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置頂】呂振榮的資料夾\00-醬找專利網站設計\"/>
    </mc:Choice>
  </mc:AlternateContent>
  <xr:revisionPtr revIDLastSave="0" documentId="13_ncr:1_{383BAA5A-4464-4D84-A8A0-F5F4226282DE}" xr6:coauthVersionLast="47" xr6:coauthVersionMax="47" xr10:uidLastSave="{00000000-0000-0000-0000-000000000000}"/>
  <bookViews>
    <workbookView xWindow="-120" yWindow="-120" windowWidth="29040" windowHeight="15840" xr2:uid="{87C6AC11-2965-4EEA-A51E-A0B48C26AD05}"/>
  </bookViews>
  <sheets>
    <sheet name="Sheet1" sheetId="1" r:id="rId1"/>
  </sheets>
  <definedNames>
    <definedName name="_xlnm._FilterDatabase" localSheetId="0" hidden="1">Sheet1!$B$1:$C$1</definedName>
    <definedName name="HTML_1">Sheet1!$B$1:$D$3356</definedName>
    <definedName name="HTML_all">Sheet1!$B$1:$D$3356</definedName>
    <definedName name="HTML_tables">Sheet1!$B$1:$B$1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35" i="1" l="1"/>
  <c r="A3326" i="1"/>
  <c r="A3327" i="1"/>
  <c r="A3328" i="1"/>
  <c r="A3322" i="1"/>
  <c r="A3323" i="1"/>
  <c r="A3324" i="1"/>
  <c r="A3295" i="1"/>
  <c r="A3296" i="1"/>
  <c r="A3297" i="1"/>
  <c r="A3298" i="1"/>
  <c r="A3299" i="1"/>
  <c r="A3291" i="1"/>
  <c r="A3285" i="1"/>
  <c r="A3286" i="1"/>
  <c r="A3269" i="1"/>
  <c r="A3252" i="1"/>
  <c r="A3253" i="1"/>
  <c r="A3240" i="1"/>
  <c r="A3241" i="1"/>
  <c r="A3242" i="1"/>
  <c r="A3232" i="1"/>
  <c r="A3233" i="1"/>
  <c r="A3234" i="1"/>
  <c r="A3210" i="1"/>
  <c r="A3196" i="1"/>
  <c r="A3197" i="1"/>
  <c r="A3198" i="1"/>
  <c r="A3182" i="1"/>
  <c r="A3183" i="1"/>
  <c r="A3184" i="1"/>
  <c r="A3185" i="1"/>
  <c r="A3186" i="1"/>
  <c r="A3187" i="1"/>
  <c r="A3171" i="1"/>
  <c r="A3172" i="1"/>
  <c r="A3173" i="1"/>
  <c r="A3151" i="1"/>
  <c r="A3152" i="1"/>
  <c r="A3153" i="1"/>
  <c r="A3154" i="1"/>
  <c r="A3130" i="1"/>
  <c r="A3131" i="1"/>
  <c r="A3132" i="1"/>
  <c r="A3133" i="1"/>
  <c r="A3134" i="1"/>
  <c r="A3135" i="1"/>
  <c r="A3136" i="1"/>
  <c r="A3109" i="1"/>
  <c r="A3087" i="1"/>
  <c r="A3088" i="1"/>
  <c r="A3089" i="1"/>
  <c r="A3090" i="1"/>
  <c r="A3069" i="1"/>
  <c r="A3070" i="1"/>
  <c r="A3071" i="1"/>
  <c r="A3072" i="1"/>
  <c r="A3047" i="1"/>
  <c r="A3048" i="1"/>
  <c r="A3049" i="1"/>
  <c r="A3050" i="1"/>
  <c r="A3033" i="1"/>
  <c r="A3017" i="1"/>
  <c r="A3018" i="1"/>
  <c r="A3019" i="1"/>
  <c r="A3020" i="1"/>
  <c r="A3021" i="1"/>
  <c r="A2988" i="1"/>
  <c r="A2989" i="1"/>
  <c r="A2990" i="1"/>
  <c r="A2991" i="1"/>
  <c r="A2992" i="1"/>
  <c r="A2968" i="1"/>
  <c r="A2969" i="1"/>
  <c r="A2970" i="1"/>
  <c r="A2971" i="1"/>
  <c r="A2944" i="1"/>
  <c r="A2945" i="1"/>
  <c r="A2946" i="1"/>
  <c r="A2947" i="1"/>
  <c r="A2948" i="1"/>
  <c r="A2949" i="1"/>
  <c r="A2917" i="1"/>
  <c r="A2918" i="1"/>
  <c r="A2919" i="1"/>
  <c r="A2920" i="1"/>
  <c r="A2921" i="1"/>
  <c r="A2922" i="1"/>
  <c r="A2923" i="1"/>
  <c r="A2924" i="1"/>
  <c r="A2925" i="1"/>
  <c r="A2926" i="1"/>
  <c r="A2893" i="1"/>
  <c r="A2894" i="1"/>
  <c r="A2895" i="1"/>
  <c r="A2896" i="1"/>
  <c r="A2897" i="1"/>
  <c r="A2877" i="1"/>
  <c r="A2878" i="1"/>
  <c r="A2879" i="1"/>
  <c r="A2880" i="1"/>
  <c r="A2881" i="1"/>
  <c r="A2882" i="1"/>
  <c r="A2853" i="1"/>
  <c r="A2854" i="1"/>
  <c r="A2855" i="1"/>
  <c r="A2856" i="1"/>
  <c r="A2857" i="1"/>
  <c r="A2829" i="1"/>
  <c r="A2830" i="1"/>
  <c r="A2831" i="1"/>
  <c r="A2832" i="1"/>
  <c r="A2833" i="1"/>
  <c r="A2834" i="1"/>
  <c r="A2835" i="1"/>
  <c r="A2836" i="1"/>
  <c r="A2807" i="1"/>
  <c r="A2808" i="1"/>
  <c r="A2809" i="1"/>
  <c r="A2792" i="1"/>
  <c r="A2793" i="1"/>
  <c r="A2794" i="1"/>
  <c r="A2795" i="1"/>
  <c r="A2772" i="1"/>
  <c r="A2773" i="1"/>
  <c r="A2774" i="1"/>
  <c r="A2775" i="1"/>
  <c r="A2776" i="1"/>
  <c r="A2777" i="1"/>
  <c r="A2778" i="1"/>
  <c r="A2779" i="1"/>
  <c r="A2780" i="1"/>
  <c r="A2781" i="1"/>
  <c r="A2742" i="1"/>
  <c r="A2743" i="1"/>
  <c r="A2744" i="1"/>
  <c r="A2745" i="1"/>
  <c r="A2746" i="1"/>
  <c r="A2747" i="1"/>
  <c r="A2748" i="1"/>
  <c r="A2749" i="1"/>
  <c r="A2750" i="1"/>
  <c r="A2751" i="1"/>
  <c r="A2722" i="1"/>
  <c r="A2723" i="1"/>
  <c r="A2724" i="1"/>
  <c r="A2725" i="1"/>
  <c r="A2726" i="1"/>
  <c r="A2705" i="1"/>
  <c r="A2706" i="1"/>
  <c r="A2707" i="1"/>
  <c r="A2708" i="1"/>
  <c r="A2709" i="1"/>
  <c r="A2685" i="1"/>
  <c r="A2686" i="1"/>
  <c r="A2687" i="1"/>
  <c r="A2688" i="1"/>
  <c r="A2689" i="1"/>
  <c r="A2642" i="1"/>
  <c r="A2643" i="1"/>
  <c r="A2644" i="1"/>
  <c r="A2645" i="1"/>
  <c r="A2646" i="1"/>
  <c r="A2647" i="1"/>
  <c r="A2648" i="1"/>
  <c r="A2649" i="1"/>
  <c r="A2650" i="1"/>
  <c r="A2651" i="1"/>
  <c r="A2652" i="1"/>
  <c r="A2653" i="1"/>
  <c r="A2654" i="1"/>
  <c r="A2607" i="1"/>
  <c r="A2608" i="1"/>
  <c r="A2609" i="1"/>
  <c r="A2610" i="1"/>
  <c r="A2611" i="1"/>
  <c r="A2612" i="1"/>
  <c r="A2613" i="1"/>
  <c r="A2576" i="1"/>
  <c r="A2577" i="1"/>
  <c r="A2578" i="1"/>
  <c r="A2579" i="1"/>
  <c r="A2580" i="1"/>
  <c r="A2581" i="1"/>
  <c r="A2582" i="1"/>
  <c r="A2583" i="1"/>
  <c r="A2584" i="1"/>
  <c r="A2585" i="1"/>
  <c r="A2586" i="1"/>
  <c r="A2587" i="1"/>
  <c r="A2588" i="1"/>
  <c r="A2589" i="1"/>
  <c r="A2590" i="1"/>
  <c r="A2591" i="1"/>
  <c r="A2592" i="1"/>
  <c r="A2541" i="1"/>
  <c r="A2542" i="1"/>
  <c r="A2543" i="1"/>
  <c r="A2544" i="1"/>
  <c r="A2545" i="1"/>
  <c r="A2546" i="1"/>
  <c r="A2547" i="1"/>
  <c r="A2548" i="1"/>
  <c r="A2512" i="1"/>
  <c r="A2513" i="1"/>
  <c r="A2514" i="1"/>
  <c r="A2515" i="1"/>
  <c r="A2516" i="1"/>
  <c r="A2517" i="1"/>
  <c r="A2518" i="1"/>
  <c r="A2519" i="1"/>
  <c r="A2486" i="1"/>
  <c r="A2487" i="1"/>
  <c r="A2488" i="1"/>
  <c r="A2489" i="1"/>
  <c r="A2490" i="1"/>
  <c r="A2491" i="1"/>
  <c r="A2492" i="1"/>
  <c r="A2493" i="1"/>
  <c r="A2494" i="1"/>
  <c r="A2495" i="1"/>
  <c r="A2496" i="1"/>
  <c r="A2497" i="1"/>
  <c r="A2498" i="1"/>
  <c r="A2499" i="1"/>
  <c r="A2456" i="1"/>
  <c r="A2457" i="1"/>
  <c r="A2458" i="1"/>
  <c r="A2459" i="1"/>
  <c r="A2460" i="1"/>
  <c r="A2461" i="1"/>
  <c r="A2462" i="1"/>
  <c r="A2463" i="1"/>
  <c r="A2464" i="1"/>
  <c r="A2465" i="1"/>
  <c r="A2434" i="1"/>
  <c r="A2435" i="1"/>
  <c r="A2436" i="1"/>
  <c r="A2437" i="1"/>
  <c r="A2438" i="1"/>
  <c r="A2408" i="1"/>
  <c r="A2409" i="1"/>
  <c r="A2410" i="1"/>
  <c r="A2411" i="1"/>
  <c r="A2412" i="1"/>
  <c r="A2413" i="1"/>
  <c r="A2414" i="1"/>
  <c r="A2415" i="1"/>
  <c r="A2416" i="1"/>
  <c r="A2386" i="1"/>
  <c r="A2387" i="1"/>
  <c r="A2388" i="1"/>
  <c r="A2389" i="1"/>
  <c r="A2390" i="1"/>
  <c r="A2391" i="1"/>
  <c r="A2362" i="1"/>
  <c r="A2363" i="1"/>
  <c r="A2364" i="1"/>
  <c r="A2365" i="1"/>
  <c r="A2366" i="1"/>
  <c r="A2367" i="1"/>
  <c r="A2368" i="1"/>
  <c r="A2335" i="1"/>
  <c r="A2336" i="1"/>
  <c r="A2337" i="1"/>
  <c r="A2338" i="1"/>
  <c r="A2339" i="1"/>
  <c r="A2340" i="1"/>
  <c r="A2341" i="1"/>
  <c r="A2342" i="1"/>
  <c r="A2343" i="1"/>
  <c r="A2303" i="1"/>
  <c r="A2304" i="1"/>
  <c r="A2305" i="1"/>
  <c r="A2306" i="1"/>
  <c r="A2307" i="1"/>
  <c r="A2308" i="1"/>
  <c r="A2309" i="1"/>
  <c r="A2310" i="1"/>
  <c r="A2311" i="1"/>
  <c r="A2312" i="1"/>
  <c r="A2313" i="1"/>
  <c r="A2314" i="1"/>
  <c r="A2315" i="1"/>
  <c r="A2316" i="1"/>
  <c r="A2317" i="1"/>
  <c r="A2265" i="1"/>
  <c r="A2266" i="1"/>
  <c r="A2267" i="1"/>
  <c r="A2268" i="1"/>
  <c r="A2269" i="1"/>
  <c r="A2270" i="1"/>
  <c r="A2271" i="1"/>
  <c r="A2272" i="1"/>
  <c r="A2273" i="1"/>
  <c r="A2274" i="1"/>
  <c r="A2275" i="1"/>
  <c r="A2276" i="1"/>
  <c r="A2242" i="1"/>
  <c r="A2243" i="1"/>
  <c r="A2244" i="1"/>
  <c r="A2245" i="1"/>
  <c r="A2246" i="1"/>
  <c r="A2247" i="1"/>
  <c r="A2248" i="1"/>
  <c r="A2249" i="1"/>
  <c r="A2250" i="1"/>
  <c r="A2251" i="1"/>
  <c r="A2252" i="1"/>
  <c r="A2253" i="1"/>
  <c r="A2254" i="1"/>
  <c r="A2255" i="1"/>
  <c r="A2216" i="1"/>
  <c r="A2217" i="1"/>
  <c r="A2218" i="1"/>
  <c r="A2219" i="1"/>
  <c r="A2220" i="1"/>
  <c r="A2221" i="1"/>
  <c r="A2222" i="1"/>
  <c r="A2182" i="1"/>
  <c r="A2183" i="1"/>
  <c r="A2184" i="1"/>
  <c r="A2185" i="1"/>
  <c r="A2186" i="1"/>
  <c r="A2187" i="1"/>
  <c r="A2188" i="1"/>
  <c r="A2189" i="1"/>
  <c r="A2190" i="1"/>
  <c r="A2191" i="1"/>
  <c r="A2192" i="1"/>
  <c r="A2193" i="1"/>
  <c r="A2194" i="1"/>
  <c r="A2195" i="1"/>
  <c r="A2196" i="1"/>
  <c r="A2152" i="1"/>
  <c r="A2153" i="1"/>
  <c r="A2154" i="1"/>
  <c r="A2155" i="1"/>
  <c r="A2156" i="1"/>
  <c r="A2157" i="1"/>
  <c r="A2158" i="1"/>
  <c r="A2159" i="1"/>
  <c r="A2160" i="1"/>
  <c r="A2161" i="1"/>
  <c r="A2162" i="1"/>
  <c r="A2163" i="1"/>
  <c r="A2164" i="1"/>
  <c r="A2165" i="1"/>
  <c r="A2166" i="1"/>
  <c r="A2167" i="1"/>
  <c r="A2168" i="1"/>
  <c r="A2169" i="1"/>
  <c r="A2170" i="1"/>
  <c r="A2122" i="1"/>
  <c r="A2123" i="1"/>
  <c r="A2124" i="1"/>
  <c r="A2125" i="1"/>
  <c r="A2126" i="1"/>
  <c r="A2127" i="1"/>
  <c r="A2128" i="1"/>
  <c r="A2129" i="1"/>
  <c r="A2130" i="1"/>
  <c r="A2131" i="1"/>
  <c r="A2132" i="1"/>
  <c r="A2077" i="1"/>
  <c r="A2078" i="1"/>
  <c r="A2079" i="1"/>
  <c r="A2080" i="1"/>
  <c r="A2081" i="1"/>
  <c r="A2082" i="1"/>
  <c r="A2083" i="1"/>
  <c r="A2084" i="1"/>
  <c r="A2085" i="1"/>
  <c r="A2086" i="1"/>
  <c r="A2087" i="1"/>
  <c r="A2088" i="1"/>
  <c r="A2089" i="1"/>
  <c r="A2090" i="1"/>
  <c r="A2043" i="1"/>
  <c r="A2044" i="1"/>
  <c r="A2045" i="1"/>
  <c r="A2046" i="1"/>
  <c r="A2047" i="1"/>
  <c r="A2048" i="1"/>
  <c r="A2049" i="1"/>
  <c r="A2006" i="1"/>
  <c r="A2007" i="1"/>
  <c r="A2008" i="1"/>
  <c r="A2009" i="1"/>
  <c r="A2010" i="1"/>
  <c r="A2011" i="1"/>
  <c r="A2012" i="1"/>
  <c r="A2013" i="1"/>
  <c r="A2014" i="1"/>
  <c r="A2015" i="1"/>
  <c r="A2016" i="1"/>
  <c r="A2017" i="1"/>
  <c r="A2018" i="1"/>
  <c r="A2019" i="1"/>
  <c r="A2020" i="1"/>
  <c r="A2021" i="1"/>
  <c r="A2022" i="1"/>
  <c r="A2023" i="1"/>
  <c r="A2024" i="1"/>
  <c r="A2025" i="1"/>
  <c r="A1980" i="1"/>
  <c r="A1981" i="1"/>
  <c r="A1982" i="1"/>
  <c r="A1983" i="1"/>
  <c r="A1984" i="1"/>
  <c r="A1985" i="1"/>
  <c r="A1986" i="1"/>
  <c r="A1987" i="1"/>
  <c r="A1988" i="1"/>
  <c r="A1953" i="1"/>
  <c r="A1954" i="1"/>
  <c r="A1955" i="1"/>
  <c r="A1956" i="1"/>
  <c r="A1957" i="1"/>
  <c r="A1958" i="1"/>
  <c r="A1959" i="1"/>
  <c r="A1960" i="1"/>
  <c r="A1961" i="1"/>
  <c r="A1962" i="1"/>
  <c r="A1963" i="1"/>
  <c r="A1964" i="1"/>
  <c r="A1965" i="1"/>
  <c r="A1966" i="1"/>
  <c r="A1967" i="1"/>
  <c r="A1968" i="1"/>
  <c r="A1969" i="1"/>
  <c r="A1970" i="1"/>
  <c r="A1971" i="1"/>
  <c r="A1930" i="1"/>
  <c r="A1931" i="1"/>
  <c r="A1932" i="1"/>
  <c r="A1933" i="1"/>
  <c r="A1934" i="1"/>
  <c r="A1935" i="1"/>
  <c r="A1936" i="1"/>
  <c r="A1937" i="1"/>
  <c r="A1938" i="1"/>
  <c r="A1939" i="1"/>
  <c r="A1909" i="1"/>
  <c r="A1910" i="1"/>
  <c r="A1872" i="1"/>
  <c r="A1873" i="1"/>
  <c r="A1874" i="1"/>
  <c r="A1875" i="1"/>
  <c r="A1876" i="1"/>
  <c r="A1877" i="1"/>
  <c r="A1878" i="1"/>
  <c r="A1879" i="1"/>
  <c r="A1880" i="1"/>
  <c r="A1881" i="1"/>
  <c r="A1882" i="1"/>
  <c r="A1883" i="1"/>
  <c r="A1884" i="1"/>
  <c r="A1885" i="1"/>
  <c r="A1886" i="1"/>
  <c r="A1887" i="1"/>
  <c r="A1888" i="1"/>
  <c r="A1889" i="1"/>
  <c r="A1890" i="1"/>
  <c r="A1837" i="1"/>
  <c r="A1838" i="1"/>
  <c r="A1839" i="1"/>
  <c r="A1840" i="1"/>
  <c r="A1841" i="1"/>
  <c r="A1842" i="1"/>
  <c r="A1843" i="1"/>
  <c r="A1844" i="1"/>
  <c r="A1845" i="1"/>
  <c r="A1846" i="1"/>
  <c r="A1847" i="1"/>
  <c r="A1848" i="1"/>
  <c r="A1849" i="1"/>
  <c r="A1850" i="1"/>
  <c r="A1851" i="1"/>
  <c r="A1852" i="1"/>
  <c r="A1853" i="1"/>
  <c r="A1854" i="1"/>
  <c r="A1855" i="1"/>
  <c r="A1856" i="1"/>
  <c r="A1800" i="1"/>
  <c r="A1801" i="1"/>
  <c r="A1802" i="1"/>
  <c r="A1803" i="1"/>
  <c r="A1804" i="1"/>
  <c r="A1805" i="1"/>
  <c r="A1806" i="1"/>
  <c r="A1807" i="1"/>
  <c r="A1808" i="1"/>
  <c r="A1809" i="1"/>
  <c r="A1810" i="1"/>
  <c r="A1811" i="1"/>
  <c r="A1812" i="1"/>
  <c r="A1813" i="1"/>
  <c r="A1814" i="1"/>
  <c r="A1815" i="1"/>
  <c r="A1816" i="1"/>
  <c r="A1817" i="1"/>
  <c r="A1761" i="1"/>
  <c r="A1762" i="1"/>
  <c r="A1763" i="1"/>
  <c r="A1764" i="1"/>
  <c r="A1765" i="1"/>
  <c r="A1766" i="1"/>
  <c r="A1767" i="1"/>
  <c r="A1768" i="1"/>
  <c r="A1769" i="1"/>
  <c r="A1770" i="1"/>
  <c r="A1771" i="1"/>
  <c r="A1772" i="1"/>
  <c r="A1773" i="1"/>
  <c r="A1774" i="1"/>
  <c r="A1775" i="1"/>
  <c r="A1776" i="1"/>
  <c r="A1734" i="1"/>
  <c r="A1735" i="1"/>
  <c r="A1736" i="1"/>
  <c r="A1737" i="1"/>
  <c r="A1738" i="1"/>
  <c r="A1739" i="1"/>
  <c r="A1698" i="1"/>
  <c r="A1699" i="1"/>
  <c r="A1700" i="1"/>
  <c r="A1701" i="1"/>
  <c r="A1702" i="1"/>
  <c r="A1703" i="1"/>
  <c r="A1704" i="1"/>
  <c r="A1705" i="1"/>
  <c r="A1662" i="1"/>
  <c r="A1663" i="1"/>
  <c r="A1664" i="1"/>
  <c r="A1665" i="1"/>
  <c r="A1666" i="1"/>
  <c r="A1667" i="1"/>
  <c r="A1668" i="1"/>
  <c r="A1669" i="1"/>
  <c r="A1670" i="1"/>
  <c r="A1671" i="1"/>
  <c r="A1672" i="1"/>
  <c r="A1673" i="1"/>
  <c r="A1633" i="1"/>
  <c r="A1634" i="1"/>
  <c r="A1635" i="1"/>
  <c r="A1636" i="1"/>
  <c r="A1637" i="1"/>
  <c r="A1638" i="1"/>
  <c r="A1639" i="1"/>
  <c r="A1640" i="1"/>
  <c r="A1614" i="1"/>
  <c r="A1615" i="1"/>
  <c r="A1616" i="1"/>
  <c r="A1617" i="1"/>
  <c r="A1618" i="1"/>
  <c r="A1619" i="1"/>
  <c r="A1620" i="1"/>
  <c r="A1621" i="1"/>
  <c r="A1622" i="1"/>
  <c r="A1592" i="1"/>
  <c r="A1593" i="1"/>
  <c r="A1594" i="1"/>
  <c r="A1595" i="1"/>
  <c r="A1596" i="1"/>
  <c r="A1597" i="1"/>
  <c r="A1598" i="1"/>
  <c r="A1599" i="1"/>
  <c r="A1600" i="1"/>
  <c r="A1601" i="1"/>
  <c r="A1602" i="1"/>
  <c r="A1603" i="1"/>
  <c r="A1604" i="1"/>
  <c r="A1605" i="1"/>
  <c r="A1606" i="1"/>
  <c r="A1558" i="1"/>
  <c r="A1559" i="1"/>
  <c r="A1560" i="1"/>
  <c r="A1561" i="1"/>
  <c r="A1562" i="1"/>
  <c r="A1563" i="1"/>
  <c r="A1564" i="1"/>
  <c r="A1565" i="1"/>
  <c r="A1566" i="1"/>
  <c r="A1567" i="1"/>
  <c r="A1568" i="1"/>
  <c r="A1569" i="1"/>
  <c r="A1570" i="1"/>
  <c r="A1571" i="1"/>
  <c r="A1572" i="1"/>
  <c r="A1573" i="1"/>
  <c r="A1574" i="1"/>
  <c r="A1575" i="1"/>
  <c r="A1576"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444" i="1"/>
  <c r="A1445" i="1"/>
  <c r="A1446" i="1"/>
  <c r="A1447" i="1"/>
  <c r="A1448" i="1"/>
  <c r="A1449" i="1"/>
  <c r="A1450" i="1"/>
  <c r="A1451" i="1"/>
  <c r="A1452" i="1"/>
  <c r="A1453" i="1"/>
  <c r="A1454" i="1"/>
  <c r="A1455" i="1"/>
  <c r="A1456" i="1"/>
  <c r="A1457" i="1"/>
  <c r="A1458" i="1"/>
  <c r="A1459" i="1"/>
  <c r="A1460" i="1"/>
  <c r="A1461" i="1"/>
  <c r="A1462" i="1"/>
  <c r="A1463" i="1"/>
  <c r="A1429" i="1"/>
  <c r="A1430" i="1"/>
  <c r="A1431" i="1"/>
  <c r="A1432" i="1"/>
  <c r="A1433" i="1"/>
  <c r="A1434" i="1"/>
  <c r="A1435" i="1"/>
  <c r="A1436" i="1"/>
  <c r="A1437" i="1"/>
  <c r="A1438" i="1"/>
  <c r="A1439" i="1"/>
  <c r="A1440" i="1"/>
  <c r="A1407" i="1"/>
  <c r="A1408" i="1"/>
  <c r="A1409" i="1"/>
  <c r="A1410" i="1"/>
  <c r="A1411" i="1"/>
  <c r="A1412" i="1"/>
  <c r="A1413" i="1"/>
  <c r="A1414" i="1"/>
  <c r="A1415" i="1"/>
  <c r="A1416" i="1"/>
  <c r="A1417" i="1"/>
  <c r="A1418" i="1"/>
  <c r="A1419" i="1"/>
  <c r="A1420" i="1"/>
  <c r="A1381" i="1"/>
  <c r="A1382" i="1"/>
  <c r="A1383" i="1"/>
  <c r="A1384" i="1"/>
  <c r="A1385" i="1"/>
  <c r="A1386" i="1"/>
  <c r="A1387" i="1"/>
  <c r="A1388" i="1"/>
  <c r="A1389" i="1"/>
  <c r="A1390" i="1"/>
  <c r="A1391" i="1"/>
  <c r="A1392" i="1"/>
  <c r="A1393" i="1"/>
  <c r="A1394" i="1"/>
  <c r="A1395" i="1"/>
  <c r="A1396" i="1"/>
  <c r="A1397" i="1"/>
  <c r="A1365" i="1"/>
  <c r="A1366" i="1"/>
  <c r="A1367" i="1"/>
  <c r="A1368" i="1"/>
  <c r="A1369" i="1"/>
  <c r="A1370" i="1"/>
  <c r="A1348" i="1"/>
  <c r="A1349" i="1"/>
  <c r="A1350" i="1"/>
  <c r="A1351" i="1"/>
  <c r="A1352" i="1"/>
  <c r="A1353" i="1"/>
  <c r="A1354" i="1"/>
  <c r="A1355" i="1"/>
  <c r="A1356" i="1"/>
  <c r="A1321" i="1"/>
  <c r="A1322" i="1"/>
  <c r="A1323" i="1"/>
  <c r="A1324" i="1"/>
  <c r="A1325" i="1"/>
  <c r="A1326" i="1"/>
  <c r="A1327" i="1"/>
  <c r="A1328" i="1"/>
  <c r="A1329" i="1"/>
  <c r="A1330" i="1"/>
  <c r="A1331" i="1"/>
  <c r="A1332" i="1"/>
  <c r="A1333" i="1"/>
  <c r="A1334" i="1"/>
  <c r="A1335" i="1"/>
  <c r="A1295" i="1"/>
  <c r="A1296" i="1"/>
  <c r="A1297" i="1"/>
  <c r="A1298" i="1"/>
  <c r="A1299" i="1"/>
  <c r="A1300" i="1"/>
  <c r="A1301" i="1"/>
  <c r="A1302" i="1"/>
  <c r="A1303" i="1"/>
  <c r="A1304" i="1"/>
  <c r="A1305" i="1"/>
  <c r="A1306" i="1"/>
  <c r="A1307" i="1"/>
  <c r="A1308" i="1"/>
  <c r="A1273" i="1"/>
  <c r="A1274" i="1"/>
  <c r="A1275" i="1"/>
  <c r="A1276" i="1"/>
  <c r="A1277" i="1"/>
  <c r="A1278" i="1"/>
  <c r="A1279" i="1"/>
  <c r="A1242" i="1"/>
  <c r="A1243" i="1"/>
  <c r="A1244" i="1"/>
  <c r="A1245" i="1"/>
  <c r="A1246" i="1"/>
  <c r="A1247" i="1"/>
  <c r="A1248" i="1"/>
  <c r="A1249" i="1"/>
  <c r="A1250" i="1"/>
  <c r="A1251" i="1"/>
  <c r="A1252" i="1"/>
  <c r="A1253" i="1"/>
  <c r="A1222" i="1"/>
  <c r="A1223" i="1"/>
  <c r="A1224" i="1"/>
  <c r="A1225" i="1"/>
  <c r="A1187" i="1"/>
  <c r="A1188" i="1"/>
  <c r="A1189" i="1"/>
  <c r="A1190" i="1"/>
  <c r="A1191" i="1"/>
  <c r="A1192" i="1"/>
  <c r="A1193" i="1"/>
  <c r="A1194" i="1"/>
  <c r="A1195" i="1"/>
  <c r="A1196" i="1"/>
  <c r="A1197" i="1"/>
  <c r="A1198" i="1"/>
  <c r="A1199" i="1"/>
  <c r="A1172" i="1"/>
  <c r="A1173" i="1"/>
  <c r="A1174" i="1"/>
  <c r="A1175" i="1"/>
  <c r="A1176" i="1"/>
  <c r="A1177" i="1"/>
  <c r="A1178" i="1"/>
  <c r="A1179" i="1"/>
  <c r="A1180" i="1"/>
  <c r="A1144" i="1"/>
  <c r="A1145" i="1"/>
  <c r="A1146" i="1"/>
  <c r="A1147" i="1"/>
  <c r="A1148" i="1"/>
  <c r="A1149" i="1"/>
  <c r="A1150" i="1"/>
  <c r="A1151" i="1"/>
  <c r="A1152" i="1"/>
  <c r="A1153" i="1"/>
  <c r="A1154" i="1"/>
  <c r="A1155" i="1"/>
  <c r="A1156" i="1"/>
  <c r="A1157" i="1"/>
  <c r="A1158" i="1"/>
  <c r="A1159" i="1"/>
  <c r="A1119" i="1"/>
  <c r="A1120" i="1"/>
  <c r="A1121" i="1"/>
  <c r="A1122" i="1"/>
  <c r="A1123" i="1"/>
  <c r="A1124" i="1"/>
  <c r="A1125" i="1"/>
  <c r="A1126" i="1"/>
  <c r="A1127" i="1"/>
  <c r="A1105" i="1"/>
  <c r="A1106" i="1"/>
  <c r="A1107" i="1"/>
  <c r="A1108" i="1"/>
  <c r="A1109" i="1"/>
  <c r="A1110" i="1"/>
  <c r="A1111" i="1"/>
  <c r="A1112" i="1"/>
  <c r="A1113" i="1"/>
  <c r="A1114" i="1"/>
  <c r="A1081" i="1"/>
  <c r="A1082" i="1"/>
  <c r="A1083" i="1"/>
  <c r="A1084" i="1"/>
  <c r="A1085" i="1"/>
  <c r="A1086" i="1"/>
  <c r="A1087" i="1"/>
  <c r="A1088" i="1"/>
  <c r="A1089" i="1"/>
  <c r="A1090" i="1"/>
  <c r="A1091" i="1"/>
  <c r="A1092" i="1"/>
  <c r="A1093" i="1"/>
  <c r="A1094" i="1"/>
  <c r="A1095" i="1"/>
  <c r="A1046" i="1"/>
  <c r="A1047" i="1"/>
  <c r="A1048" i="1"/>
  <c r="A1049" i="1"/>
  <c r="A1050" i="1"/>
  <c r="A1051" i="1"/>
  <c r="A1052" i="1"/>
  <c r="A1053" i="1"/>
  <c r="A1054" i="1"/>
  <c r="A1055" i="1"/>
  <c r="A1056" i="1"/>
  <c r="A1057" i="1"/>
  <c r="A1058" i="1"/>
  <c r="A1059" i="1"/>
  <c r="A1060" i="1"/>
  <c r="A1061" i="1"/>
  <c r="A1062" i="1"/>
  <c r="A1063" i="1"/>
  <c r="A1064" i="1"/>
  <c r="A1065"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989" i="1"/>
  <c r="A990" i="1"/>
  <c r="A991" i="1"/>
  <c r="A992" i="1"/>
  <c r="A993" i="1"/>
  <c r="A994" i="1"/>
  <c r="A995" i="1"/>
  <c r="A996" i="1"/>
  <c r="A997" i="1"/>
  <c r="A998" i="1"/>
  <c r="A999" i="1"/>
  <c r="A1000" i="1"/>
  <c r="A1001" i="1"/>
  <c r="A1002" i="1"/>
  <c r="A1003" i="1"/>
  <c r="A971" i="1"/>
  <c r="A972" i="1"/>
  <c r="A973" i="1"/>
  <c r="A974" i="1"/>
  <c r="A975" i="1"/>
  <c r="A976" i="1"/>
  <c r="A977" i="1"/>
  <c r="A978" i="1"/>
  <c r="A979" i="1"/>
  <c r="A980"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897" i="1"/>
  <c r="A898" i="1"/>
  <c r="A899" i="1"/>
  <c r="A900" i="1"/>
  <c r="A901" i="1"/>
  <c r="A902" i="1"/>
  <c r="A903" i="1"/>
  <c r="A904" i="1"/>
  <c r="A905" i="1"/>
  <c r="A906" i="1"/>
  <c r="A907" i="1"/>
  <c r="A867" i="1"/>
  <c r="A868" i="1"/>
  <c r="A869" i="1"/>
  <c r="A870" i="1"/>
  <c r="A871" i="1"/>
  <c r="A872" i="1"/>
  <c r="A873" i="1"/>
  <c r="A874" i="1"/>
  <c r="A875" i="1"/>
  <c r="A876" i="1"/>
  <c r="A877" i="1"/>
  <c r="A878" i="1"/>
  <c r="A879" i="1"/>
  <c r="A880" i="1"/>
  <c r="A881" i="1"/>
  <c r="A882" i="1"/>
  <c r="A883" i="1"/>
  <c r="A842" i="1"/>
  <c r="A843" i="1"/>
  <c r="A844" i="1"/>
  <c r="A845" i="1"/>
  <c r="A846" i="1"/>
  <c r="A847" i="1"/>
  <c r="A848" i="1"/>
  <c r="A849" i="1"/>
  <c r="A850" i="1"/>
  <c r="A851" i="1"/>
  <c r="A852" i="1"/>
  <c r="A853" i="1"/>
  <c r="A854" i="1"/>
  <c r="A819" i="1"/>
  <c r="A820" i="1"/>
  <c r="A821" i="1"/>
  <c r="A822" i="1"/>
  <c r="A823" i="1"/>
  <c r="A824" i="1"/>
  <c r="A825" i="1"/>
  <c r="A826" i="1"/>
  <c r="A827" i="1"/>
  <c r="A828" i="1"/>
  <c r="A812" i="1"/>
  <c r="A813" i="1"/>
  <c r="A814" i="1"/>
  <c r="A815" i="1"/>
  <c r="A788" i="1"/>
  <c r="A789" i="1"/>
  <c r="A790" i="1"/>
  <c r="A791" i="1"/>
  <c r="A792" i="1"/>
  <c r="A793" i="1"/>
  <c r="A794" i="1"/>
  <c r="A795" i="1"/>
  <c r="A796" i="1"/>
  <c r="A797" i="1"/>
  <c r="A798" i="1"/>
  <c r="A799" i="1"/>
  <c r="A800" i="1"/>
  <c r="A801" i="1"/>
  <c r="A802" i="1"/>
  <c r="A803" i="1"/>
  <c r="A804" i="1"/>
  <c r="A805" i="1"/>
  <c r="A760" i="1"/>
  <c r="A761" i="1"/>
  <c r="A762" i="1"/>
  <c r="A763" i="1"/>
  <c r="A764" i="1"/>
  <c r="A765" i="1"/>
  <c r="A766" i="1"/>
  <c r="A767" i="1"/>
  <c r="A768" i="1"/>
  <c r="A769" i="1"/>
  <c r="A770" i="1"/>
  <c r="A771" i="1"/>
  <c r="A772" i="1"/>
  <c r="A773" i="1"/>
  <c r="A774" i="1"/>
  <c r="A775" i="1"/>
  <c r="A776" i="1"/>
  <c r="A777" i="1"/>
  <c r="A778" i="1"/>
  <c r="A779" i="1"/>
  <c r="A780" i="1"/>
  <c r="A781" i="1"/>
  <c r="A782" i="1"/>
  <c r="A783" i="1"/>
  <c r="A739" i="1"/>
  <c r="A740" i="1"/>
  <c r="A741" i="1"/>
  <c r="A742" i="1"/>
  <c r="A743" i="1"/>
  <c r="A744" i="1"/>
  <c r="A745" i="1"/>
  <c r="A746" i="1"/>
  <c r="A747" i="1"/>
  <c r="A748" i="1"/>
  <c r="A749" i="1"/>
  <c r="A719" i="1"/>
  <c r="A720" i="1"/>
  <c r="A721" i="1"/>
  <c r="A722" i="1"/>
  <c r="A723" i="1"/>
  <c r="A724" i="1"/>
  <c r="A725" i="1"/>
  <c r="A726" i="1"/>
  <c r="A727" i="1"/>
  <c r="A728" i="1"/>
  <c r="A729" i="1"/>
  <c r="A730" i="1"/>
  <c r="A703" i="1"/>
  <c r="A704" i="1"/>
  <c r="A705" i="1"/>
  <c r="A706" i="1"/>
  <c r="A707" i="1"/>
  <c r="A708" i="1"/>
  <c r="A709" i="1"/>
  <c r="A710" i="1"/>
  <c r="A711" i="1"/>
  <c r="A712" i="1"/>
  <c r="A713" i="1"/>
  <c r="A684" i="1"/>
  <c r="A685" i="1"/>
  <c r="A686" i="1"/>
  <c r="A687" i="1"/>
  <c r="A688" i="1"/>
  <c r="A689" i="1"/>
  <c r="A690" i="1"/>
  <c r="A691" i="1"/>
  <c r="A692" i="1"/>
  <c r="A693" i="1"/>
  <c r="A694" i="1"/>
  <c r="A661" i="1"/>
  <c r="A662" i="1"/>
  <c r="A663" i="1"/>
  <c r="A664" i="1"/>
  <c r="A665" i="1"/>
  <c r="A666" i="1"/>
  <c r="A667" i="1"/>
  <c r="A668" i="1"/>
  <c r="A669" i="1"/>
  <c r="A670" i="1"/>
  <c r="A671" i="1"/>
  <c r="A672" i="1"/>
  <c r="A673" i="1"/>
  <c r="A674" i="1"/>
  <c r="A675" i="1"/>
  <c r="A676" i="1"/>
  <c r="A644" i="1"/>
  <c r="A645" i="1"/>
  <c r="A646" i="1"/>
  <c r="A647" i="1"/>
  <c r="A648" i="1"/>
  <c r="A649" i="1"/>
  <c r="A650" i="1"/>
  <c r="A651" i="1"/>
  <c r="A652" i="1"/>
  <c r="A653" i="1"/>
  <c r="A654" i="1"/>
  <c r="A655" i="1"/>
  <c r="A656" i="1"/>
  <c r="A657" i="1"/>
  <c r="A658" i="1"/>
  <c r="A659"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05" i="1"/>
  <c r="A506" i="1"/>
  <c r="A507" i="1"/>
  <c r="A508" i="1"/>
  <c r="A509" i="1"/>
  <c r="A510" i="1"/>
  <c r="A511" i="1"/>
  <c r="A512" i="1"/>
  <c r="A513" i="1"/>
  <c r="A514" i="1"/>
  <c r="A491" i="1"/>
  <c r="A492" i="1"/>
  <c r="A493" i="1"/>
  <c r="A494" i="1"/>
  <c r="A495" i="1"/>
  <c r="A496" i="1"/>
  <c r="A497" i="1"/>
  <c r="A498" i="1"/>
  <c r="A499" i="1"/>
  <c r="A500" i="1"/>
  <c r="A501" i="1"/>
  <c r="A502" i="1"/>
  <c r="A472" i="1"/>
  <c r="A473" i="1"/>
  <c r="A474" i="1"/>
  <c r="A475" i="1"/>
  <c r="A476" i="1"/>
  <c r="A477" i="1"/>
  <c r="A478" i="1"/>
  <c r="A479" i="1"/>
  <c r="A480" i="1"/>
  <c r="A481" i="1"/>
  <c r="A482" i="1"/>
  <c r="A483" i="1"/>
  <c r="A484" i="1"/>
  <c r="A485" i="1"/>
  <c r="A486" i="1"/>
  <c r="A487" i="1"/>
  <c r="A447" i="1"/>
  <c r="A448" i="1"/>
  <c r="A449" i="1"/>
  <c r="A450" i="1"/>
  <c r="A451" i="1"/>
  <c r="A452" i="1"/>
  <c r="A453" i="1"/>
  <c r="A454" i="1"/>
  <c r="A455" i="1"/>
  <c r="A456" i="1"/>
  <c r="A457" i="1"/>
  <c r="A458" i="1"/>
  <c r="A459" i="1"/>
  <c r="A460" i="1"/>
  <c r="A461" i="1"/>
  <c r="A462" i="1"/>
  <c r="A463" i="1"/>
  <c r="A464" i="1"/>
  <c r="A423" i="1"/>
  <c r="A424" i="1"/>
  <c r="A425" i="1"/>
  <c r="A426" i="1"/>
  <c r="A427" i="1"/>
  <c r="A428" i="1"/>
  <c r="A429" i="1"/>
  <c r="A430" i="1"/>
  <c r="A431" i="1"/>
  <c r="A432" i="1"/>
  <c r="A433" i="1"/>
  <c r="A434" i="1"/>
  <c r="A435" i="1"/>
  <c r="A436" i="1"/>
  <c r="A437" i="1"/>
  <c r="A438" i="1"/>
  <c r="A439" i="1"/>
  <c r="A440" i="1"/>
  <c r="A441" i="1"/>
  <c r="A442" i="1"/>
  <c r="A443" i="1"/>
  <c r="A444"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353" i="1"/>
  <c r="A354" i="1"/>
  <c r="A355" i="1"/>
  <c r="A356" i="1"/>
  <c r="A357" i="1"/>
  <c r="A358" i="1"/>
  <c r="A359" i="1"/>
  <c r="A360" i="1"/>
  <c r="A361" i="1"/>
  <c r="A362" i="1"/>
  <c r="A363" i="1"/>
  <c r="A364" i="1"/>
  <c r="A365" i="1"/>
  <c r="A366" i="1"/>
  <c r="A367" i="1"/>
  <c r="A368" i="1"/>
  <c r="A369" i="1"/>
  <c r="A328" i="1"/>
  <c r="A329" i="1"/>
  <c r="A330" i="1"/>
  <c r="A331" i="1"/>
  <c r="A332" i="1"/>
  <c r="A333" i="1"/>
  <c r="A334" i="1"/>
  <c r="A335" i="1"/>
  <c r="A336" i="1"/>
  <c r="A337" i="1"/>
  <c r="A338" i="1"/>
  <c r="A339" i="1"/>
  <c r="A340" i="1"/>
  <c r="A300" i="1"/>
  <c r="A301" i="1"/>
  <c r="A302" i="1"/>
  <c r="A303" i="1"/>
  <c r="A304" i="1"/>
  <c r="A305" i="1"/>
  <c r="A306" i="1"/>
  <c r="A307" i="1"/>
  <c r="A308" i="1"/>
  <c r="A309" i="1"/>
  <c r="A310" i="1"/>
  <c r="A311" i="1"/>
  <c r="A312" i="1"/>
  <c r="A313" i="1"/>
  <c r="A314" i="1"/>
  <c r="A315" i="1"/>
  <c r="A316" i="1"/>
  <c r="A317" i="1"/>
  <c r="A318" i="1"/>
  <c r="A265" i="1"/>
  <c r="A266" i="1"/>
  <c r="A267" i="1"/>
  <c r="A268" i="1"/>
  <c r="A269" i="1"/>
  <c r="A270" i="1"/>
  <c r="A271" i="1"/>
  <c r="A272" i="1"/>
  <c r="A273" i="1"/>
  <c r="A274" i="1"/>
  <c r="A275" i="1"/>
  <c r="A276" i="1"/>
  <c r="A277" i="1"/>
  <c r="A278" i="1"/>
  <c r="A279" i="1"/>
  <c r="A280" i="1"/>
  <c r="A281" i="1"/>
  <c r="A282" i="1"/>
  <c r="A283" i="1"/>
  <c r="A284" i="1"/>
  <c r="A239" i="1"/>
  <c r="A240" i="1"/>
  <c r="A241" i="1"/>
  <c r="A242" i="1"/>
  <c r="A243" i="1"/>
  <c r="A244" i="1"/>
  <c r="A245" i="1"/>
  <c r="A246" i="1"/>
  <c r="A247" i="1"/>
  <c r="A248" i="1"/>
  <c r="A249" i="1"/>
  <c r="A250" i="1"/>
  <c r="A251" i="1"/>
  <c r="A252" i="1"/>
  <c r="A253"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177" i="1"/>
  <c r="A178" i="1"/>
  <c r="A179" i="1"/>
  <c r="A180" i="1"/>
  <c r="A181" i="1"/>
  <c r="A182" i="1"/>
  <c r="A183" i="1"/>
  <c r="A184" i="1"/>
  <c r="A185" i="1"/>
  <c r="A186" i="1"/>
  <c r="A187" i="1"/>
  <c r="A188" i="1"/>
  <c r="A189" i="1"/>
  <c r="A190" i="1"/>
  <c r="A191" i="1"/>
  <c r="A192" i="1"/>
  <c r="A193" i="1"/>
  <c r="A194" i="1"/>
  <c r="A195" i="1"/>
  <c r="A196" i="1"/>
  <c r="A197" i="1"/>
  <c r="A149" i="1"/>
  <c r="A150" i="1"/>
  <c r="A151" i="1"/>
  <c r="A152" i="1"/>
  <c r="A153" i="1"/>
  <c r="A154" i="1"/>
  <c r="A155" i="1"/>
  <c r="A156" i="1"/>
  <c r="A157" i="1"/>
  <c r="A158" i="1"/>
  <c r="A159" i="1"/>
  <c r="A160" i="1"/>
  <c r="A161" i="1"/>
  <c r="A162" i="1"/>
  <c r="A163" i="1"/>
  <c r="A164" i="1"/>
  <c r="A165" i="1"/>
  <c r="A166" i="1"/>
  <c r="A167" i="1"/>
  <c r="A129" i="1"/>
  <c r="A130" i="1"/>
  <c r="A131" i="1"/>
  <c r="A132" i="1"/>
  <c r="A133" i="1"/>
  <c r="A134" i="1"/>
  <c r="A135" i="1"/>
  <c r="A136" i="1"/>
  <c r="A137" i="1"/>
  <c r="A138" i="1"/>
  <c r="A139" i="1"/>
  <c r="A140" i="1"/>
  <c r="A111" i="1"/>
  <c r="A112" i="1"/>
  <c r="A113" i="1"/>
  <c r="A114" i="1"/>
  <c r="A115" i="1"/>
  <c r="A116" i="1"/>
  <c r="A117" i="1"/>
  <c r="A118" i="1"/>
  <c r="A119" i="1"/>
  <c r="A120" i="1"/>
  <c r="A121" i="1"/>
  <c r="A81" i="1"/>
  <c r="A82" i="1"/>
  <c r="A83" i="1"/>
  <c r="A84" i="1"/>
  <c r="A85" i="1"/>
  <c r="A86" i="1"/>
  <c r="A87" i="1"/>
  <c r="A88" i="1"/>
  <c r="A89" i="1"/>
  <c r="A90" i="1"/>
  <c r="A91" i="1"/>
  <c r="A92" i="1"/>
  <c r="A93" i="1"/>
  <c r="A94" i="1"/>
  <c r="A95" i="1"/>
  <c r="A96" i="1"/>
  <c r="A97" i="1"/>
  <c r="A98" i="1"/>
  <c r="A99" i="1"/>
  <c r="A100" i="1"/>
  <c r="A101" i="1"/>
  <c r="A102" i="1"/>
  <c r="A103" i="1"/>
  <c r="A104" i="1"/>
  <c r="A63" i="1"/>
  <c r="A64" i="1"/>
  <c r="A65" i="1"/>
  <c r="A66" i="1"/>
  <c r="A67" i="1"/>
  <c r="A68" i="1"/>
  <c r="A69" i="1"/>
  <c r="A70" i="1"/>
  <c r="A71" i="1"/>
  <c r="A48" i="1"/>
  <c r="A49" i="1"/>
  <c r="A50" i="1"/>
  <c r="A51" i="1"/>
  <c r="A44" i="1"/>
  <c r="A32" i="1"/>
  <c r="A33" i="1"/>
  <c r="A34" i="1"/>
  <c r="A35" i="1"/>
  <c r="A36" i="1"/>
  <c r="A37" i="1"/>
  <c r="A23" i="1"/>
  <c r="A24" i="1"/>
  <c r="A25" i="1"/>
  <c r="A26" i="1"/>
  <c r="A15" i="1"/>
  <c r="A16" i="1"/>
  <c r="A7" i="1"/>
  <c r="A8" i="1"/>
  <c r="A9" i="1"/>
  <c r="A3356" i="1"/>
  <c r="A3355" i="1"/>
  <c r="A3354" i="1"/>
  <c r="A3349" i="1"/>
  <c r="A3350" i="1"/>
  <c r="A3351" i="1"/>
  <c r="A3352" i="1"/>
  <c r="A3353" i="1"/>
  <c r="A3347" i="1"/>
  <c r="A3348" i="1"/>
  <c r="A3339" i="1"/>
  <c r="A3340" i="1"/>
  <c r="A3341" i="1"/>
  <c r="A3342" i="1"/>
  <c r="A3343" i="1"/>
  <c r="A3344" i="1"/>
  <c r="A3345" i="1"/>
  <c r="A3346" i="1"/>
  <c r="A3336" i="1"/>
  <c r="A3337" i="1"/>
  <c r="A3338" i="1"/>
  <c r="A3329" i="1"/>
  <c r="A3330" i="1"/>
  <c r="A3331" i="1"/>
  <c r="A3332" i="1"/>
  <c r="A3333" i="1"/>
  <c r="A3334" i="1"/>
  <c r="A3325" i="1"/>
  <c r="A3319" i="1"/>
  <c r="A3320" i="1"/>
  <c r="A3321" i="1"/>
  <c r="A3309" i="1"/>
  <c r="A3310" i="1"/>
  <c r="A3311" i="1"/>
  <c r="A3312" i="1"/>
  <c r="A3313" i="1"/>
  <c r="A3314" i="1"/>
  <c r="A3315" i="1"/>
  <c r="A3316" i="1"/>
  <c r="A3317" i="1"/>
  <c r="A3318" i="1"/>
  <c r="A3304" i="1"/>
  <c r="A3305" i="1"/>
  <c r="A3306" i="1"/>
  <c r="A3307" i="1"/>
  <c r="A3308" i="1"/>
  <c r="A3300" i="1"/>
  <c r="A3301" i="1"/>
  <c r="A3302" i="1"/>
  <c r="A3303" i="1"/>
  <c r="A3292" i="1"/>
  <c r="A3293" i="1"/>
  <c r="A3294" i="1"/>
  <c r="A3287" i="1"/>
  <c r="A3288" i="1"/>
  <c r="A3289" i="1"/>
  <c r="A3290" i="1"/>
  <c r="A3276" i="1"/>
  <c r="A3277" i="1"/>
  <c r="A3278" i="1"/>
  <c r="A3279" i="1"/>
  <c r="A3280" i="1"/>
  <c r="A3281" i="1"/>
  <c r="A3282" i="1"/>
  <c r="A3283" i="1"/>
  <c r="A3284" i="1"/>
  <c r="A3270" i="1"/>
  <c r="A3271" i="1"/>
  <c r="A3272" i="1"/>
  <c r="A3273" i="1"/>
  <c r="A3274" i="1"/>
  <c r="A3275" i="1"/>
  <c r="A3258" i="1"/>
  <c r="A3259" i="1"/>
  <c r="A3260" i="1"/>
  <c r="A3261" i="1"/>
  <c r="A3262" i="1"/>
  <c r="A3263" i="1"/>
  <c r="A3264" i="1"/>
  <c r="A3265" i="1"/>
  <c r="A3266" i="1"/>
  <c r="A3267" i="1"/>
  <c r="A3268" i="1"/>
  <c r="A3254" i="1"/>
  <c r="A3255" i="1"/>
  <c r="A3256" i="1"/>
  <c r="A3257" i="1"/>
  <c r="A3243" i="1"/>
  <c r="A3244" i="1"/>
  <c r="A3245" i="1"/>
  <c r="A3246" i="1"/>
  <c r="A3247" i="1"/>
  <c r="A3248" i="1"/>
  <c r="A3249" i="1"/>
  <c r="A3250" i="1"/>
  <c r="A3251" i="1"/>
  <c r="A3235" i="1"/>
  <c r="A3236" i="1"/>
  <c r="A3237" i="1"/>
  <c r="A3238" i="1"/>
  <c r="A3239" i="1"/>
  <c r="A3223" i="1"/>
  <c r="A3224" i="1"/>
  <c r="A3225" i="1"/>
  <c r="A3226" i="1"/>
  <c r="A3227" i="1"/>
  <c r="A3228" i="1"/>
  <c r="A3229" i="1"/>
  <c r="A3230" i="1"/>
  <c r="A3231" i="1"/>
  <c r="A3211" i="1"/>
  <c r="A3212" i="1"/>
  <c r="A3213" i="1"/>
  <c r="A3214" i="1"/>
  <c r="A3215" i="1"/>
  <c r="A3216" i="1"/>
  <c r="A3217" i="1"/>
  <c r="A3218" i="1"/>
  <c r="A3219" i="1"/>
  <c r="A3220" i="1"/>
  <c r="A3221" i="1"/>
  <c r="A3222" i="1"/>
  <c r="A3199" i="1"/>
  <c r="A3200" i="1"/>
  <c r="A3201" i="1"/>
  <c r="A3202" i="1"/>
  <c r="A3203" i="1"/>
  <c r="A3204" i="1"/>
  <c r="A3205" i="1"/>
  <c r="A3206" i="1"/>
  <c r="A3207" i="1"/>
  <c r="A3208" i="1"/>
  <c r="A3209" i="1"/>
  <c r="A3193" i="1"/>
  <c r="A3194" i="1"/>
  <c r="A3195" i="1"/>
  <c r="A3188" i="1"/>
  <c r="A3189" i="1"/>
  <c r="A3190" i="1"/>
  <c r="A3191" i="1"/>
  <c r="A3192" i="1"/>
  <c r="A3174" i="1"/>
  <c r="A3175" i="1"/>
  <c r="A3176" i="1"/>
  <c r="A3177" i="1"/>
  <c r="A3178" i="1"/>
  <c r="A3179" i="1"/>
  <c r="A3180" i="1"/>
  <c r="A3181" i="1"/>
  <c r="A3161" i="1"/>
  <c r="A3162" i="1"/>
  <c r="A3163" i="1"/>
  <c r="A3164" i="1"/>
  <c r="A3165" i="1"/>
  <c r="A3166" i="1"/>
  <c r="A3167" i="1"/>
  <c r="A3168" i="1"/>
  <c r="A3169" i="1"/>
  <c r="A3170" i="1"/>
  <c r="A3155" i="1"/>
  <c r="A3156" i="1"/>
  <c r="A3157" i="1"/>
  <c r="A3158" i="1"/>
  <c r="A3159" i="1"/>
  <c r="A3160" i="1"/>
  <c r="A3137" i="1"/>
  <c r="A3138" i="1"/>
  <c r="A3139" i="1"/>
  <c r="A3140" i="1"/>
  <c r="A3141" i="1"/>
  <c r="A3142" i="1"/>
  <c r="A3143" i="1"/>
  <c r="A3144" i="1"/>
  <c r="A3145" i="1"/>
  <c r="A3146" i="1"/>
  <c r="A3147" i="1"/>
  <c r="A3148" i="1"/>
  <c r="A3149" i="1"/>
  <c r="A3150" i="1"/>
  <c r="A3110" i="1"/>
  <c r="A3111" i="1"/>
  <c r="A3112" i="1"/>
  <c r="A3113" i="1"/>
  <c r="A3114" i="1"/>
  <c r="A3115" i="1"/>
  <c r="A3116" i="1"/>
  <c r="A3117" i="1"/>
  <c r="A3118" i="1"/>
  <c r="A3119" i="1"/>
  <c r="A3120" i="1"/>
  <c r="A3121" i="1"/>
  <c r="A3122" i="1"/>
  <c r="A3123" i="1"/>
  <c r="A3124" i="1"/>
  <c r="A3125" i="1"/>
  <c r="A3126" i="1"/>
  <c r="A3127" i="1"/>
  <c r="A3128" i="1"/>
  <c r="A3129" i="1"/>
  <c r="A3091" i="1"/>
  <c r="A3092" i="1"/>
  <c r="A3093" i="1"/>
  <c r="A3094" i="1"/>
  <c r="A3095" i="1"/>
  <c r="A3096" i="1"/>
  <c r="A3097" i="1"/>
  <c r="A3098" i="1"/>
  <c r="A3099" i="1"/>
  <c r="A3100" i="1"/>
  <c r="A3101" i="1"/>
  <c r="A3102" i="1"/>
  <c r="A3103" i="1"/>
  <c r="A3104" i="1"/>
  <c r="A3105" i="1"/>
  <c r="A3106" i="1"/>
  <c r="A3107" i="1"/>
  <c r="A3108" i="1"/>
  <c r="A3073" i="1"/>
  <c r="A3074" i="1"/>
  <c r="A3075" i="1"/>
  <c r="A3076" i="1"/>
  <c r="A3077" i="1"/>
  <c r="A3078" i="1"/>
  <c r="A3079" i="1"/>
  <c r="A3080" i="1"/>
  <c r="A3081" i="1"/>
  <c r="A3082" i="1"/>
  <c r="A3083" i="1"/>
  <c r="A3084" i="1"/>
  <c r="A3085" i="1"/>
  <c r="A3086" i="1"/>
  <c r="A3051" i="1"/>
  <c r="A3052" i="1"/>
  <c r="A3053" i="1"/>
  <c r="A3054" i="1"/>
  <c r="A3055" i="1"/>
  <c r="A3056" i="1"/>
  <c r="A3057" i="1"/>
  <c r="A3058" i="1"/>
  <c r="A3059" i="1"/>
  <c r="A3060" i="1"/>
  <c r="A3061" i="1"/>
  <c r="A3062" i="1"/>
  <c r="A3063" i="1"/>
  <c r="A3064" i="1"/>
  <c r="A3065" i="1"/>
  <c r="A3066" i="1"/>
  <c r="A3067" i="1"/>
  <c r="A3068" i="1"/>
  <c r="A3034" i="1"/>
  <c r="A3035" i="1"/>
  <c r="A3036" i="1"/>
  <c r="A3037" i="1"/>
  <c r="A3038" i="1"/>
  <c r="A3039" i="1"/>
  <c r="A3040" i="1"/>
  <c r="A3041" i="1"/>
  <c r="A3042" i="1"/>
  <c r="A3043" i="1"/>
  <c r="A3044" i="1"/>
  <c r="A3045" i="1"/>
  <c r="A3046" i="1"/>
  <c r="A3022" i="1"/>
  <c r="A3023" i="1"/>
  <c r="A3024" i="1"/>
  <c r="A3025" i="1"/>
  <c r="A3026" i="1"/>
  <c r="A3027" i="1"/>
  <c r="A3028" i="1"/>
  <c r="A3029" i="1"/>
  <c r="A3030" i="1"/>
  <c r="A3031" i="1"/>
  <c r="A303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2972" i="1"/>
  <c r="A2973" i="1"/>
  <c r="A2974" i="1"/>
  <c r="A2975" i="1"/>
  <c r="A2976" i="1"/>
  <c r="A2977" i="1"/>
  <c r="A2978" i="1"/>
  <c r="A2979" i="1"/>
  <c r="A2980" i="1"/>
  <c r="A2981" i="1"/>
  <c r="A2982" i="1"/>
  <c r="A2983" i="1"/>
  <c r="A2984" i="1"/>
  <c r="A2985" i="1"/>
  <c r="A2986" i="1"/>
  <c r="A2987" i="1"/>
  <c r="A2950" i="1"/>
  <c r="A2951" i="1"/>
  <c r="A2952" i="1"/>
  <c r="A2953" i="1"/>
  <c r="A2954" i="1"/>
  <c r="A2955" i="1"/>
  <c r="A2956" i="1"/>
  <c r="A2957" i="1"/>
  <c r="A2958" i="1"/>
  <c r="A2959" i="1"/>
  <c r="A2960" i="1"/>
  <c r="A2961" i="1"/>
  <c r="A2962" i="1"/>
  <c r="A2963" i="1"/>
  <c r="A2964" i="1"/>
  <c r="A2965" i="1"/>
  <c r="A2966" i="1"/>
  <c r="A2967" i="1"/>
  <c r="A2927" i="1"/>
  <c r="A2928" i="1"/>
  <c r="A2929" i="1"/>
  <c r="A2930" i="1"/>
  <c r="A2931" i="1"/>
  <c r="A2932" i="1"/>
  <c r="A2933" i="1"/>
  <c r="A2934" i="1"/>
  <c r="A2935" i="1"/>
  <c r="A2936" i="1"/>
  <c r="A2937" i="1"/>
  <c r="A2938" i="1"/>
  <c r="A2939" i="1"/>
  <c r="A2940" i="1"/>
  <c r="A2941" i="1"/>
  <c r="A2942" i="1"/>
  <c r="A2943" i="1"/>
  <c r="A2898" i="1"/>
  <c r="A2899" i="1"/>
  <c r="A2900" i="1"/>
  <c r="A2901" i="1"/>
  <c r="A2902" i="1"/>
  <c r="A2903" i="1"/>
  <c r="A2904" i="1"/>
  <c r="A2905" i="1"/>
  <c r="A2906" i="1"/>
  <c r="A2907" i="1"/>
  <c r="A2908" i="1"/>
  <c r="A2909" i="1"/>
  <c r="A2910" i="1"/>
  <c r="A2911" i="1"/>
  <c r="A2912" i="1"/>
  <c r="A2913" i="1"/>
  <c r="A2914" i="1"/>
  <c r="A2915" i="1"/>
  <c r="A2916" i="1"/>
  <c r="A2883" i="1"/>
  <c r="A2884" i="1"/>
  <c r="A2885" i="1"/>
  <c r="A2886" i="1"/>
  <c r="A2887" i="1"/>
  <c r="A2888" i="1"/>
  <c r="A2889" i="1"/>
  <c r="A2890" i="1"/>
  <c r="A2891" i="1"/>
  <c r="A2892" i="1"/>
  <c r="A2858" i="1"/>
  <c r="A2859" i="1"/>
  <c r="A2860" i="1"/>
  <c r="A2861" i="1"/>
  <c r="A2862" i="1"/>
  <c r="A2863" i="1"/>
  <c r="A2864" i="1"/>
  <c r="A2865" i="1"/>
  <c r="A2866" i="1"/>
  <c r="A2867" i="1"/>
  <c r="A2868" i="1"/>
  <c r="A2869" i="1"/>
  <c r="A2870" i="1"/>
  <c r="A2871" i="1"/>
  <c r="A2872" i="1"/>
  <c r="A2873" i="1"/>
  <c r="A2874" i="1"/>
  <c r="A2875" i="1"/>
  <c r="A2876" i="1"/>
  <c r="A2837" i="1"/>
  <c r="A2838" i="1"/>
  <c r="A2839" i="1"/>
  <c r="A2840" i="1"/>
  <c r="A2841" i="1"/>
  <c r="A2842" i="1"/>
  <c r="A2843" i="1"/>
  <c r="A2844" i="1"/>
  <c r="A2845" i="1"/>
  <c r="A2846" i="1"/>
  <c r="A2847" i="1"/>
  <c r="A2848" i="1"/>
  <c r="A2849" i="1"/>
  <c r="A2850" i="1"/>
  <c r="A2851" i="1"/>
  <c r="A2852" i="1"/>
  <c r="A2810" i="1"/>
  <c r="A2811" i="1"/>
  <c r="A2812" i="1"/>
  <c r="A2813" i="1"/>
  <c r="A2814" i="1"/>
  <c r="A2815" i="1"/>
  <c r="A2816" i="1"/>
  <c r="A2817" i="1"/>
  <c r="A2818" i="1"/>
  <c r="A2819" i="1"/>
  <c r="A2820" i="1"/>
  <c r="A2821" i="1"/>
  <c r="A2822" i="1"/>
  <c r="A2823" i="1"/>
  <c r="A2824" i="1"/>
  <c r="A2825" i="1"/>
  <c r="A2826" i="1"/>
  <c r="A2827" i="1"/>
  <c r="A2828" i="1"/>
  <c r="A2796" i="1"/>
  <c r="A2797" i="1"/>
  <c r="A2798" i="1"/>
  <c r="A2799" i="1"/>
  <c r="A2800" i="1"/>
  <c r="A2801" i="1"/>
  <c r="A2802" i="1"/>
  <c r="A2803" i="1"/>
  <c r="A2804" i="1"/>
  <c r="A2805" i="1"/>
  <c r="A2806" i="1"/>
  <c r="A2782" i="1"/>
  <c r="A2783" i="1"/>
  <c r="A2784" i="1"/>
  <c r="A2785" i="1"/>
  <c r="A2786" i="1"/>
  <c r="A2787" i="1"/>
  <c r="A2788" i="1"/>
  <c r="A2789" i="1"/>
  <c r="A2790" i="1"/>
  <c r="A2791" i="1"/>
  <c r="A2752" i="1"/>
  <c r="A2753" i="1"/>
  <c r="A2754" i="1"/>
  <c r="A2755" i="1"/>
  <c r="A2756" i="1"/>
  <c r="A2757" i="1"/>
  <c r="A2758" i="1"/>
  <c r="A2759" i="1"/>
  <c r="A2760" i="1"/>
  <c r="A2761" i="1"/>
  <c r="A2762" i="1"/>
  <c r="A2763" i="1"/>
  <c r="A2764" i="1"/>
  <c r="A2765" i="1"/>
  <c r="A2766" i="1"/>
  <c r="A2767" i="1"/>
  <c r="A2768" i="1"/>
  <c r="A2769" i="1"/>
  <c r="A2770" i="1"/>
  <c r="A2771" i="1"/>
  <c r="A2727" i="1"/>
  <c r="A2728" i="1"/>
  <c r="A2729" i="1"/>
  <c r="A2730" i="1"/>
  <c r="A2731" i="1"/>
  <c r="A2732" i="1"/>
  <c r="A2733" i="1"/>
  <c r="A2734" i="1"/>
  <c r="A2735" i="1"/>
  <c r="A2736" i="1"/>
  <c r="A2737" i="1"/>
  <c r="A2738" i="1"/>
  <c r="A2739" i="1"/>
  <c r="A2740" i="1"/>
  <c r="A2741" i="1"/>
  <c r="A2710" i="1"/>
  <c r="A2711" i="1"/>
  <c r="A2712" i="1"/>
  <c r="A2713" i="1"/>
  <c r="A2714" i="1"/>
  <c r="A2715" i="1"/>
  <c r="A2716" i="1"/>
  <c r="A2717" i="1"/>
  <c r="A2718" i="1"/>
  <c r="A2719" i="1"/>
  <c r="A2720" i="1"/>
  <c r="A2721" i="1"/>
  <c r="A2690" i="1"/>
  <c r="A2691" i="1"/>
  <c r="A2692" i="1"/>
  <c r="A2693" i="1"/>
  <c r="A2694" i="1"/>
  <c r="A2695" i="1"/>
  <c r="A2696" i="1"/>
  <c r="A2697" i="1"/>
  <c r="A2698" i="1"/>
  <c r="A2699" i="1"/>
  <c r="A2700" i="1"/>
  <c r="A2701" i="1"/>
  <c r="A2702" i="1"/>
  <c r="A2703" i="1"/>
  <c r="A270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593" i="1"/>
  <c r="A2594" i="1"/>
  <c r="A2595" i="1"/>
  <c r="A2596" i="1"/>
  <c r="A2597" i="1"/>
  <c r="A2598" i="1"/>
  <c r="A2599" i="1"/>
  <c r="A2600" i="1"/>
  <c r="A2601" i="1"/>
  <c r="A2602" i="1"/>
  <c r="A2603" i="1"/>
  <c r="A2604" i="1"/>
  <c r="A2605" i="1"/>
  <c r="A2606"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20" i="1"/>
  <c r="A2521" i="1"/>
  <c r="A2522" i="1"/>
  <c r="A2523" i="1"/>
  <c r="A2524" i="1"/>
  <c r="A2525" i="1"/>
  <c r="A2526" i="1"/>
  <c r="A2527" i="1"/>
  <c r="A2528" i="1"/>
  <c r="A2529" i="1"/>
  <c r="A2530" i="1"/>
  <c r="A2531" i="1"/>
  <c r="A2532" i="1"/>
  <c r="A2533" i="1"/>
  <c r="A2534" i="1"/>
  <c r="A2535" i="1"/>
  <c r="A2536" i="1"/>
  <c r="A2537" i="1"/>
  <c r="A2538" i="1"/>
  <c r="A2539" i="1"/>
  <c r="A2540" i="1"/>
  <c r="A2500" i="1"/>
  <c r="A2501" i="1"/>
  <c r="A2502" i="1"/>
  <c r="A2503" i="1"/>
  <c r="A2504" i="1"/>
  <c r="A2505" i="1"/>
  <c r="A2506" i="1"/>
  <c r="A2507" i="1"/>
  <c r="A2508" i="1"/>
  <c r="A2509" i="1"/>
  <c r="A2510" i="1"/>
  <c r="A2511" i="1"/>
  <c r="A2466" i="1"/>
  <c r="A2467" i="1"/>
  <c r="A2468" i="1"/>
  <c r="A2469" i="1"/>
  <c r="A2470" i="1"/>
  <c r="A2471" i="1"/>
  <c r="A2472" i="1"/>
  <c r="A2473" i="1"/>
  <c r="A2474" i="1"/>
  <c r="A2475" i="1"/>
  <c r="A2476" i="1"/>
  <c r="A2477" i="1"/>
  <c r="A2478" i="1"/>
  <c r="A2479" i="1"/>
  <c r="A2480" i="1"/>
  <c r="A2481" i="1"/>
  <c r="A2482" i="1"/>
  <c r="A2483" i="1"/>
  <c r="A2484" i="1"/>
  <c r="A2485" i="1"/>
  <c r="A2439" i="1"/>
  <c r="A2440" i="1"/>
  <c r="A2441" i="1"/>
  <c r="A2442" i="1"/>
  <c r="A2443" i="1"/>
  <c r="A2444" i="1"/>
  <c r="A2445" i="1"/>
  <c r="A2446" i="1"/>
  <c r="A2447" i="1"/>
  <c r="A2448" i="1"/>
  <c r="A2449" i="1"/>
  <c r="A2450" i="1"/>
  <c r="A2451" i="1"/>
  <c r="A2452" i="1"/>
  <c r="A2453" i="1"/>
  <c r="A2454" i="1"/>
  <c r="A2455" i="1"/>
  <c r="A2417" i="1"/>
  <c r="A2418" i="1"/>
  <c r="A2419" i="1"/>
  <c r="A2420" i="1"/>
  <c r="A2421" i="1"/>
  <c r="A2422" i="1"/>
  <c r="A2423" i="1"/>
  <c r="A2424" i="1"/>
  <c r="A2425" i="1"/>
  <c r="A2426" i="1"/>
  <c r="A2427" i="1"/>
  <c r="A2428" i="1"/>
  <c r="A2429" i="1"/>
  <c r="A2430" i="1"/>
  <c r="A2431" i="1"/>
  <c r="A2432" i="1"/>
  <c r="A2433" i="1"/>
  <c r="A2392" i="1"/>
  <c r="A2393" i="1"/>
  <c r="A2394" i="1"/>
  <c r="A2395" i="1"/>
  <c r="A2396" i="1"/>
  <c r="A2397" i="1"/>
  <c r="A2398" i="1"/>
  <c r="A2399" i="1"/>
  <c r="A2400" i="1"/>
  <c r="A2401" i="1"/>
  <c r="A2402" i="1"/>
  <c r="A2403" i="1"/>
  <c r="A2404" i="1"/>
  <c r="A2405" i="1"/>
  <c r="A2406" i="1"/>
  <c r="A2407" i="1"/>
  <c r="A2369" i="1"/>
  <c r="A2370" i="1"/>
  <c r="A2371" i="1"/>
  <c r="A2372" i="1"/>
  <c r="A2373" i="1"/>
  <c r="A2374" i="1"/>
  <c r="A2375" i="1"/>
  <c r="A2376" i="1"/>
  <c r="A2377" i="1"/>
  <c r="A2378" i="1"/>
  <c r="A2379" i="1"/>
  <c r="A2380" i="1"/>
  <c r="A2381" i="1"/>
  <c r="A2382" i="1"/>
  <c r="A2383" i="1"/>
  <c r="A2384" i="1"/>
  <c r="A2385" i="1"/>
  <c r="A2344" i="1"/>
  <c r="A2345" i="1"/>
  <c r="A2346" i="1"/>
  <c r="A2347" i="1"/>
  <c r="A2348" i="1"/>
  <c r="A2349" i="1"/>
  <c r="A2350" i="1"/>
  <c r="A2351" i="1"/>
  <c r="A2352" i="1"/>
  <c r="A2353" i="1"/>
  <c r="A2354" i="1"/>
  <c r="A2355" i="1"/>
  <c r="A2356" i="1"/>
  <c r="A2357" i="1"/>
  <c r="A2358" i="1"/>
  <c r="A2359" i="1"/>
  <c r="A2360" i="1"/>
  <c r="A2361" i="1"/>
  <c r="A2318" i="1"/>
  <c r="A2319" i="1"/>
  <c r="A2320" i="1"/>
  <c r="A2321" i="1"/>
  <c r="A2322" i="1"/>
  <c r="A2323" i="1"/>
  <c r="A2324" i="1"/>
  <c r="A2325" i="1"/>
  <c r="A2326" i="1"/>
  <c r="A2327" i="1"/>
  <c r="A2328" i="1"/>
  <c r="A2329" i="1"/>
  <c r="A2330" i="1"/>
  <c r="A2331" i="1"/>
  <c r="A2332" i="1"/>
  <c r="A2333" i="1"/>
  <c r="A2334"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256" i="1"/>
  <c r="A2257" i="1"/>
  <c r="A2258" i="1"/>
  <c r="A2259" i="1"/>
  <c r="A2260" i="1"/>
  <c r="A2261" i="1"/>
  <c r="A2262" i="1"/>
  <c r="A2263" i="1"/>
  <c r="A2264" i="1"/>
  <c r="A2223" i="1"/>
  <c r="A2224" i="1"/>
  <c r="A2225" i="1"/>
  <c r="A2226" i="1"/>
  <c r="A2227" i="1"/>
  <c r="A2228" i="1"/>
  <c r="A2229" i="1"/>
  <c r="A2230" i="1"/>
  <c r="A2231" i="1"/>
  <c r="A2232" i="1"/>
  <c r="A2233" i="1"/>
  <c r="A2234" i="1"/>
  <c r="A2235" i="1"/>
  <c r="A2236" i="1"/>
  <c r="A2237" i="1"/>
  <c r="A2238" i="1"/>
  <c r="A2239" i="1"/>
  <c r="A2240" i="1"/>
  <c r="A2241" i="1"/>
  <c r="A2197" i="1"/>
  <c r="A2198" i="1"/>
  <c r="A2199" i="1"/>
  <c r="A2200" i="1"/>
  <c r="A2201" i="1"/>
  <c r="A2202" i="1"/>
  <c r="A2203" i="1"/>
  <c r="A2204" i="1"/>
  <c r="A2205" i="1"/>
  <c r="A2206" i="1"/>
  <c r="A2207" i="1"/>
  <c r="A2208" i="1"/>
  <c r="A2209" i="1"/>
  <c r="A2210" i="1"/>
  <c r="A2211" i="1"/>
  <c r="A2212" i="1"/>
  <c r="A2213" i="1"/>
  <c r="A2214" i="1"/>
  <c r="A2215" i="1"/>
  <c r="A2171" i="1"/>
  <c r="A2172" i="1"/>
  <c r="A2173" i="1"/>
  <c r="A2174" i="1"/>
  <c r="A2175" i="1"/>
  <c r="A2176" i="1"/>
  <c r="A2177" i="1"/>
  <c r="A2178" i="1"/>
  <c r="A2179" i="1"/>
  <c r="A2180" i="1"/>
  <c r="A2181" i="1"/>
  <c r="A2133" i="1"/>
  <c r="A2134" i="1"/>
  <c r="A2135" i="1"/>
  <c r="A2136" i="1"/>
  <c r="A2137" i="1"/>
  <c r="A2138" i="1"/>
  <c r="A2139" i="1"/>
  <c r="A2140" i="1"/>
  <c r="A2141" i="1"/>
  <c r="A2142" i="1"/>
  <c r="A2143" i="1"/>
  <c r="A2144" i="1"/>
  <c r="A2145" i="1"/>
  <c r="A2146" i="1"/>
  <c r="A2147" i="1"/>
  <c r="A2148" i="1"/>
  <c r="A2149" i="1"/>
  <c r="A2150" i="1"/>
  <c r="A2151"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26" i="1"/>
  <c r="A2027" i="1"/>
  <c r="A2028" i="1"/>
  <c r="A2029" i="1"/>
  <c r="A2030" i="1"/>
  <c r="A2031" i="1"/>
  <c r="A2032" i="1"/>
  <c r="A2033" i="1"/>
  <c r="A2034" i="1"/>
  <c r="A2035" i="1"/>
  <c r="A2036" i="1"/>
  <c r="A2037" i="1"/>
  <c r="A2038" i="1"/>
  <c r="A2039" i="1"/>
  <c r="A2040" i="1"/>
  <c r="A2041" i="1"/>
  <c r="A2042" i="1"/>
  <c r="A1989" i="1"/>
  <c r="A1990" i="1"/>
  <c r="A1991" i="1"/>
  <c r="A1992" i="1"/>
  <c r="A1993" i="1"/>
  <c r="A1994" i="1"/>
  <c r="A1995" i="1"/>
  <c r="A1996" i="1"/>
  <c r="A1997" i="1"/>
  <c r="A1998" i="1"/>
  <c r="A1999" i="1"/>
  <c r="A2000" i="1"/>
  <c r="A2001" i="1"/>
  <c r="A2002" i="1"/>
  <c r="A2003" i="1"/>
  <c r="A2004" i="1"/>
  <c r="A2005" i="1"/>
  <c r="A1972" i="1"/>
  <c r="A1973" i="1"/>
  <c r="A1974" i="1"/>
  <c r="A1975" i="1"/>
  <c r="A1976" i="1"/>
  <c r="A1977" i="1"/>
  <c r="A1978" i="1"/>
  <c r="A1979" i="1"/>
  <c r="A1940" i="1"/>
  <c r="A1941" i="1"/>
  <c r="A1942" i="1"/>
  <c r="A1943" i="1"/>
  <c r="A1944" i="1"/>
  <c r="A1945" i="1"/>
  <c r="A1946" i="1"/>
  <c r="A1947" i="1"/>
  <c r="A1948" i="1"/>
  <c r="A1949" i="1"/>
  <c r="A1950" i="1"/>
  <c r="A1951" i="1"/>
  <c r="A1952" i="1"/>
  <c r="A1911" i="1"/>
  <c r="A1912" i="1"/>
  <c r="A1913" i="1"/>
  <c r="A1914" i="1"/>
  <c r="A1915" i="1"/>
  <c r="A1916" i="1"/>
  <c r="A1917" i="1"/>
  <c r="A1918" i="1"/>
  <c r="A1919" i="1"/>
  <c r="A1920" i="1"/>
  <c r="A1921" i="1"/>
  <c r="A1922" i="1"/>
  <c r="A1923" i="1"/>
  <c r="A1924" i="1"/>
  <c r="A1925" i="1"/>
  <c r="A1926" i="1"/>
  <c r="A1927" i="1"/>
  <c r="A1928" i="1"/>
  <c r="A1929" i="1"/>
  <c r="A1891" i="1"/>
  <c r="A1892" i="1"/>
  <c r="A1893" i="1"/>
  <c r="A1894" i="1"/>
  <c r="A1895" i="1"/>
  <c r="A1896" i="1"/>
  <c r="A1897" i="1"/>
  <c r="A1898" i="1"/>
  <c r="A1899" i="1"/>
  <c r="A1900" i="1"/>
  <c r="A1901" i="1"/>
  <c r="A1902" i="1"/>
  <c r="A1903" i="1"/>
  <c r="A1904" i="1"/>
  <c r="A1905" i="1"/>
  <c r="A1906" i="1"/>
  <c r="A1907" i="1"/>
  <c r="A1908" i="1"/>
  <c r="A1857" i="1"/>
  <c r="A1858" i="1"/>
  <c r="A1859" i="1"/>
  <c r="A1860" i="1"/>
  <c r="A1861" i="1"/>
  <c r="A1862" i="1"/>
  <c r="A1863" i="1"/>
  <c r="A1864" i="1"/>
  <c r="A1865" i="1"/>
  <c r="A1866" i="1"/>
  <c r="A1867" i="1"/>
  <c r="A1868" i="1"/>
  <c r="A1869" i="1"/>
  <c r="A1870" i="1"/>
  <c r="A1871" i="1"/>
  <c r="A1818" i="1"/>
  <c r="A1819" i="1"/>
  <c r="A1820" i="1"/>
  <c r="A1821" i="1"/>
  <c r="A1822" i="1"/>
  <c r="A1823" i="1"/>
  <c r="A1824" i="1"/>
  <c r="A1825" i="1"/>
  <c r="A1826" i="1"/>
  <c r="A1827" i="1"/>
  <c r="A1828" i="1"/>
  <c r="A1829" i="1"/>
  <c r="A1830" i="1"/>
  <c r="A1831" i="1"/>
  <c r="A1832" i="1"/>
  <c r="A1833" i="1"/>
  <c r="A1834" i="1"/>
  <c r="A1835" i="1"/>
  <c r="A183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740" i="1"/>
  <c r="A1741" i="1"/>
  <c r="A1742" i="1"/>
  <c r="A1743" i="1"/>
  <c r="A1744" i="1"/>
  <c r="A1745" i="1"/>
  <c r="A1746" i="1"/>
  <c r="A1747" i="1"/>
  <c r="A1748" i="1"/>
  <c r="A1749" i="1"/>
  <c r="A1750" i="1"/>
  <c r="A1751" i="1"/>
  <c r="A1752" i="1"/>
  <c r="A1753" i="1"/>
  <c r="A1754" i="1"/>
  <c r="A1755" i="1"/>
  <c r="A1756" i="1"/>
  <c r="A1757" i="1"/>
  <c r="A1758" i="1"/>
  <c r="A1759" i="1"/>
  <c r="A1760"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41" i="1"/>
  <c r="A1642" i="1"/>
  <c r="A1643" i="1"/>
  <c r="A1644" i="1"/>
  <c r="A1645" i="1"/>
  <c r="A1646" i="1"/>
  <c r="A1647" i="1"/>
  <c r="A1648" i="1"/>
  <c r="A1649" i="1"/>
  <c r="A1650" i="1"/>
  <c r="A1651" i="1"/>
  <c r="A1652" i="1"/>
  <c r="A1653" i="1"/>
  <c r="A1654" i="1"/>
  <c r="A1655" i="1"/>
  <c r="A1656" i="1"/>
  <c r="A1657" i="1"/>
  <c r="A1658" i="1"/>
  <c r="A1659" i="1"/>
  <c r="A1660" i="1"/>
  <c r="A1661" i="1"/>
  <c r="A1623" i="1"/>
  <c r="A1624" i="1"/>
  <c r="A1625" i="1"/>
  <c r="A1626" i="1"/>
  <c r="A1627" i="1"/>
  <c r="A1628" i="1"/>
  <c r="A1629" i="1"/>
  <c r="A1630" i="1"/>
  <c r="A1631" i="1"/>
  <c r="A1632" i="1"/>
  <c r="A1607" i="1"/>
  <c r="A1608" i="1"/>
  <c r="A1609" i="1"/>
  <c r="A1610" i="1"/>
  <c r="A1611" i="1"/>
  <c r="A1612" i="1"/>
  <c r="A1613" i="1"/>
  <c r="A1577" i="1"/>
  <c r="A1578" i="1"/>
  <c r="A1579" i="1"/>
  <c r="A1580" i="1"/>
  <c r="A1581" i="1"/>
  <c r="A1582" i="1"/>
  <c r="A1583" i="1"/>
  <c r="A1584" i="1"/>
  <c r="A1585" i="1"/>
  <c r="A1586" i="1"/>
  <c r="A1587" i="1"/>
  <c r="A1588" i="1"/>
  <c r="A1589" i="1"/>
  <c r="A1590" i="1"/>
  <c r="A1591" i="1"/>
  <c r="A1542" i="1"/>
  <c r="A1543" i="1"/>
  <c r="A1544" i="1"/>
  <c r="A1545" i="1"/>
  <c r="A1546" i="1"/>
  <c r="A1547" i="1"/>
  <c r="A1548" i="1"/>
  <c r="A1549" i="1"/>
  <c r="A1550" i="1"/>
  <c r="A1551" i="1"/>
  <c r="A1552" i="1"/>
  <c r="A1553" i="1"/>
  <c r="A1554" i="1"/>
  <c r="A1555" i="1"/>
  <c r="A1556" i="1"/>
  <c r="A1557" i="1"/>
  <c r="A1509" i="1"/>
  <c r="A1510" i="1"/>
  <c r="A1511" i="1"/>
  <c r="A1512" i="1"/>
  <c r="A1513" i="1"/>
  <c r="A1514" i="1"/>
  <c r="A1515" i="1"/>
  <c r="A1516" i="1"/>
  <c r="A1517" i="1"/>
  <c r="A1518" i="1"/>
  <c r="A1464" i="1"/>
  <c r="A1465" i="1"/>
  <c r="A1466" i="1"/>
  <c r="A1467" i="1"/>
  <c r="A1468" i="1"/>
  <c r="A1469" i="1"/>
  <c r="A1470" i="1"/>
  <c r="A1471" i="1"/>
  <c r="A1472" i="1"/>
  <c r="A1473" i="1"/>
  <c r="A1474" i="1"/>
  <c r="A1475" i="1"/>
  <c r="A1476" i="1"/>
  <c r="A1477" i="1"/>
  <c r="A1478" i="1"/>
  <c r="A1479" i="1"/>
  <c r="A1480" i="1"/>
  <c r="A1481" i="1"/>
  <c r="A1482" i="1"/>
  <c r="A1441" i="1"/>
  <c r="A1442" i="1"/>
  <c r="A1443" i="1"/>
  <c r="A1421" i="1"/>
  <c r="A1422" i="1"/>
  <c r="A1423" i="1"/>
  <c r="A1424" i="1"/>
  <c r="A1425" i="1"/>
  <c r="A1426" i="1"/>
  <c r="A1427" i="1"/>
  <c r="A1428" i="1"/>
  <c r="A1398" i="1"/>
  <c r="A1399" i="1"/>
  <c r="A1400" i="1"/>
  <c r="A1401" i="1"/>
  <c r="A1402" i="1"/>
  <c r="A1403" i="1"/>
  <c r="A1404" i="1"/>
  <c r="A1405" i="1"/>
  <c r="A1406" i="1"/>
  <c r="A1371" i="1"/>
  <c r="A1372" i="1"/>
  <c r="A1373" i="1"/>
  <c r="A1374" i="1"/>
  <c r="A1375" i="1"/>
  <c r="A1376" i="1"/>
  <c r="A1377" i="1"/>
  <c r="A1378" i="1"/>
  <c r="A1379" i="1"/>
  <c r="A1380" i="1"/>
  <c r="A1357" i="1"/>
  <c r="A1358" i="1"/>
  <c r="A1359" i="1"/>
  <c r="A1360" i="1"/>
  <c r="A1361" i="1"/>
  <c r="A1362" i="1"/>
  <c r="A1363" i="1"/>
  <c r="A1364" i="1"/>
  <c r="A1336" i="1"/>
  <c r="A1337" i="1"/>
  <c r="A1338" i="1"/>
  <c r="A1339" i="1"/>
  <c r="A1340" i="1"/>
  <c r="A1341" i="1"/>
  <c r="A1342" i="1"/>
  <c r="A1343" i="1"/>
  <c r="A1344" i="1"/>
  <c r="A1345" i="1"/>
  <c r="A1346" i="1"/>
  <c r="A1347" i="1"/>
  <c r="A1309" i="1"/>
  <c r="A1310" i="1"/>
  <c r="A1311" i="1"/>
  <c r="A1312" i="1"/>
  <c r="A1313" i="1"/>
  <c r="A1314" i="1"/>
  <c r="A1315" i="1"/>
  <c r="A1316" i="1"/>
  <c r="A1317" i="1"/>
  <c r="A1318" i="1"/>
  <c r="A1319" i="1"/>
  <c r="A1320" i="1"/>
  <c r="A1280" i="1"/>
  <c r="A1281" i="1"/>
  <c r="A1282" i="1"/>
  <c r="A1283" i="1"/>
  <c r="A1284" i="1"/>
  <c r="A1285" i="1"/>
  <c r="A1286" i="1"/>
  <c r="A1287" i="1"/>
  <c r="A1288" i="1"/>
  <c r="A1289" i="1"/>
  <c r="A1290" i="1"/>
  <c r="A1291" i="1"/>
  <c r="A1292" i="1"/>
  <c r="A1293" i="1"/>
  <c r="A1294" i="1"/>
  <c r="A1254" i="1"/>
  <c r="A1255" i="1"/>
  <c r="A1256" i="1"/>
  <c r="A1257" i="1"/>
  <c r="A1258" i="1"/>
  <c r="A1259" i="1"/>
  <c r="A1260" i="1"/>
  <c r="A1261" i="1"/>
  <c r="A1262" i="1"/>
  <c r="A1263" i="1"/>
  <c r="A1264" i="1"/>
  <c r="A1265" i="1"/>
  <c r="A1266" i="1"/>
  <c r="A1267" i="1"/>
  <c r="A1268" i="1"/>
  <c r="A1269" i="1"/>
  <c r="A1270" i="1"/>
  <c r="A1271" i="1"/>
  <c r="A1272" i="1"/>
  <c r="A1226" i="1"/>
  <c r="A1227" i="1"/>
  <c r="A1228" i="1"/>
  <c r="A1229" i="1"/>
  <c r="A1230" i="1"/>
  <c r="A1231" i="1"/>
  <c r="A1232" i="1"/>
  <c r="A1233" i="1"/>
  <c r="A1234" i="1"/>
  <c r="A1235" i="1"/>
  <c r="A1236" i="1"/>
  <c r="A1237" i="1"/>
  <c r="A1238" i="1"/>
  <c r="A1239" i="1"/>
  <c r="A1240" i="1"/>
  <c r="A1241" i="1"/>
  <c r="A1200" i="1"/>
  <c r="A1201" i="1"/>
  <c r="A1202" i="1"/>
  <c r="A1203" i="1"/>
  <c r="A1204" i="1"/>
  <c r="A1205" i="1"/>
  <c r="A1206" i="1"/>
  <c r="A1207" i="1"/>
  <c r="A1208" i="1"/>
  <c r="A1209" i="1"/>
  <c r="A1210" i="1"/>
  <c r="A1211" i="1"/>
  <c r="A1212" i="1"/>
  <c r="A1213" i="1"/>
  <c r="A1214" i="1"/>
  <c r="A1215" i="1"/>
  <c r="A1216" i="1"/>
  <c r="A1217" i="1"/>
  <c r="A1218" i="1"/>
  <c r="A1219" i="1"/>
  <c r="A1220" i="1"/>
  <c r="A1221" i="1"/>
  <c r="A1181" i="1"/>
  <c r="A1182" i="1"/>
  <c r="A1183" i="1"/>
  <c r="A1184" i="1"/>
  <c r="A1185" i="1"/>
  <c r="A1186" i="1"/>
  <c r="A1160" i="1"/>
  <c r="A1161" i="1"/>
  <c r="A1162" i="1"/>
  <c r="A1163" i="1"/>
  <c r="A1164" i="1"/>
  <c r="A1165" i="1"/>
  <c r="A1166" i="1"/>
  <c r="A1167" i="1"/>
  <c r="A1168" i="1"/>
  <c r="A1169" i="1"/>
  <c r="A1170" i="1"/>
  <c r="A1171" i="1"/>
  <c r="A1128" i="1"/>
  <c r="A1129" i="1"/>
  <c r="A1130" i="1"/>
  <c r="A1131" i="1"/>
  <c r="A1132" i="1"/>
  <c r="A1133" i="1"/>
  <c r="A1134" i="1"/>
  <c r="A1135" i="1"/>
  <c r="A1136" i="1"/>
  <c r="A1137" i="1"/>
  <c r="A1138" i="1"/>
  <c r="A1139" i="1"/>
  <c r="A1140" i="1"/>
  <c r="A1141" i="1"/>
  <c r="A1142" i="1"/>
  <c r="A1143" i="1"/>
  <c r="A1115" i="1"/>
  <c r="A1116" i="1"/>
  <c r="A1117" i="1"/>
  <c r="A1118" i="1"/>
  <c r="A1096" i="1"/>
  <c r="A1097" i="1"/>
  <c r="A1098" i="1"/>
  <c r="A1099" i="1"/>
  <c r="A1100" i="1"/>
  <c r="A1101" i="1"/>
  <c r="A1102" i="1"/>
  <c r="A1103" i="1"/>
  <c r="A1104" i="1"/>
  <c r="A1066" i="1"/>
  <c r="A1067" i="1"/>
  <c r="A1068" i="1"/>
  <c r="A1069" i="1"/>
  <c r="A1070" i="1"/>
  <c r="A1071" i="1"/>
  <c r="A1072" i="1"/>
  <c r="A1073" i="1"/>
  <c r="A1074" i="1"/>
  <c r="A1075" i="1"/>
  <c r="A1076" i="1"/>
  <c r="A1077" i="1"/>
  <c r="A1078" i="1"/>
  <c r="A1079" i="1"/>
  <c r="A1080" i="1"/>
  <c r="A1036" i="1"/>
  <c r="A1037" i="1"/>
  <c r="A1038" i="1"/>
  <c r="A1039" i="1"/>
  <c r="A1040" i="1"/>
  <c r="A1041" i="1"/>
  <c r="A1042" i="1"/>
  <c r="A1043" i="1"/>
  <c r="A1044" i="1"/>
  <c r="A1045" i="1"/>
  <c r="A1004" i="1"/>
  <c r="A1005" i="1"/>
  <c r="A1006" i="1"/>
  <c r="A1007" i="1"/>
  <c r="A1008" i="1"/>
  <c r="A1009" i="1"/>
  <c r="A1010" i="1"/>
  <c r="A1011" i="1"/>
  <c r="A1012" i="1"/>
  <c r="A981" i="1"/>
  <c r="A982" i="1"/>
  <c r="A983" i="1"/>
  <c r="A984" i="1"/>
  <c r="A985" i="1"/>
  <c r="A986" i="1"/>
  <c r="A987" i="1"/>
  <c r="A988" i="1"/>
  <c r="A962" i="1"/>
  <c r="A963" i="1"/>
  <c r="A964" i="1"/>
  <c r="A965" i="1"/>
  <c r="A966" i="1"/>
  <c r="A967" i="1"/>
  <c r="A968" i="1"/>
  <c r="A969" i="1"/>
  <c r="A970" i="1"/>
  <c r="A908" i="1"/>
  <c r="A909" i="1"/>
  <c r="A910" i="1"/>
  <c r="A911" i="1"/>
  <c r="A912" i="1"/>
  <c r="A913" i="1"/>
  <c r="A914" i="1"/>
  <c r="A915" i="1"/>
  <c r="A916" i="1"/>
  <c r="A917" i="1"/>
  <c r="A918" i="1"/>
  <c r="A919" i="1"/>
  <c r="A884" i="1"/>
  <c r="A885" i="1"/>
  <c r="A886" i="1"/>
  <c r="A887" i="1"/>
  <c r="A888" i="1"/>
  <c r="A889" i="1"/>
  <c r="A890" i="1"/>
  <c r="A891" i="1"/>
  <c r="A892" i="1"/>
  <c r="A893" i="1"/>
  <c r="A894" i="1"/>
  <c r="A895" i="1"/>
  <c r="A896" i="1"/>
  <c r="A855" i="1"/>
  <c r="A856" i="1"/>
  <c r="A857" i="1"/>
  <c r="A858" i="1"/>
  <c r="A859" i="1"/>
  <c r="A860" i="1"/>
  <c r="A861" i="1"/>
  <c r="A862" i="1"/>
  <c r="A863" i="1"/>
  <c r="A864" i="1"/>
  <c r="A865" i="1"/>
  <c r="A866" i="1"/>
  <c r="A829" i="1"/>
  <c r="A830" i="1"/>
  <c r="A831" i="1"/>
  <c r="A832" i="1"/>
  <c r="A833" i="1"/>
  <c r="A834" i="1"/>
  <c r="A835" i="1"/>
  <c r="A836" i="1"/>
  <c r="A837" i="1"/>
  <c r="A838" i="1"/>
  <c r="A839" i="1"/>
  <c r="A840" i="1"/>
  <c r="A841" i="1"/>
  <c r="A816" i="1"/>
  <c r="A817" i="1"/>
  <c r="A818" i="1"/>
  <c r="A806" i="1"/>
  <c r="A807" i="1"/>
  <c r="A808" i="1"/>
  <c r="A809" i="1"/>
  <c r="A810" i="1"/>
  <c r="A811" i="1"/>
  <c r="A784" i="1"/>
  <c r="A785" i="1"/>
  <c r="A786" i="1"/>
  <c r="A787" i="1"/>
  <c r="A750" i="1"/>
  <c r="A751" i="1"/>
  <c r="A752" i="1"/>
  <c r="A753" i="1"/>
  <c r="A754" i="1"/>
  <c r="A755" i="1"/>
  <c r="A756" i="1"/>
  <c r="A757" i="1"/>
  <c r="A758" i="1"/>
  <c r="A759" i="1"/>
  <c r="A731" i="1"/>
  <c r="A732" i="1"/>
  <c r="A733" i="1"/>
  <c r="A734" i="1"/>
  <c r="A735" i="1"/>
  <c r="A736" i="1"/>
  <c r="A737" i="1"/>
  <c r="A738" i="1"/>
  <c r="A714" i="1"/>
  <c r="A715" i="1"/>
  <c r="A716" i="1"/>
  <c r="A717" i="1"/>
  <c r="A718" i="1"/>
  <c r="A695" i="1"/>
  <c r="A696" i="1"/>
  <c r="A697" i="1"/>
  <c r="A698" i="1"/>
  <c r="A699" i="1"/>
  <c r="A700" i="1"/>
  <c r="A701" i="1"/>
  <c r="A702" i="1"/>
  <c r="A677" i="1"/>
  <c r="A678" i="1"/>
  <c r="A679" i="1"/>
  <c r="A680" i="1"/>
  <c r="A681" i="1"/>
  <c r="A682" i="1"/>
  <c r="A683" i="1"/>
  <c r="A660" i="1"/>
  <c r="A635" i="1"/>
  <c r="A636" i="1"/>
  <c r="A637" i="1"/>
  <c r="A638" i="1"/>
  <c r="A639" i="1"/>
  <c r="A640" i="1"/>
  <c r="A641" i="1"/>
  <c r="A642" i="1"/>
  <c r="A643" i="1"/>
  <c r="A597" i="1"/>
  <c r="A598" i="1"/>
  <c r="A599" i="1"/>
  <c r="A600" i="1"/>
  <c r="A601" i="1"/>
  <c r="A602" i="1"/>
  <c r="A603" i="1"/>
  <c r="A604" i="1"/>
  <c r="A605" i="1"/>
  <c r="A556" i="1"/>
  <c r="A557" i="1"/>
  <c r="A558" i="1"/>
  <c r="A559" i="1"/>
  <c r="A560" i="1"/>
  <c r="A561" i="1"/>
  <c r="A562" i="1"/>
  <c r="A563" i="1"/>
  <c r="A564" i="1"/>
  <c r="A565" i="1"/>
  <c r="A566" i="1"/>
  <c r="A567" i="1"/>
  <c r="A568" i="1"/>
  <c r="A515" i="1"/>
  <c r="A516" i="1"/>
  <c r="A517" i="1"/>
  <c r="A518" i="1"/>
  <c r="A519" i="1"/>
  <c r="A520" i="1"/>
  <c r="A521" i="1"/>
  <c r="A522" i="1"/>
  <c r="A523" i="1"/>
  <c r="A503" i="1"/>
  <c r="A504" i="1"/>
  <c r="A488" i="1"/>
  <c r="A489" i="1"/>
  <c r="A490" i="1"/>
  <c r="A465" i="1"/>
  <c r="A466" i="1"/>
  <c r="A467" i="1"/>
  <c r="A468" i="1"/>
  <c r="A469" i="1"/>
  <c r="A470" i="1"/>
  <c r="A471" i="1"/>
  <c r="A445" i="1"/>
  <c r="A446" i="1"/>
  <c r="A407" i="1"/>
  <c r="A408" i="1"/>
  <c r="A409" i="1"/>
  <c r="A410" i="1"/>
  <c r="A411" i="1"/>
  <c r="A412" i="1"/>
  <c r="A413" i="1"/>
  <c r="A414" i="1"/>
  <c r="A415" i="1"/>
  <c r="A416" i="1"/>
  <c r="A417" i="1"/>
  <c r="A418" i="1"/>
  <c r="A419" i="1"/>
  <c r="A420" i="1"/>
  <c r="A421" i="1"/>
  <c r="A422" i="1"/>
  <c r="A370" i="1"/>
  <c r="A371" i="1"/>
  <c r="A372" i="1"/>
  <c r="A373" i="1"/>
  <c r="A374" i="1"/>
  <c r="A375" i="1"/>
  <c r="A376" i="1"/>
  <c r="A377" i="1"/>
  <c r="A341" i="1"/>
  <c r="A342" i="1"/>
  <c r="A343" i="1"/>
  <c r="A344" i="1"/>
  <c r="A345" i="1"/>
  <c r="A346" i="1"/>
  <c r="A347" i="1"/>
  <c r="A348" i="1"/>
  <c r="A349" i="1"/>
  <c r="A350" i="1"/>
  <c r="A351" i="1"/>
  <c r="A352" i="1"/>
  <c r="A319" i="1"/>
  <c r="A320" i="1"/>
  <c r="A321" i="1"/>
  <c r="A322" i="1"/>
  <c r="A323" i="1"/>
  <c r="A324" i="1"/>
  <c r="A325" i="1"/>
  <c r="A326" i="1"/>
  <c r="A327" i="1"/>
  <c r="A285" i="1"/>
  <c r="A286" i="1"/>
  <c r="A287" i="1"/>
  <c r="A288" i="1"/>
  <c r="A289" i="1"/>
  <c r="A290" i="1"/>
  <c r="A291" i="1"/>
  <c r="A292" i="1"/>
  <c r="A293" i="1"/>
  <c r="A294" i="1"/>
  <c r="A295" i="1"/>
  <c r="A296" i="1"/>
  <c r="A297" i="1"/>
  <c r="A298" i="1"/>
  <c r="A299" i="1"/>
  <c r="A254" i="1"/>
  <c r="A255" i="1"/>
  <c r="A256" i="1"/>
  <c r="A257" i="1"/>
  <c r="A258" i="1"/>
  <c r="A259" i="1"/>
  <c r="A260" i="1"/>
  <c r="A261" i="1"/>
  <c r="A262" i="1"/>
  <c r="A263" i="1"/>
  <c r="A264" i="1"/>
  <c r="A228" i="1"/>
  <c r="A229" i="1"/>
  <c r="A230" i="1"/>
  <c r="A231" i="1"/>
  <c r="A232" i="1"/>
  <c r="A233" i="1"/>
  <c r="A234" i="1"/>
  <c r="A235" i="1"/>
  <c r="A236" i="1"/>
  <c r="A237" i="1"/>
  <c r="A238" i="1"/>
  <c r="A198" i="1"/>
  <c r="A199" i="1"/>
  <c r="A200" i="1"/>
  <c r="A201" i="1"/>
  <c r="A202" i="1"/>
  <c r="A168" i="1"/>
  <c r="A169" i="1"/>
  <c r="A170" i="1"/>
  <c r="A171" i="1"/>
  <c r="A172" i="1"/>
  <c r="A173" i="1"/>
  <c r="A174" i="1"/>
  <c r="A175" i="1"/>
  <c r="A176" i="1"/>
  <c r="A141" i="1"/>
  <c r="A142" i="1"/>
  <c r="A143" i="1"/>
  <c r="A144" i="1"/>
  <c r="A145" i="1"/>
  <c r="A146" i="1"/>
  <c r="A147" i="1"/>
  <c r="A148" i="1"/>
  <c r="A122" i="1"/>
  <c r="A123" i="1"/>
  <c r="A124" i="1"/>
  <c r="A125" i="1"/>
  <c r="A126" i="1"/>
  <c r="A127" i="1"/>
  <c r="A128" i="1"/>
  <c r="A105" i="1"/>
  <c r="A106" i="1"/>
  <c r="A107" i="1"/>
  <c r="A108" i="1"/>
  <c r="A109" i="1"/>
  <c r="A110" i="1"/>
  <c r="A72" i="1"/>
  <c r="A73" i="1"/>
  <c r="A74" i="1"/>
  <c r="A75" i="1"/>
  <c r="A76" i="1"/>
  <c r="A77" i="1"/>
  <c r="A78" i="1"/>
  <c r="A79" i="1"/>
  <c r="A80" i="1"/>
  <c r="A52" i="1"/>
  <c r="A53" i="1"/>
  <c r="A54" i="1"/>
  <c r="A55" i="1"/>
  <c r="A56" i="1"/>
  <c r="A57" i="1"/>
  <c r="A58" i="1"/>
  <c r="A59" i="1"/>
  <c r="A60" i="1"/>
  <c r="A61" i="1"/>
  <c r="A62" i="1"/>
  <c r="A45" i="1"/>
  <c r="A46" i="1"/>
  <c r="A47" i="1"/>
  <c r="A38" i="1"/>
  <c r="A39" i="1"/>
  <c r="A40" i="1"/>
  <c r="A41" i="1"/>
  <c r="A42" i="1"/>
  <c r="A43" i="1"/>
  <c r="A27" i="1"/>
  <c r="A28" i="1"/>
  <c r="A29" i="1"/>
  <c r="A30" i="1"/>
  <c r="A31" i="1"/>
  <c r="A17" i="1"/>
  <c r="A18" i="1"/>
  <c r="A19" i="1"/>
  <c r="A20" i="1"/>
  <c r="A21" i="1"/>
  <c r="A22" i="1"/>
  <c r="A10" i="1"/>
  <c r="A11" i="1"/>
  <c r="A12" i="1"/>
  <c r="A13" i="1"/>
  <c r="A14" i="1"/>
  <c r="A2" i="1"/>
  <c r="A3" i="1"/>
  <c r="A4" i="1"/>
  <c r="A5" i="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tc={B8CCEE73-A70B-4A1D-84B9-528A1B6B6F57}</author>
  </authors>
  <commentList>
    <comment ref="C1" authorId="0" shapeId="0" xr:uid="{B8CCEE73-A70B-4A1D-84B9-528A1B6B6F57}">
      <text>
        <t xml:space="preserve">[對話串註解]
您的 Excel 版本可讓您讀取此對話串註解; 但若以較新的 Excel 版本開啟此檔案，將會移除對它進行的所有編輯。深入了解: https://go.microsoft.com/fwlink/?linkid=870924。
註解:
    1、修正2千多筆。
2、尚有8本多筆沒確認(黃色標記)，使用貼到WORD時要重複校對。
</t>
      </text>
    </comment>
  </commentList>
</comments>
</file>

<file path=xl/sharedStrings.xml><?xml version="1.0" encoding="utf-8"?>
<sst xmlns="http://schemas.openxmlformats.org/spreadsheetml/2006/main" count="10069" uniqueCount="6634">
  <si>
    <r>
      <rPr>
        <sz val="10"/>
        <rFont val="DejaVu Sans"/>
        <family val="2"/>
      </rPr>
      <t>公開</t>
    </r>
    <r>
      <rPr>
        <sz val="10"/>
        <rFont val="Times New Roman"/>
        <family val="1"/>
      </rPr>
      <t>/</t>
    </r>
    <r>
      <rPr>
        <sz val="10"/>
        <rFont val="DejaVu Sans"/>
        <family val="2"/>
      </rPr>
      <t>公告號</t>
    </r>
  </si>
  <si>
    <r>
      <rPr>
        <sz val="10"/>
        <rFont val="DejaVu Sans"/>
        <family val="2"/>
      </rPr>
      <t>公開</t>
    </r>
    <r>
      <rPr>
        <sz val="10"/>
        <rFont val="Times New Roman"/>
        <family val="1"/>
      </rPr>
      <t>/</t>
    </r>
    <r>
      <rPr>
        <sz val="10"/>
        <rFont val="DejaVu Sans"/>
        <family val="2"/>
      </rPr>
      <t>公告日</t>
    </r>
  </si>
  <si>
    <t>申請人</t>
  </si>
  <si>
    <t>US20220084078A1</t>
  </si>
  <si>
    <t>META PLATFORMS, INC.</t>
  </si>
  <si>
    <t>US20220091810A1</t>
  </si>
  <si>
    <t>Meta Platforms, Inc.</t>
  </si>
  <si>
    <t>US20220092684A1</t>
  </si>
  <si>
    <t>US20220094658A1</t>
  </si>
  <si>
    <t>US20220101202A1</t>
  </si>
  <si>
    <t>US20220103785A1</t>
  </si>
  <si>
    <t>US20220103787A1</t>
  </si>
  <si>
    <t>US20220126203A1</t>
  </si>
  <si>
    <t>US20220129295A1</t>
  </si>
  <si>
    <t>US20220129296A1</t>
  </si>
  <si>
    <t>Meta Platforms , Inc.</t>
  </si>
  <si>
    <t>US20220130096A1</t>
  </si>
  <si>
    <t>US20220131943A1</t>
  </si>
  <si>
    <t>US20220141035A1</t>
  </si>
  <si>
    <t>US20220147491A1</t>
  </si>
  <si>
    <t>US20220147543A1</t>
  </si>
  <si>
    <t>US20220164338A1</t>
  </si>
  <si>
    <t>US20220177949A1</t>
  </si>
  <si>
    <t>US20220182458A1</t>
  </si>
  <si>
    <t>US20220188298A1</t>
  </si>
  <si>
    <t>US20220188361A1</t>
  </si>
  <si>
    <t>US20220188911A1</t>
  </si>
  <si>
    <t>US20220198617A1</t>
  </si>
  <si>
    <t>US20220199079A1</t>
  </si>
  <si>
    <t>US20220200945A1</t>
  </si>
  <si>
    <t>US20220215431A1</t>
  </si>
  <si>
    <t>US20220222435A1</t>
  </si>
  <si>
    <t>US20220222463A1</t>
  </si>
  <si>
    <t>US20220224666A1</t>
  </si>
  <si>
    <t>US20220236312A1</t>
  </si>
  <si>
    <t>US20220237637A1</t>
  </si>
  <si>
    <t>US20220239618A1</t>
  </si>
  <si>
    <t>US20220239621A1</t>
  </si>
  <si>
    <t>US20220239923A1</t>
  </si>
  <si>
    <t>US20220239979A1</t>
  </si>
  <si>
    <t>US20220245194A1</t>
  </si>
  <si>
    <t>US20220247709A1</t>
  </si>
  <si>
    <t>US20220248074A1</t>
  </si>
  <si>
    <t>US20220261206A1</t>
  </si>
  <si>
    <t>US20220261447A1</t>
  </si>
  <si>
    <t>US20220262704A1</t>
  </si>
  <si>
    <t>US20220264111A1</t>
  </si>
  <si>
    <t>US20220266156A1</t>
  </si>
  <si>
    <t>US20220269468A1</t>
  </si>
  <si>
    <t>US20220269672A1</t>
  </si>
  <si>
    <t>US20220269870A1</t>
  </si>
  <si>
    <t>US20220269927A1</t>
  </si>
  <si>
    <t>US20220271907A1</t>
  </si>
  <si>
    <t>US20220271908A1</t>
  </si>
  <si>
    <t>US20220279051A1</t>
  </si>
  <si>
    <t>US20220284058A1</t>
  </si>
  <si>
    <t>US20220284904A1</t>
  </si>
  <si>
    <t>US20220286501A1</t>
  </si>
  <si>
    <t>US20220286697A1</t>
  </si>
  <si>
    <t>US20220291790A1</t>
  </si>
  <si>
    <t>US20220291808A1</t>
  </si>
  <si>
    <t>Meta Platforms Technologies, LLC</t>
  </si>
  <si>
    <t>US20220291947A1</t>
  </si>
  <si>
    <t>US20220293117A1</t>
  </si>
  <si>
    <t>META PLATFORMS TECHNOLOGIES, LLC</t>
  </si>
  <si>
    <t>US20220299792A1</t>
  </si>
  <si>
    <t>US20220300132A1</t>
  </si>
  <si>
    <t>US20220300567A1</t>
  </si>
  <si>
    <t>US20220303632A1</t>
  </si>
  <si>
    <t>US20220308835A1</t>
  </si>
  <si>
    <t>US20220317346A1</t>
  </si>
  <si>
    <t>US20220317624A1</t>
  </si>
  <si>
    <t>US20220318063A1</t>
  </si>
  <si>
    <t>US20220319134A1</t>
  </si>
  <si>
    <t>US20220319383A1</t>
  </si>
  <si>
    <t>US20220326533A1</t>
  </si>
  <si>
    <t>US20220327052A1</t>
  </si>
  <si>
    <t>US20220327524A1</t>
  </si>
  <si>
    <t>US20220327797A1</t>
  </si>
  <si>
    <t>US20220329910A1</t>
  </si>
  <si>
    <t>Meta Platforms, Inc</t>
  </si>
  <si>
    <t>US20220334289A1</t>
  </si>
  <si>
    <t>US20220334302A1</t>
  </si>
  <si>
    <t>US20220337331A1</t>
  </si>
  <si>
    <t>US20220337837A1</t>
  </si>
  <si>
    <t>US20220342121A1</t>
  </si>
  <si>
    <t>US20220342132A1</t>
  </si>
  <si>
    <t>US20220342213A1</t>
  </si>
  <si>
    <t>US20220343794A1</t>
  </si>
  <si>
    <t>US20220344907A1</t>
  </si>
  <si>
    <t>US20220345220A1</t>
  </si>
  <si>
    <t>US20220347587A1</t>
  </si>
  <si>
    <t>US20220348730A1</t>
  </si>
  <si>
    <t>US20220348748A1</t>
  </si>
  <si>
    <t>US20220350063A1</t>
  </si>
  <si>
    <t>US20220350064A1</t>
  </si>
  <si>
    <t>US20220350065A1</t>
  </si>
  <si>
    <t>US20220350147A1</t>
  </si>
  <si>
    <t>US20220352441A1</t>
  </si>
  <si>
    <t>US20220353081A1</t>
  </si>
  <si>
    <t>US20220353462A1</t>
  </si>
  <si>
    <t>US20220358208A1</t>
  </si>
  <si>
    <t>US20220358366A1</t>
  </si>
  <si>
    <t>US20220358617A1</t>
  </si>
  <si>
    <t>US20220358727A1</t>
  </si>
  <si>
    <t>US20220358917A1</t>
  </si>
  <si>
    <t>US20220365247A1</t>
  </si>
  <si>
    <t>US20220365266A1</t>
  </si>
  <si>
    <t>US20220365343A1</t>
  </si>
  <si>
    <t>US20220365784A1</t>
  </si>
  <si>
    <t>US20220366659A1</t>
  </si>
  <si>
    <t>US20220366820A1</t>
  </si>
  <si>
    <t>US20220373346A1</t>
  </si>
  <si>
    <t>US20220373725A1</t>
  </si>
  <si>
    <t>US20220374460A1</t>
  </si>
  <si>
    <t>US20220375124A1</t>
  </si>
  <si>
    <t>US20220377424A1</t>
  </si>
  <si>
    <t>US20220382357A1</t>
  </si>
  <si>
    <t>US20220382908A1</t>
  </si>
  <si>
    <t>US20220383081A1</t>
  </si>
  <si>
    <t>US20220383558A1</t>
  </si>
  <si>
    <t>US20220384395A1</t>
  </si>
  <si>
    <t>US20220384516A1</t>
  </si>
  <si>
    <t>US20220385796A1</t>
  </si>
  <si>
    <t>US20220386029A1</t>
  </si>
  <si>
    <t>US20220387899A1</t>
  </si>
  <si>
    <t>US20220389562A1</t>
  </si>
  <si>
    <t>US20220391996A1</t>
  </si>
  <si>
    <t>US20220397708A1</t>
  </si>
  <si>
    <t>US20220398822A1</t>
  </si>
  <si>
    <t>US20220399203A1</t>
  </si>
  <si>
    <t>US20220400162A1</t>
  </si>
  <si>
    <t>US20220404608A1</t>
  </si>
  <si>
    <t>US20220405361A1</t>
  </si>
  <si>
    <t>US20220405406A1</t>
  </si>
  <si>
    <t>US20220405553A1</t>
  </si>
  <si>
    <t>US20220406021A1</t>
  </si>
  <si>
    <t>US20220407220A1</t>
  </si>
  <si>
    <t>US20220407987A1</t>
  </si>
  <si>
    <t>US20220408031A1</t>
  </si>
  <si>
    <t>Meta Platforms, Inc.;Meta Platforms Technologies, LLC</t>
  </si>
  <si>
    <t>US20220408049A1</t>
  </si>
  <si>
    <t>US20220408127A1</t>
  </si>
  <si>
    <t>US20220412507A1</t>
  </si>
  <si>
    <t>US20220413205A1</t>
  </si>
  <si>
    <t>US20220413297A1</t>
  </si>
  <si>
    <t>US20220413324A1</t>
  </si>
  <si>
    <t>US20220413434A1</t>
  </si>
  <si>
    <t>US20220414754A1</t>
  </si>
  <si>
    <t>US20220415037A1</t>
  </si>
  <si>
    <t>US20220415320A1</t>
  </si>
  <si>
    <t>US20220416579A1</t>
  </si>
  <si>
    <t>US20220417855A1</t>
  </si>
  <si>
    <t>US20230000460A1</t>
  </si>
  <si>
    <t>US20230004220A1</t>
  </si>
  <si>
    <t>US20230004624A1</t>
  </si>
  <si>
    <t>US20230006951A1</t>
  </si>
  <si>
    <t>US20230006960A1</t>
  </si>
  <si>
    <t>US20230008674A1</t>
  </si>
  <si>
    <t>US20230008964A1</t>
  </si>
  <si>
    <t>US20230010791A1</t>
  </si>
  <si>
    <t>US20230011187A1</t>
  </si>
  <si>
    <t>US20230011453A1</t>
  </si>
  <si>
    <t>US20230014747A1</t>
  </si>
  <si>
    <t>US20230015178A1</t>
  </si>
  <si>
    <t>US20230017819A1</t>
  </si>
  <si>
    <t>US20230017964A1</t>
  </si>
  <si>
    <t>US20230020946A1</t>
  </si>
  <si>
    <t>US20230021454A1</t>
  </si>
  <si>
    <t>US20230021918A1</t>
  </si>
  <si>
    <t>US20230022424A1</t>
  </si>
  <si>
    <t>US20230023344A1</t>
  </si>
  <si>
    <t>US20230023995A1</t>
  </si>
  <si>
    <t>US20230024051A1</t>
  </si>
  <si>
    <t>US20230024433A1</t>
  </si>
  <si>
    <t>US20230025546A1</t>
  </si>
  <si>
    <t>US20230025998A1</t>
  </si>
  <si>
    <t>US20230026823A1</t>
  </si>
  <si>
    <t>US20230026885A1</t>
  </si>
  <si>
    <t>US20230027666A1</t>
  </si>
  <si>
    <t>US20230029109A1</t>
  </si>
  <si>
    <t>US20230029504A1</t>
  </si>
  <si>
    <t>US20230031543A1</t>
  </si>
  <si>
    <t>US20230032925A1</t>
  </si>
  <si>
    <t>US20230033678A1</t>
  </si>
  <si>
    <t>US20230034214A1</t>
  </si>
  <si>
    <t>US20230037152A1</t>
  </si>
  <si>
    <t>US20230037261A1</t>
  </si>
  <si>
    <t>US20230037329A1</t>
  </si>
  <si>
    <t>US20230037929A1</t>
  </si>
  <si>
    <t>US20230038033A1</t>
  </si>
  <si>
    <t>US20230038506A1</t>
  </si>
  <si>
    <t>US20230039684A1</t>
  </si>
  <si>
    <t>US20230041202A1</t>
  </si>
  <si>
    <t>US20230041380A1</t>
  </si>
  <si>
    <t>US20230042659A1</t>
  </si>
  <si>
    <t>US20230042666A1</t>
  </si>
  <si>
    <t>US20230042909A1</t>
  </si>
  <si>
    <t>US20230043227A1</t>
  </si>
  <si>
    <t>US20230043455A1</t>
  </si>
  <si>
    <t>US20230043585A1</t>
  </si>
  <si>
    <t>US20230043667A1</t>
  </si>
  <si>
    <t>US20230044573A1</t>
  </si>
  <si>
    <t>US20230045514A1</t>
  </si>
  <si>
    <t>US20230045759A1</t>
  </si>
  <si>
    <t>US20230046341A1</t>
  </si>
  <si>
    <t>US20230046891A1</t>
  </si>
  <si>
    <t>US20230049175A1</t>
  </si>
  <si>
    <t>US20230051353A1</t>
  </si>
  <si>
    <t>US20230052538A1</t>
  </si>
  <si>
    <t>US20230053120A1</t>
  </si>
  <si>
    <t>US20230053235A1</t>
  </si>
  <si>
    <t>US20230053270A1</t>
  </si>
  <si>
    <t>US20230053497A1</t>
  </si>
  <si>
    <t>US20230055268A1</t>
  </si>
  <si>
    <t>US20230055421A1</t>
  </si>
  <si>
    <t>US20230056304A1</t>
  </si>
  <si>
    <t>US20230057524A1</t>
  </si>
  <si>
    <t>US20230057777A1</t>
  </si>
  <si>
    <t>US20230059052A1</t>
  </si>
  <si>
    <t>US20230059384A1</t>
  </si>
  <si>
    <t>US20230060364A1</t>
  </si>
  <si>
    <t>US20230061038A1</t>
  </si>
  <si>
    <t>US20230061866A1</t>
  </si>
  <si>
    <t>US20230064067A1</t>
  </si>
  <si>
    <t>US20230064097A1</t>
  </si>
  <si>
    <t>US20230064582A1</t>
  </si>
  <si>
    <t>US20230064721A1</t>
  </si>
  <si>
    <t>US20230065165A1</t>
  </si>
  <si>
    <t>US20230066173A1</t>
  </si>
  <si>
    <t>US20230066327A1</t>
  </si>
  <si>
    <t>US20230067343A1</t>
  </si>
  <si>
    <t>US20230068589A1</t>
  </si>
  <si>
    <t>US20230068679A1</t>
  </si>
  <si>
    <t>US20230069764A1</t>
  </si>
  <si>
    <t>US20230072423A1</t>
  </si>
  <si>
    <t>US20230072623A1</t>
  </si>
  <si>
    <t>US20230073048A1</t>
  </si>
  <si>
    <t>US20230073116A1</t>
  </si>
  <si>
    <t>US20230073303A1</t>
  </si>
  <si>
    <t>US20230075976A1</t>
  </si>
  <si>
    <t>US20230076619A1</t>
  </si>
  <si>
    <t>US20230077164A1</t>
  </si>
  <si>
    <t>US20230077228A1</t>
  </si>
  <si>
    <t>US20230077278A1</t>
  </si>
  <si>
    <t>US20230080580A1</t>
  </si>
  <si>
    <t>US20230082117A1</t>
  </si>
  <si>
    <t>US20230084527A1</t>
  </si>
  <si>
    <t>US20230084541A1</t>
  </si>
  <si>
    <t>US20230084614A1</t>
  </si>
  <si>
    <t>US20230086248A1</t>
  </si>
  <si>
    <t>US20230086428A1</t>
  </si>
  <si>
    <t>US20230087375A1</t>
  </si>
  <si>
    <t>US20230087535A1</t>
  </si>
  <si>
    <t>US20230088431A1</t>
  </si>
  <si>
    <t>US20230089095A1</t>
  </si>
  <si>
    <t>US20230090410A1</t>
  </si>
  <si>
    <t>US20230092103A1</t>
  </si>
  <si>
    <t>US20230092325A1</t>
  </si>
  <si>
    <t>US20230096205A1</t>
  </si>
  <si>
    <t>US20230096744A1</t>
  </si>
  <si>
    <t>US20230096836A1</t>
  </si>
  <si>
    <t>US20230098043A1</t>
  </si>
  <si>
    <t>US20230098356A1</t>
  </si>
  <si>
    <t>US20230101633A1</t>
  </si>
  <si>
    <t>US20230104218A1</t>
  </si>
  <si>
    <t>US20230104717A1</t>
  </si>
  <si>
    <t>US20230105227A1</t>
  </si>
  <si>
    <t>US20230106406A1</t>
  </si>
  <si>
    <t>US20230106853A1</t>
  </si>
  <si>
    <t>US20230107198A1</t>
  </si>
  <si>
    <t>US20230109386A1</t>
  </si>
  <si>
    <t>US20230110088A1</t>
  </si>
  <si>
    <t>US20230110282A1</t>
  </si>
  <si>
    <t>US20230110539A1</t>
  </si>
  <si>
    <t>US20230111835A1</t>
  </si>
  <si>
    <t>US20230113822A1</t>
  </si>
  <si>
    <t>US20230114827A1</t>
  </si>
  <si>
    <t>US20230115028A1</t>
  </si>
  <si>
    <t>US20230116348A1</t>
  </si>
  <si>
    <t>US20230116775A1</t>
  </si>
  <si>
    <t>US20230117304A1</t>
  </si>
  <si>
    <t>US20230117616A1</t>
  </si>
  <si>
    <t>US20230118323A1</t>
  </si>
  <si>
    <t>US20230118412A1</t>
  </si>
  <si>
    <t>US20230119935A1</t>
  </si>
  <si>
    <t>US20230120052A1</t>
  </si>
  <si>
    <t>US20230120242A1</t>
  </si>
  <si>
    <t>US20230120593A1</t>
  </si>
  <si>
    <t>US20230122116A1</t>
  </si>
  <si>
    <t>US20230122277A1</t>
  </si>
  <si>
    <t>US20230123518A1</t>
  </si>
  <si>
    <t>US20230123834A1</t>
  </si>
  <si>
    <t>US20230124047A1</t>
  </si>
  <si>
    <t>US20230124525A1</t>
  </si>
  <si>
    <t>US20230124737A1</t>
  </si>
  <si>
    <t>US20230125390A1</t>
  </si>
  <si>
    <t>Meta Platforms Technologies, LLC.</t>
  </si>
  <si>
    <t>US20230125655A1</t>
  </si>
  <si>
    <t>US20230125897A1</t>
  </si>
  <si>
    <t>US20230127307A1</t>
  </si>
  <si>
    <t>US20230128288A1</t>
  </si>
  <si>
    <t>US20230128422A1</t>
  </si>
  <si>
    <t>US20230129204A1</t>
  </si>
  <si>
    <t>US20230130117A1</t>
  </si>
  <si>
    <t>US20230130535A1</t>
  </si>
  <si>
    <t>US20230130753A1</t>
  </si>
  <si>
    <t>US20230131135A1</t>
  </si>
  <si>
    <t>US20230131918A1</t>
  </si>
  <si>
    <t>US20230132644A1</t>
  </si>
  <si>
    <t>US20230134355A1</t>
  </si>
  <si>
    <t>US20230135074A1</t>
  </si>
  <si>
    <t>US20230135179A1</t>
  </si>
  <si>
    <t>US20230135473A1</t>
  </si>
  <si>
    <t>US20230135756A1</t>
  </si>
  <si>
    <t>US20230135858A1</t>
  </si>
  <si>
    <t>US20230136064A1</t>
  </si>
  <si>
    <t>US20230136641A1</t>
  </si>
  <si>
    <t>US20230136662A1</t>
  </si>
  <si>
    <t>US20230136987A1</t>
  </si>
  <si>
    <t>US20230139307A1</t>
  </si>
  <si>
    <t>US20230140412A1</t>
  </si>
  <si>
    <t>US20230140628A1</t>
  </si>
  <si>
    <t>US20230141358A1</t>
  </si>
  <si>
    <t>US20230142215A1</t>
  </si>
  <si>
    <t>US20230143133A1</t>
  </si>
  <si>
    <t>US20230143443A1</t>
  </si>
  <si>
    <t>US20230144296A1</t>
  </si>
  <si>
    <t>US20230144751A1</t>
  </si>
  <si>
    <t>US20230147412A1</t>
  </si>
  <si>
    <t>US20230148959A1</t>
  </si>
  <si>
    <t>US20230152500A1</t>
  </si>
  <si>
    <t>US20230152578A1</t>
  </si>
  <si>
    <t>US20230152583A1</t>
  </si>
  <si>
    <t>US20230152587A1</t>
  </si>
  <si>
    <t>US20230152595A1</t>
  </si>
  <si>
    <t>US20230152609A1</t>
  </si>
  <si>
    <t>US20230152750A1</t>
  </si>
  <si>
    <t>US20230152936A1</t>
  </si>
  <si>
    <t>US20230153576A1</t>
  </si>
  <si>
    <t>US20230153884A1</t>
  </si>
  <si>
    <t>US20230153925A1</t>
  </si>
  <si>
    <t>US20230155074A1</t>
  </si>
  <si>
    <t>US20230155853A1</t>
  </si>
  <si>
    <t>US20230156314A1</t>
  </si>
  <si>
    <t>US20230160820A1</t>
  </si>
  <si>
    <t>US20230161093A1</t>
  </si>
  <si>
    <t>US20230161165A1</t>
  </si>
  <si>
    <t>US20230161217A1</t>
  </si>
  <si>
    <t>US20230161409A1</t>
  </si>
  <si>
    <t>US20230161681A1</t>
  </si>
  <si>
    <t>US20230161725A1</t>
  </si>
  <si>
    <t>US20230161756A1</t>
  </si>
  <si>
    <t>US20230162152A1</t>
  </si>
  <si>
    <t>US20230162179A1</t>
  </si>
  <si>
    <t>US20230162180A1</t>
  </si>
  <si>
    <t>US20230162278A1</t>
  </si>
  <si>
    <t>US20230162436A1</t>
  </si>
  <si>
    <t>US20230162447A1</t>
  </si>
  <si>
    <t>US20230162720A1</t>
  </si>
  <si>
    <t>US20230163156A1</t>
  </si>
  <si>
    <t>US20230164106A1</t>
  </si>
  <si>
    <t>US20230164298A1</t>
  </si>
  <si>
    <t>US20230164375A1</t>
  </si>
  <si>
    <t>US20230166481A1</t>
  </si>
  <si>
    <t>US20230168506A1</t>
  </si>
  <si>
    <t>US20230168507A1</t>
  </si>
  <si>
    <t>US20230168508A1</t>
  </si>
  <si>
    <t>US20230168524A1</t>
  </si>
  <si>
    <t>US20230169131A1</t>
  </si>
  <si>
    <t>US20230169388A1</t>
  </si>
  <si>
    <t>US20230169609A1</t>
  </si>
  <si>
    <t>US20230169686A1</t>
  </si>
  <si>
    <t>US20230171221A1</t>
  </si>
  <si>
    <t>US20230171459A1</t>
  </si>
  <si>
    <t>US20230172468A1</t>
  </si>
  <si>
    <t>US20230173741A1</t>
  </si>
  <si>
    <t>US20230176273A1</t>
  </si>
  <si>
    <t>US20230176367A1</t>
  </si>
  <si>
    <t>US20230176376A1</t>
  </si>
  <si>
    <t>US20230176443A1</t>
  </si>
  <si>
    <t>US20230177466A1</t>
  </si>
  <si>
    <t>US20230177621A1</t>
  </si>
  <si>
    <t>US20230178879A1</t>
  </si>
  <si>
    <t>US20230179455A1</t>
  </si>
  <si>
    <t>US20230179781A1</t>
  </si>
  <si>
    <t>US20230180052A1</t>
  </si>
  <si>
    <t>US20230180127A1</t>
  </si>
  <si>
    <t>US20230180399A1</t>
  </si>
  <si>
    <t>US20230185010A1</t>
  </si>
  <si>
    <t>Meta Platforms Technolgies LLC</t>
  </si>
  <si>
    <t>US20230185236A1</t>
  </si>
  <si>
    <t>US20230186035A1</t>
  </si>
  <si>
    <t>US20230186570A1</t>
  </si>
  <si>
    <t>US20230187591A1</t>
  </si>
  <si>
    <t>US20230187908A1</t>
  </si>
  <si>
    <t>US20230188779A1</t>
  </si>
  <si>
    <t>US20230193505A1</t>
  </si>
  <si>
    <t>US20230194764A1</t>
  </si>
  <si>
    <t>US20230194785A1</t>
  </si>
  <si>
    <t>US20230194866A1</t>
  </si>
  <si>
    <t>US20230194869A1</t>
  </si>
  <si>
    <t>US20230194882A1</t>
  </si>
  <si>
    <t>US20230194912A1</t>
  </si>
  <si>
    <t>US20230194918A1</t>
  </si>
  <si>
    <t>US20230194925A1</t>
  </si>
  <si>
    <t>US20230194951A1</t>
  </si>
  <si>
    <t>US20230195513A1</t>
  </si>
  <si>
    <t>US20230196479A1</t>
  </si>
  <si>
    <t>US20230196621A1</t>
  </si>
  <si>
    <t>US20230196627A1</t>
  </si>
  <si>
    <t>US20230196686A1</t>
  </si>
  <si>
    <t>US20230196765A1</t>
  </si>
  <si>
    <t>US20230196766A1</t>
  </si>
  <si>
    <t>Meta Platforms Technologies LLC</t>
  </si>
  <si>
    <t>US20230199184A1</t>
  </si>
  <si>
    <t>US20230199652A1</t>
  </si>
  <si>
    <t>US20230200019A1</t>
  </si>
  <si>
    <t>US20230201726A1</t>
  </si>
  <si>
    <t>US20230204949A1</t>
  </si>
  <si>
    <t>US20230204959A1</t>
  </si>
  <si>
    <t>US20230204964A1</t>
  </si>
  <si>
    <t>US20230204967A1</t>
  </si>
  <si>
    <t>US20230205312A1</t>
  </si>
  <si>
    <t>US20230206034A1</t>
  </si>
  <si>
    <t>US20230207606A1</t>
  </si>
  <si>
    <t>US20230209032A1</t>
  </si>
  <si>
    <t>US20230210367A1</t>
  </si>
  <si>
    <t>US20230210463A1</t>
  </si>
  <si>
    <t>US20230213549A1</t>
  </si>
  <si>
    <t>US20230213729A1</t>
  </si>
  <si>
    <t>US20230213761A1</t>
  </si>
  <si>
    <t>US20230213765A1</t>
  </si>
  <si>
    <t>US20230213772A1</t>
  </si>
  <si>
    <t>US20230213780A1</t>
  </si>
  <si>
    <t>US20230214064A1</t>
  </si>
  <si>
    <t>US20230214781A1</t>
  </si>
  <si>
    <t>US20230214915A1</t>
  </si>
  <si>
    <t>US20230215074A1</t>
  </si>
  <si>
    <t>US20230215120A1</t>
  </si>
  <si>
    <t>US20230215247A1</t>
  </si>
  <si>
    <t>US20230216269A1</t>
  </si>
  <si>
    <t>US20230216551A1</t>
  </si>
  <si>
    <t>US20230216574A1</t>
  </si>
  <si>
    <t>US20230217099A1</t>
  </si>
  <si>
    <t>US20230217201A1</t>
  </si>
  <si>
    <t>US20230218202A1</t>
  </si>
  <si>
    <t>US20230220214A1</t>
  </si>
  <si>
    <t>US20230221555A1</t>
  </si>
  <si>
    <t>US20230221568A1</t>
  </si>
  <si>
    <t>US20230222371A1</t>
  </si>
  <si>
    <t>US20230222605A1</t>
  </si>
  <si>
    <t>US20230222669A1</t>
  </si>
  <si>
    <t>US20230223026A1</t>
  </si>
  <si>
    <t>US20230223035A1</t>
  </si>
  <si>
    <t>US20230223663A1</t>
  </si>
  <si>
    <t>US20230229748A1</t>
  </si>
  <si>
    <t>US20230231628A1</t>
  </si>
  <si>
    <t>US20230234345A1</t>
  </si>
  <si>
    <t>US20230235179A1</t>
  </si>
  <si>
    <t>US20230236415A1</t>
  </si>
  <si>
    <t>US20230236555A1</t>
  </si>
  <si>
    <t>US20230236671A1</t>
  </si>
  <si>
    <t>US20230236704A1</t>
  </si>
  <si>
    <t>US20230236710A1</t>
  </si>
  <si>
    <t>US20230236792A1</t>
  </si>
  <si>
    <t>US20230237528A1</t>
  </si>
  <si>
    <t>US20230237692A1</t>
  </si>
  <si>
    <t>US20230237730A1</t>
  </si>
  <si>
    <t>US20230237731A1</t>
  </si>
  <si>
    <t>US20230239356A1</t>
  </si>
  <si>
    <t>US20230239362A1</t>
  </si>
  <si>
    <t>US20230239433A1</t>
  </si>
  <si>
    <t>US20230239456A1</t>
  </si>
  <si>
    <t>US20230239582A1</t>
  </si>
  <si>
    <t>US20230239626A1</t>
  </si>
  <si>
    <t>US20230239797A1</t>
  </si>
  <si>
    <t>US20230240605A1</t>
  </si>
  <si>
    <t>US20230240608A1</t>
  </si>
  <si>
    <t>US20230240609A1</t>
  </si>
  <si>
    <t>US20230240610A1</t>
  </si>
  <si>
    <t>US20230240611A1</t>
  </si>
  <si>
    <t>US20230244185A1</t>
  </si>
  <si>
    <t>US20230244755A1</t>
  </si>
  <si>
    <t>US20230244795A1</t>
  </si>
  <si>
    <t>US20230244799A1</t>
  </si>
  <si>
    <t>US20230245247A1</t>
  </si>
  <si>
    <t>US20230245260A1</t>
  </si>
  <si>
    <t>US20230245365A1</t>
  </si>
  <si>
    <t>US20230245375A1</t>
  </si>
  <si>
    <t>US20230245381A1</t>
  </si>
  <si>
    <t>US20230245404A1</t>
  </si>
  <si>
    <t>US20230245654A1</t>
  </si>
  <si>
    <t>US20230246423A1</t>
  </si>
  <si>
    <t>US20230246427A1</t>
  </si>
  <si>
    <t>US20230247232A1</t>
  </si>
  <si>
    <t>US20230247522A1</t>
  </si>
  <si>
    <t>US20230249086A1</t>
  </si>
  <si>
    <t>US20230251489A1</t>
  </si>
  <si>
    <t>US20230251547A1</t>
  </si>
  <si>
    <t>US20230251903A1</t>
  </si>
  <si>
    <t>US20230252156A1</t>
  </si>
  <si>
    <t>US20230252263A1</t>
  </si>
  <si>
    <t>US20230252599A1</t>
  </si>
  <si>
    <t>US20230252691A1</t>
  </si>
  <si>
    <t>US20230252822A1</t>
  </si>
  <si>
    <t>US20230253441A1</t>
  </si>
  <si>
    <t>US20230253524A1</t>
  </si>
  <si>
    <t>US20230253923A1</t>
  </si>
  <si>
    <t>US20230254300A1</t>
  </si>
  <si>
    <t>US20230254438A1</t>
  </si>
  <si>
    <t>US20230254446A1</t>
  </si>
  <si>
    <t>US20230254475A1</t>
  </si>
  <si>
    <t>US20230254558A1</t>
  </si>
  <si>
    <t>US20230254768A1</t>
  </si>
  <si>
    <t>US20230257279A1</t>
  </si>
  <si>
    <t>US20230258923A1</t>
  </si>
  <si>
    <t>US20230258938A1</t>
  </si>
  <si>
    <t>US20230258950A1</t>
  </si>
  <si>
    <t>US20230259193A1</t>
  </si>
  <si>
    <t>US20230259207A1</t>
  </si>
  <si>
    <t>US20230260200A1</t>
  </si>
  <si>
    <t>US20230260208A1</t>
  </si>
  <si>
    <t>US20230260222A1</t>
  </si>
  <si>
    <t>US20230260228A1</t>
  </si>
  <si>
    <t>US20230260239A1</t>
  </si>
  <si>
    <t>US20230260268A1</t>
  </si>
  <si>
    <t>US20230260534A1</t>
  </si>
  <si>
    <t>US20230261269A1</t>
  </si>
  <si>
    <t>US20230262744A1</t>
  </si>
  <si>
    <t>US20230262913A1</t>
  </si>
  <si>
    <t>US20230266377A1</t>
  </si>
  <si>
    <t>US20230267078A1</t>
  </si>
  <si>
    <t>US20230267688A1</t>
  </si>
  <si>
    <t>US20230268459A1</t>
  </si>
  <si>
    <t>US20230269209A1</t>
  </si>
  <si>
    <t>US20230269368A1</t>
  </si>
  <si>
    <t>US20230270363A1</t>
  </si>
  <si>
    <t>US20230270386A1</t>
  </si>
  <si>
    <t>US20230271392A1</t>
  </si>
  <si>
    <t>US20230271823A1</t>
  </si>
  <si>
    <t>US20230273424A1</t>
  </si>
  <si>
    <t>US20230273434A1</t>
  </si>
  <si>
    <t>US20230273437A1</t>
  </si>
  <si>
    <t>US20230274682A1</t>
  </si>
  <si>
    <t>US20230277130A1</t>
  </si>
  <si>
    <t>US20230277133A1</t>
  </si>
  <si>
    <t>US20230277925A1</t>
  </si>
  <si>
    <t>US20230279585A1</t>
  </si>
  <si>
    <t>US20230280468A1</t>
  </si>
  <si>
    <t>US20230280530A1</t>
  </si>
  <si>
    <t>US20230280637A1</t>
  </si>
  <si>
    <t>US20230281938A1</t>
  </si>
  <si>
    <t>US20230281940A1</t>
  </si>
  <si>
    <t>US20230282680A1</t>
  </si>
  <si>
    <t>US20230282789A1</t>
  </si>
  <si>
    <t>US20230282962A1</t>
  </si>
  <si>
    <t>US20230288222A1</t>
  </si>
  <si>
    <t>US20230288705A1</t>
  </si>
  <si>
    <t>US20230288731A1</t>
  </si>
  <si>
    <t>Kent State University;META PLATFORMS TECHNOLOGIES, LLC</t>
  </si>
  <si>
    <t>US20230289896A1</t>
  </si>
  <si>
    <t>US20230289897A1</t>
  </si>
  <si>
    <t>US20230290089A1</t>
  </si>
  <si>
    <t>US20230291804A1</t>
  </si>
  <si>
    <t>US20230292313A1</t>
  </si>
  <si>
    <t>US20230296510A1</t>
  </si>
  <si>
    <t>US20230297465A1</t>
  </si>
  <si>
    <t>US20230298226A1</t>
  </si>
  <si>
    <t>US20230298244A1</t>
  </si>
  <si>
    <t>US20230298250A1</t>
  </si>
  <si>
    <t>US20230298352A1</t>
  </si>
  <si>
    <t>US20230299035A1</t>
  </si>
  <si>
    <t>US20230299228A1</t>
  </si>
  <si>
    <t>US20230300292A1</t>
  </si>
  <si>
    <t>US20230305306A1</t>
  </si>
  <si>
    <t>US20230305489A1</t>
  </si>
  <si>
    <t>US20230305490A1</t>
  </si>
  <si>
    <t>US20230305797A1</t>
  </si>
  <si>
    <t>US20230306291A1</t>
  </si>
  <si>
    <t>US20230306666A1</t>
  </si>
  <si>
    <t>US20230306697A1</t>
  </si>
  <si>
    <t>US20230306914A1</t>
  </si>
  <si>
    <t>US20230306977A1</t>
  </si>
  <si>
    <t>US20230308635A1</t>
  </si>
  <si>
    <t>US20230308753A1</t>
  </si>
  <si>
    <t>US20230308770A1</t>
  </si>
  <si>
    <t>US20230308846A1</t>
  </si>
  <si>
    <t>US20230309017A1</t>
  </si>
  <si>
    <t>US20230309265A1</t>
  </si>
  <si>
    <t>US20230309829A1</t>
  </si>
  <si>
    <t>US20230314596A1</t>
  </si>
  <si>
    <t>US20230314716A1</t>
  </si>
  <si>
    <t>US20230314794A1</t>
  </si>
  <si>
    <t>US20230314806A1</t>
  </si>
  <si>
    <t>US20230314809A1</t>
  </si>
  <si>
    <t>US20230314846A1</t>
  </si>
  <si>
    <t>US20230316087A1</t>
  </si>
  <si>
    <t>US20230316325A1</t>
  </si>
  <si>
    <t>US20230316594A1</t>
  </si>
  <si>
    <t>US20230316671A1</t>
  </si>
  <si>
    <t>US20230316672A1</t>
  </si>
  <si>
    <t>US20230317006A1</t>
  </si>
  <si>
    <t>US20230317017A1</t>
  </si>
  <si>
    <t>US20230317023A1</t>
  </si>
  <si>
    <t>US20230317102A1</t>
  </si>
  <si>
    <t>US20230318092A1</t>
  </si>
  <si>
    <t>US20230319329A1</t>
  </si>
  <si>
    <t>US20230319742A1</t>
  </si>
  <si>
    <t>US20230320669A1</t>
  </si>
  <si>
    <t>US20230324669A1</t>
  </si>
  <si>
    <t>Meta Platforms Technolgies, LLC</t>
  </si>
  <si>
    <t>US20230324672A1</t>
  </si>
  <si>
    <t>US20230324686A1</t>
  </si>
  <si>
    <t>US20230324698A1</t>
  </si>
  <si>
    <t>US20230324984A1</t>
  </si>
  <si>
    <t>US20230324986A1</t>
  </si>
  <si>
    <t>US20230324992A1</t>
  </si>
  <si>
    <t>US20230325002A1</t>
  </si>
  <si>
    <t>US20230325543A1</t>
  </si>
  <si>
    <t>US20230325896A1</t>
  </si>
  <si>
    <t>US20230325967A1</t>
  </si>
  <si>
    <t>US20230326112A1</t>
  </si>
  <si>
    <t>US20230326144A1</t>
  </si>
  <si>
    <t>US20230326840A1</t>
  </si>
  <si>
    <t>US20230327253A1</t>
  </si>
  <si>
    <t>US20230327255A1</t>
  </si>
  <si>
    <t>US20230327328A1</t>
  </si>
  <si>
    <t>US20230328000A1</t>
  </si>
  <si>
    <t>US20230328168A1</t>
  </si>
  <si>
    <t>US20230328401A1</t>
  </si>
  <si>
    <t>US20230328577A1</t>
  </si>
  <si>
    <t>US20230328928A1</t>
  </si>
  <si>
    <t>US20230331376A1</t>
  </si>
  <si>
    <t>US20230333380A1</t>
  </si>
  <si>
    <t>US20230333382A1</t>
  </si>
  <si>
    <t>US20230333388A1</t>
  </si>
  <si>
    <t>US20230333705A1</t>
  </si>
  <si>
    <t>US20230334103A1</t>
  </si>
  <si>
    <t>US20230334186A1</t>
  </si>
  <si>
    <t>US20230334338A1</t>
  </si>
  <si>
    <t>US20230334359A1</t>
  </si>
  <si>
    <t>US20230334524A1</t>
  </si>
  <si>
    <t>US20230334618A1</t>
  </si>
  <si>
    <t>US20230334674A1</t>
  </si>
  <si>
    <t>US20230334702A1</t>
  </si>
  <si>
    <t>US20230334728A1</t>
  </si>
  <si>
    <t>US20230334735A1</t>
  </si>
  <si>
    <t>US20230334736A1</t>
  </si>
  <si>
    <t>US20230334775A1</t>
  </si>
  <si>
    <t>US20230334806A1</t>
  </si>
  <si>
    <t>US20230334864A1</t>
  </si>
  <si>
    <t>US20230335518A1</t>
  </si>
  <si>
    <t>US20230335670A1</t>
  </si>
  <si>
    <t>US20230336258A1</t>
  </si>
  <si>
    <t>US20230336516A1</t>
  </si>
  <si>
    <t>US20230336593A1</t>
  </si>
  <si>
    <t>US20230336624A1</t>
  </si>
  <si>
    <t>US20230337397A1</t>
  </si>
  <si>
    <t>US20230337981A1</t>
  </si>
  <si>
    <t>US20230340286A1</t>
  </si>
  <si>
    <t>US20230340309A1</t>
  </si>
  <si>
    <t>US20230342342A1</t>
  </si>
  <si>
    <t>US20230342381A1</t>
  </si>
  <si>
    <t>US20230342562A1</t>
  </si>
  <si>
    <t>US20230342677A1</t>
  </si>
  <si>
    <t>US20230342819A1</t>
  </si>
  <si>
    <t>US20230343034A1</t>
  </si>
  <si>
    <t>US20230343050A1</t>
  </si>
  <si>
    <t>US20230344789A1</t>
  </si>
  <si>
    <t>US20230344818A1</t>
  </si>
  <si>
    <t>US20230344891A1</t>
  </si>
  <si>
    <t>US20230344962A1</t>
  </si>
  <si>
    <t>US20230345021A1</t>
  </si>
  <si>
    <t>US20230345073A1</t>
  </si>
  <si>
    <t>US20230345134A1</t>
  </si>
  <si>
    <t>US20230345168A1</t>
  </si>
  <si>
    <t>US20230345299A1</t>
  </si>
  <si>
    <t>US20230345300A1</t>
  </si>
  <si>
    <t>US20230350497A1</t>
  </si>
  <si>
    <t>US20230351710A1</t>
  </si>
  <si>
    <t>US20230351931A1</t>
  </si>
  <si>
    <t>US20230352437A1</t>
  </si>
  <si>
    <t>US20230352466A1</t>
  </si>
  <si>
    <t>US20230352823A1</t>
  </si>
  <si>
    <t>US20230353530A1</t>
  </si>
  <si>
    <t>US20230353647A1</t>
  </si>
  <si>
    <t>US20230353652A1</t>
  </si>
  <si>
    <t>US20230353930A1</t>
  </si>
  <si>
    <t>US20230354091A1</t>
  </si>
  <si>
    <t>US20230354566A1</t>
  </si>
  <si>
    <t>US20230359029A1</t>
  </si>
  <si>
    <t>US20230359030A1</t>
  </si>
  <si>
    <t>US20230359041A1</t>
  </si>
  <si>
    <t>US20230359081A1</t>
  </si>
  <si>
    <t>US20230359422A1</t>
  </si>
  <si>
    <t>US20230359681A1</t>
  </si>
  <si>
    <t>US20230360282A1</t>
  </si>
  <si>
    <t>US20230360329A1</t>
  </si>
  <si>
    <t>US20230360566A1</t>
  </si>
  <si>
    <t>US20230360567A1</t>
  </si>
  <si>
    <t>US20230360635A1</t>
  </si>
  <si>
    <t>US20230361601A1</t>
  </si>
  <si>
    <t>US20230362421A1</t>
  </si>
  <si>
    <t>Meta Platforms Inc.</t>
  </si>
  <si>
    <t>US20230362526A1</t>
  </si>
  <si>
    <t>US20230367041A1</t>
  </si>
  <si>
    <t>US20230367073A1</t>
  </si>
  <si>
    <t>US20230367124A1</t>
  </si>
  <si>
    <t>US20230367125A1</t>
  </si>
  <si>
    <t>US20230367539A1</t>
  </si>
  <si>
    <t>US20230367747A1</t>
  </si>
  <si>
    <t>US20230368047A1</t>
  </si>
  <si>
    <t>US20230368343A1</t>
  </si>
  <si>
    <t>US20230368444A1</t>
  </si>
  <si>
    <t>US20230368478A1</t>
  </si>
  <si>
    <t>US20230368737A1</t>
  </si>
  <si>
    <t>US20230369535A1</t>
  </si>
  <si>
    <t>US20230369537A1</t>
  </si>
  <si>
    <t>US20230369748A1</t>
  </si>
  <si>
    <t>US20230370203A1</t>
  </si>
  <si>
    <t>US20230370408A1</t>
  </si>
  <si>
    <t>US20230370660A1</t>
  </si>
  <si>
    <t>US20230375844A1</t>
  </si>
  <si>
    <t>US20230376112A1</t>
  </si>
  <si>
    <t>US20230376186A1</t>
  </si>
  <si>
    <t>US20230376809A1</t>
  </si>
  <si>
    <t>US20230377493A1</t>
  </si>
  <si>
    <t>US20230379670A1</t>
  </si>
  <si>
    <t>US20230380739A1</t>
  </si>
  <si>
    <t>US20230381639A1</t>
  </si>
  <si>
    <t>US20230384859A1</t>
  </si>
  <si>
    <t>US20230386203A1</t>
  </si>
  <si>
    <t>US20230387729A1</t>
  </si>
  <si>
    <t>US20230388598A1</t>
  </si>
  <si>
    <t>US20230389063A1</t>
  </si>
  <si>
    <t>US20230389099A1</t>
  </si>
  <si>
    <t>US20230389219A1</t>
  </si>
  <si>
    <t>US20230393305A1</t>
  </si>
  <si>
    <t>US20230393309A1</t>
  </si>
  <si>
    <t>US20230393317A1</t>
  </si>
  <si>
    <t>US20230393322A1</t>
  </si>
  <si>
    <t>US20230393329A1</t>
  </si>
  <si>
    <t>US20230393399A1</t>
  </si>
  <si>
    <t>US20230393659A1</t>
  </si>
  <si>
    <t>US20230394047A1</t>
  </si>
  <si>
    <t>US20230394068A1</t>
  </si>
  <si>
    <t>US20230396032A1</t>
  </si>
  <si>
    <t>US20230396037A1</t>
  </si>
  <si>
    <t>US20230396774A1</t>
  </si>
  <si>
    <t>US20230396920A1</t>
  </si>
  <si>
    <t>US20230396926A1</t>
  </si>
  <si>
    <t>US20230397470A1</t>
  </si>
  <si>
    <t>US20230399096A1</t>
  </si>
  <si>
    <t>US20230400361A1</t>
  </si>
  <si>
    <t>US20230400748A1</t>
  </si>
  <si>
    <t>US20230400914A1</t>
  </si>
  <si>
    <t>US20230400926A1</t>
  </si>
  <si>
    <t>US20230400958A1</t>
  </si>
  <si>
    <t>US20230401170A1</t>
  </si>
  <si>
    <t>US20230401266A1</t>
  </si>
  <si>
    <t>US20230401800A1</t>
  </si>
  <si>
    <t>US20230402736A1</t>
  </si>
  <si>
    <t>US20230403237A1</t>
  </si>
  <si>
    <t>US20230403244A1</t>
  </si>
  <si>
    <t>US20230403426A1</t>
  </si>
  <si>
    <t>US20230403460A1</t>
  </si>
  <si>
    <t>US20230408826A1</t>
  </si>
  <si>
    <t>US20230408828A1</t>
  </si>
  <si>
    <t>US20230408832A1</t>
  </si>
  <si>
    <t>US20230409615A1</t>
  </si>
  <si>
    <t>US20230411743A1</t>
  </si>
  <si>
    <t>US20230412447A1</t>
  </si>
  <si>
    <t>US20230412724A1</t>
  </si>
  <si>
    <t>US20230417962A1</t>
  </si>
  <si>
    <t>US20230418022A1</t>
  </si>
  <si>
    <t>US20230418070A1</t>
  </si>
  <si>
    <t>US20230418076A1</t>
  </si>
  <si>
    <t>US20230418875A1</t>
  </si>
  <si>
    <t>US20230419617A1</t>
  </si>
  <si>
    <t>US20230419618A1</t>
  </si>
  <si>
    <t>US20230419952A1</t>
  </si>
  <si>
    <t>US20230420483A1</t>
  </si>
  <si>
    <t>US20230421179A1</t>
  </si>
  <si>
    <t>US20230421522A1</t>
  </si>
  <si>
    <t>US20230421987A1</t>
  </si>
  <si>
    <t>US20240002611A1</t>
  </si>
  <si>
    <t>US20240004204A1</t>
  </si>
  <si>
    <t>US20240005608A1</t>
  </si>
  <si>
    <t>US20240007771A1</t>
  </si>
  <si>
    <t>US20240012176A1</t>
  </si>
  <si>
    <t>US20240012193A1</t>
  </si>
  <si>
    <t>US20240012243A1</t>
  </si>
  <si>
    <t>US20240012244A1</t>
  </si>
  <si>
    <t>US20240012246A1</t>
  </si>
  <si>
    <t>US20240012254A1</t>
  </si>
  <si>
    <t>US20240012255A1</t>
  </si>
  <si>
    <t>US20240012261A1</t>
  </si>
  <si>
    <t>US20240012449A1</t>
  </si>
  <si>
    <t>US20240012473A1</t>
  </si>
  <si>
    <t>US20240013443A1</t>
  </si>
  <si>
    <t>US20240013488A1</t>
  </si>
  <si>
    <t>US20240015938A1</t>
  </si>
  <si>
    <t>US20240019646A1</t>
  </si>
  <si>
    <t>US20240019703A1</t>
  </si>
  <si>
    <t>US20240019934A1</t>
  </si>
  <si>
    <t>US20240019938A1</t>
  </si>
  <si>
    <t>US20240020345A1</t>
  </si>
  <si>
    <t>US20240020352A1</t>
  </si>
  <si>
    <t>US20240021753A1</t>
  </si>
  <si>
    <t>US20240021759A1</t>
  </si>
  <si>
    <t>US20240022423A1</t>
  </si>
  <si>
    <t>US20240026099A1</t>
  </si>
  <si>
    <t>US20240027674A1</t>
  </si>
  <si>
    <t>US20240027722A1</t>
  </si>
  <si>
    <t>US20240027748A1</t>
  </si>
  <si>
    <t>US20240027850A1</t>
  </si>
  <si>
    <t>US20240028129A1</t>
  </si>
  <si>
    <t>US20240028294A1</t>
  </si>
  <si>
    <t>US20240028933A1</t>
  </si>
  <si>
    <t>US20240029218A1</t>
  </si>
  <si>
    <t>US20240029329A1</t>
  </si>
  <si>
    <t>US20240029331A1</t>
  </si>
  <si>
    <t>US20240030603A1</t>
  </si>
  <si>
    <t>US20240031527A1</t>
  </si>
  <si>
    <t>US20240031742A1</t>
  </si>
  <si>
    <t>US20240031811A1</t>
  </si>
  <si>
    <t>US20240032006A1</t>
  </si>
  <si>
    <t>US20240036316A1</t>
  </si>
  <si>
    <t>US20240036328A1</t>
  </si>
  <si>
    <t>US20240036342A1</t>
  </si>
  <si>
    <t>US20240036432A1</t>
  </si>
  <si>
    <t>US20240036814A1</t>
  </si>
  <si>
    <t>US20240037153A1</t>
  </si>
  <si>
    <t>US20240037879A1</t>
  </si>
  <si>
    <t>US20240037880A1</t>
  </si>
  <si>
    <t>US20240040489A1</t>
  </si>
  <si>
    <t>US20240045035A1</t>
  </si>
  <si>
    <t>US20240045168A1</t>
  </si>
  <si>
    <t>US20240045704A1</t>
  </si>
  <si>
    <t>US20240046323A1</t>
  </si>
  <si>
    <t>US20240046590A1</t>
  </si>
  <si>
    <t>US20240048681A1</t>
  </si>
  <si>
    <t>US20240049040A1</t>
  </si>
  <si>
    <t>US20240049061A1</t>
  </si>
  <si>
    <t>US20240049218A1</t>
  </si>
  <si>
    <t>US20240049230A1</t>
  </si>
  <si>
    <t>US20240053598A1</t>
  </si>
  <si>
    <t>US20240053796A1</t>
  </si>
  <si>
    <t>US20240053817A1</t>
  </si>
  <si>
    <t>US20240054153A1</t>
  </si>
  <si>
    <t>US20240054156A1</t>
  </si>
  <si>
    <t>US20240054384A1</t>
  </si>
  <si>
    <t>US20240054607A1</t>
  </si>
  <si>
    <t>US20240054615A1</t>
  </si>
  <si>
    <t>US20240054664A1</t>
  </si>
  <si>
    <t>US20240055569A1</t>
  </si>
  <si>
    <t>US20240055822A1</t>
  </si>
  <si>
    <t>US20240056430A1</t>
  </si>
  <si>
    <t>US20240056601A1</t>
  </si>
  <si>
    <t>US20240056733A1</t>
  </si>
  <si>
    <t>US20240056763A1</t>
  </si>
  <si>
    <t>US20240061170A1</t>
  </si>
  <si>
    <t>US20240061245A1</t>
  </si>
  <si>
    <t>US20240061246A1</t>
  </si>
  <si>
    <t>US20240061500A1</t>
  </si>
  <si>
    <t>US20240061502A1</t>
  </si>
  <si>
    <t>US20240061513A1</t>
  </si>
  <si>
    <t>US20240061514A1</t>
  </si>
  <si>
    <t>US20240061545A1</t>
  </si>
  <si>
    <t>US20240061636A1</t>
  </si>
  <si>
    <t>US20240061669A1</t>
  </si>
  <si>
    <t>US20240061900A1</t>
  </si>
  <si>
    <t>US20240061918A1</t>
  </si>
  <si>
    <t>US20240062425A1</t>
  </si>
  <si>
    <t>US20240062492A1</t>
  </si>
  <si>
    <t>US20240062508A1</t>
  </si>
  <si>
    <t>US20240062536A1</t>
  </si>
  <si>
    <t>US20240062751A1</t>
  </si>
  <si>
    <t>US20240063830A1</t>
  </si>
  <si>
    <t>US20240063844A1</t>
  </si>
  <si>
    <t>US20240064413A1</t>
  </si>
  <si>
    <t>US20240069265A1</t>
  </si>
  <si>
    <t>US20240069344A1</t>
  </si>
  <si>
    <t>US20240069345A1</t>
  </si>
  <si>
    <t>US20240069347A1</t>
  </si>
  <si>
    <t>US20240069359A1</t>
  </si>
  <si>
    <t>US20240069404A1</t>
  </si>
  <si>
    <t>US20240069630A1</t>
  </si>
  <si>
    <t>Meta Platform Technologies, LLC</t>
  </si>
  <si>
    <t>US20240069700A1</t>
  </si>
  <si>
    <t>US20240069939A1</t>
  </si>
  <si>
    <t>US20240070073A1</t>
  </si>
  <si>
    <t>US20240070215A1</t>
  </si>
  <si>
    <t>US20240071013A1</t>
  </si>
  <si>
    <t>US20240071014A1</t>
  </si>
  <si>
    <t>US20240071342A1</t>
  </si>
  <si>
    <t>US20240071378A1</t>
  </si>
  <si>
    <t>US20240072424A1</t>
  </si>
  <si>
    <t>US20240072548A1</t>
  </si>
  <si>
    <t>US20240072956A1</t>
  </si>
  <si>
    <t>US20240073376A1</t>
  </si>
  <si>
    <t>US20240073489A1</t>
  </si>
  <si>
    <t>US20240073564A1</t>
  </si>
  <si>
    <t>US20240073589A1</t>
  </si>
  <si>
    <t>US20240073734A1</t>
  </si>
  <si>
    <t>US20240076429A1</t>
  </si>
  <si>
    <t>US20240077259A1</t>
  </si>
  <si>
    <t>US20240077727A1</t>
  </si>
  <si>
    <t>US20240077729A1</t>
  </si>
  <si>
    <t>US20240077779A1</t>
  </si>
  <si>
    <t>US20240077946A1</t>
  </si>
  <si>
    <t>US20240077986A1</t>
  </si>
  <si>
    <t>US20240078004A1</t>
  </si>
  <si>
    <t>US20240078189A1</t>
  </si>
  <si>
    <t>US20240078745A1</t>
  </si>
  <si>
    <t>US20240078754A1</t>
  </si>
  <si>
    <t>US20240078768A1</t>
  </si>
  <si>
    <t>US20240080706A1</t>
  </si>
  <si>
    <t>US20240080848A1</t>
  </si>
  <si>
    <t>US20240081122A1</t>
  </si>
  <si>
    <t>US20240082703A1</t>
  </si>
  <si>
    <t>US20240084121A1</t>
  </si>
  <si>
    <t>US20240085602A1</t>
  </si>
  <si>
    <t>US20240085740A1</t>
  </si>
  <si>
    <t>US20240085993A1</t>
  </si>
  <si>
    <t>US20240086987A1</t>
  </si>
  <si>
    <t>US20240087052A1</t>
  </si>
  <si>
    <t>US20240087201A1</t>
  </si>
  <si>
    <t>US20240087226A1</t>
  </si>
  <si>
    <t>US20240089627A1</t>
  </si>
  <si>
    <t>US20240090819A1</t>
  </si>
  <si>
    <t>US20240092987A1</t>
  </si>
  <si>
    <t>US20240093984A1</t>
  </si>
  <si>
    <t>US20240094390A1</t>
  </si>
  <si>
    <t>US20240094445A1</t>
  </si>
  <si>
    <t>US20240094533A1</t>
  </si>
  <si>
    <t>US20240094552A1</t>
  </si>
  <si>
    <t>US20240094564A1</t>
  </si>
  <si>
    <t>US20240094568A1</t>
  </si>
  <si>
    <t>US20240094584A1</t>
  </si>
  <si>
    <t>US20240094594A1</t>
  </si>
  <si>
    <t>US20240094599A1</t>
  </si>
  <si>
    <t>US20240094611A1</t>
  </si>
  <si>
    <t>US20240094623A1</t>
  </si>
  <si>
    <t>US20240094907A1</t>
  </si>
  <si>
    <t>US20240095052A1</t>
  </si>
  <si>
    <t>US20240095195A1</t>
  </si>
  <si>
    <t>US20240095304A1</t>
  </si>
  <si>
    <t>US20240095322A1</t>
  </si>
  <si>
    <t>US20240095376A1</t>
  </si>
  <si>
    <t>US20240095544A1</t>
  </si>
  <si>
    <t>US20240095545A1</t>
  </si>
  <si>
    <t>US20240095877A1</t>
  </si>
  <si>
    <t>US20240095948A1</t>
  </si>
  <si>
    <t>US20240096032A1</t>
  </si>
  <si>
    <t>US20240096033A1</t>
  </si>
  <si>
    <t>US20240096072A1</t>
  </si>
  <si>
    <t>US20240096340A1</t>
  </si>
  <si>
    <t>US20240097176A1</t>
  </si>
  <si>
    <t>US20240097311A1</t>
  </si>
  <si>
    <t>US20240097318A1</t>
  </si>
  <si>
    <t>US20240097331A1</t>
  </si>
  <si>
    <t>US20240097350A1</t>
  </si>
  <si>
    <t>US20240098018A1</t>
  </si>
  <si>
    <t>US20240098035A1</t>
  </si>
  <si>
    <t>US20240098102A1</t>
  </si>
  <si>
    <t>US20240098341A1</t>
  </si>
  <si>
    <t>US20240098348A1</t>
  </si>
  <si>
    <t>US20240098404A1</t>
  </si>
  <si>
    <t>US20240098407A1</t>
  </si>
  <si>
    <t>US20240098661A1</t>
  </si>
  <si>
    <t>US20240098877A1</t>
  </si>
  <si>
    <t>US20240103312A1</t>
  </si>
  <si>
    <t>US20240103626A1</t>
  </si>
  <si>
    <t>US20240104236A1</t>
  </si>
  <si>
    <t>US20240104372A1</t>
  </si>
  <si>
    <t>US20240104668A1</t>
  </si>
  <si>
    <t>US20240104828A1</t>
  </si>
  <si>
    <t>US20240104870A1</t>
  </si>
  <si>
    <t>US20240105156A1</t>
  </si>
  <si>
    <t>US20240105207A1</t>
  </si>
  <si>
    <t>US20240105410A1</t>
  </si>
  <si>
    <t>US20240107104A1</t>
  </si>
  <si>
    <t>US20240111084A1</t>
  </si>
  <si>
    <t>US20240111157A1</t>
  </si>
  <si>
    <t>US20240111201A1</t>
  </si>
  <si>
    <t>US20240111854A1</t>
  </si>
  <si>
    <t>US20240112008A1</t>
  </si>
  <si>
    <t>US20240112412A1</t>
  </si>
  <si>
    <t>US20240112413A1</t>
  </si>
  <si>
    <t>US20240112418A1</t>
  </si>
  <si>
    <t>US20240112674A1</t>
  </si>
  <si>
    <t>US20240112687A1</t>
  </si>
  <si>
    <t>US20240113420A1</t>
  </si>
  <si>
    <t>US20240113430A1</t>
  </si>
  <si>
    <t>US20240113942A1</t>
  </si>
  <si>
    <t>US20240114223A1</t>
  </si>
  <si>
    <t>Meta Platforms Technologes, LLC</t>
  </si>
  <si>
    <t>US20240114226A1</t>
  </si>
  <si>
    <t>US20240114263A1</t>
  </si>
  <si>
    <t>US20240114630A1</t>
  </si>
  <si>
    <t>US20240116238A1</t>
  </si>
  <si>
    <t>US20240118107A1</t>
  </si>
  <si>
    <t>US20240118423A1</t>
  </si>
  <si>
    <t>US20240118535A1</t>
  </si>
  <si>
    <t>US20240118749A1</t>
  </si>
  <si>
    <t>US20240118936A1</t>
  </si>
  <si>
    <t>US20240119568A1</t>
  </si>
  <si>
    <t>US20240119609A1</t>
  </si>
  <si>
    <t>US20240119672A1</t>
  </si>
  <si>
    <t>US20240119690A1</t>
  </si>
  <si>
    <t>US20240119932A1</t>
  </si>
  <si>
    <t>US20240120246A1</t>
  </si>
  <si>
    <t>US20240121882A1</t>
  </si>
  <si>
    <t>US20240126134A1</t>
  </si>
  <si>
    <t>US20240126217A1</t>
  </si>
  <si>
    <t>US20240126367A1</t>
  </si>
  <si>
    <t>US20240126368A1</t>
  </si>
  <si>
    <t>US20240126381A1</t>
  </si>
  <si>
    <t>US20240126406A1</t>
  </si>
  <si>
    <t>US20240126821A1</t>
  </si>
  <si>
    <t>US20240127364A1</t>
  </si>
  <si>
    <t>US20240129846A1</t>
  </si>
  <si>
    <t>US20240130239A1</t>
  </si>
  <si>
    <t>US20240132739A1</t>
  </si>
  <si>
    <t>US20240134141A1</t>
  </si>
  <si>
    <t>US20240134145A1</t>
  </si>
  <si>
    <t>US20240136339A1</t>
  </si>
  <si>
    <t>US20240142677A1</t>
  </si>
  <si>
    <t>US20240142687A1</t>
  </si>
  <si>
    <t>US20240142694A1</t>
  </si>
  <si>
    <t>US20240143029A1</t>
  </si>
  <si>
    <t>US20240143085A1</t>
  </si>
  <si>
    <t>US20240143525A1</t>
  </si>
  <si>
    <t>US20240144390A1</t>
  </si>
  <si>
    <t>US20240144391A1</t>
  </si>
  <si>
    <t>US20240144408A1</t>
  </si>
  <si>
    <t>US20240144409A1</t>
  </si>
  <si>
    <t>US20240144431A1</t>
  </si>
  <si>
    <t>US20240144618A1</t>
  </si>
  <si>
    <t>US20240144949A1</t>
  </si>
  <si>
    <t>US20240146340A1</t>
  </si>
  <si>
    <t>US20240146548A1</t>
  </si>
  <si>
    <t>US20240146675A1</t>
  </si>
  <si>
    <t>US20240146835A1</t>
  </si>
  <si>
    <t>US20240146880A1</t>
  </si>
  <si>
    <t>US20240148331A1</t>
  </si>
  <si>
    <t>US20240149466A1</t>
  </si>
  <si>
    <t>US20240150933A1</t>
  </si>
  <si>
    <t>US20240150935A1</t>
  </si>
  <si>
    <t>US20240151525A1</t>
  </si>
  <si>
    <t>US20240151882A1</t>
  </si>
  <si>
    <t>US20240151971A1</t>
  </si>
  <si>
    <t>US20240151993A1</t>
  </si>
  <si>
    <t>US20240151996A1</t>
  </si>
  <si>
    <t>US20240152204A1</t>
  </si>
  <si>
    <t>US20240152575A1</t>
  </si>
  <si>
    <t>US20240152817A1</t>
  </si>
  <si>
    <t>US20240153182A1</t>
  </si>
  <si>
    <t>US20240153223A1</t>
  </si>
  <si>
    <t>US20240153239A1</t>
  </si>
  <si>
    <t>US20240154306A1</t>
  </si>
  <si>
    <t>US20240154465A1</t>
  </si>
  <si>
    <t>US20240154915A1</t>
  </si>
  <si>
    <t>US20240155071A1</t>
  </si>
  <si>
    <t>US20240155331A1</t>
  </si>
  <si>
    <t>US20240155352A1</t>
  </si>
  <si>
    <t>US20240155426A1</t>
  </si>
  <si>
    <t>US20240155486A1</t>
  </si>
  <si>
    <t>US20240155487A1</t>
  </si>
  <si>
    <t>US20240160023A1</t>
  </si>
  <si>
    <t>US20240160285A1</t>
  </si>
  <si>
    <t>US20240160337A1</t>
  </si>
  <si>
    <t>US20240160543A1</t>
  </si>
  <si>
    <t>US20240161038A1</t>
  </si>
  <si>
    <t>US20240161742A1</t>
  </si>
  <si>
    <t>US20240162623A1</t>
  </si>
  <si>
    <t>US20240162688A1</t>
  </si>
  <si>
    <t>US20240163081A1</t>
  </si>
  <si>
    <t>US20240163153A1</t>
  </si>
  <si>
    <t>US20240163347A1</t>
  </si>
  <si>
    <t>US20240168284A1</t>
  </si>
  <si>
    <t>US20240168290A1</t>
  </si>
  <si>
    <t>US20240168291A1</t>
  </si>
  <si>
    <t>US20240168299A1</t>
  </si>
  <si>
    <t>US20240168344A1</t>
  </si>
  <si>
    <t>US20240168433A1</t>
  </si>
  <si>
    <t>US20240168557A1</t>
  </si>
  <si>
    <t>US20240168567A1</t>
  </si>
  <si>
    <t>US20240169002A1</t>
  </si>
  <si>
    <t>US20240169164A1</t>
  </si>
  <si>
    <t>US20240169681A1</t>
  </si>
  <si>
    <t>US20240171961A1</t>
  </si>
  <si>
    <t>US20240175676A1</t>
  </si>
  <si>
    <t>US20240176135A1</t>
  </si>
  <si>
    <t>US20240176603A1</t>
  </si>
  <si>
    <t>US20240177419A1</t>
  </si>
  <si>
    <t>US20240177637A1</t>
  </si>
  <si>
    <t>US20240177824A1</t>
  </si>
  <si>
    <t>US20240178552A1</t>
  </si>
  <si>
    <t>US20240179220A1</t>
  </si>
  <si>
    <t>US20240179284A1</t>
  </si>
  <si>
    <t>US20240179286A1</t>
  </si>
  <si>
    <t>US20240179380A1</t>
  </si>
  <si>
    <t>US20240184124A1</t>
  </si>
  <si>
    <t>US20240184136A1</t>
  </si>
  <si>
    <t>US20240184157A1</t>
  </si>
  <si>
    <t>US20240184250A1</t>
  </si>
  <si>
    <t>US20240184357A1</t>
  </si>
  <si>
    <t>US20240184374A1</t>
  </si>
  <si>
    <t>US20240184922A1</t>
  </si>
  <si>
    <t>US20240185292A1</t>
  </si>
  <si>
    <t>US20240185505A1</t>
  </si>
  <si>
    <t>US20240185542A1</t>
  </si>
  <si>
    <t>US20240185787A1</t>
  </si>
  <si>
    <t>US20240188889A1</t>
  </si>
  <si>
    <t>US20240192427A1</t>
  </si>
  <si>
    <t>US20240192509A1</t>
  </si>
  <si>
    <t>US20240192765A1</t>
  </si>
  <si>
    <t>US20240192766A1</t>
  </si>
  <si>
    <t>US20240192973A1</t>
  </si>
  <si>
    <t>US20240193232A1</t>
  </si>
  <si>
    <t>US20240193233A1</t>
  </si>
  <si>
    <t>US20240193791A1</t>
  </si>
  <si>
    <t>US20240193799A1</t>
  </si>
  <si>
    <t>US20240193872A1</t>
  </si>
  <si>
    <t>US20240193909A1</t>
  </si>
  <si>
    <t>US20240194040A1</t>
  </si>
  <si>
    <t>US20240196161A1</t>
  </si>
  <si>
    <t>US20240196340A1</t>
  </si>
  <si>
    <t>US20240196685A1</t>
  </si>
  <si>
    <t>US20240201466A1</t>
  </si>
  <si>
    <t>US20240201467A1</t>
  </si>
  <si>
    <t>US20240201493A1</t>
  </si>
  <si>
    <t>US20240201495A1</t>
  </si>
  <si>
    <t>US20240201506A1</t>
  </si>
  <si>
    <t>US20240201820A1</t>
  </si>
  <si>
    <t>US20240202206A1</t>
  </si>
  <si>
    <t>US20240202892A1</t>
  </si>
  <si>
    <t>US20240202988A1</t>
  </si>
  <si>
    <t>US20240204549A1</t>
  </si>
  <si>
    <t>US20240204813A1</t>
  </si>
  <si>
    <t>US20240205140A1</t>
  </si>
  <si>
    <t>US20240205294A1</t>
  </si>
  <si>
    <t>US20240205421A1</t>
  </si>
  <si>
    <t>US20240205737A1</t>
  </si>
  <si>
    <t>US20240205882A1</t>
  </si>
  <si>
    <t>US20240207682A1</t>
  </si>
  <si>
    <t>US20240208123A1</t>
  </si>
  <si>
    <t>US20240210272A1</t>
  </si>
  <si>
    <t>US20240210274A1</t>
  </si>
  <si>
    <t>US20240210611A1</t>
  </si>
  <si>
    <t>US20240210652A1</t>
  </si>
  <si>
    <t>US20240210677A1</t>
  </si>
  <si>
    <t>US20240211033A1</t>
  </si>
  <si>
    <t>US20240211045A1</t>
  </si>
  <si>
    <t>US20240211093A1</t>
  </si>
  <si>
    <t>US20240211563A1</t>
  </si>
  <si>
    <t>US20240211660A1</t>
  </si>
  <si>
    <t>US20240211676A1</t>
  </si>
  <si>
    <t>US20240211704A1</t>
  </si>
  <si>
    <t>US20240212262A1</t>
  </si>
  <si>
    <t>US20240212265A1</t>
  </si>
  <si>
    <t>US20240212290A1</t>
  </si>
  <si>
    <t>US20240212298A1</t>
  </si>
  <si>
    <t>US20240212302A1</t>
  </si>
  <si>
    <t>US20240213631A1</t>
  </si>
  <si>
    <t>US20240213746A1</t>
  </si>
  <si>
    <t>US20240214011A1</t>
  </si>
  <si>
    <t>US20240214044A1</t>
  </si>
  <si>
    <t>US20240214307A1</t>
  </si>
  <si>
    <t>US20240214464A1</t>
  </si>
  <si>
    <t>US20240214524A1</t>
  </si>
  <si>
    <t>US20240214696A1</t>
  </si>
  <si>
    <t>US20240214709A1</t>
  </si>
  <si>
    <t>US20240214725A1</t>
  </si>
  <si>
    <t>US20240219562A1</t>
  </si>
  <si>
    <t>US20240219583A1</t>
  </si>
  <si>
    <t>US20240219720A1</t>
  </si>
  <si>
    <t>US20240219721A1</t>
  </si>
  <si>
    <t>US20240219805A1</t>
  </si>
  <si>
    <t>US20240219997A1</t>
  </si>
  <si>
    <t>US20240220178A1</t>
  </si>
  <si>
    <t>US20240220255A1</t>
  </si>
  <si>
    <t>US20240220256A1</t>
  </si>
  <si>
    <t>US20240220259A1</t>
  </si>
  <si>
    <t>US20240220273A1</t>
  </si>
  <si>
    <t>US20240220281A1</t>
  </si>
  <si>
    <t>US20240220426A1</t>
  </si>
  <si>
    <t>US20240220574A1</t>
  </si>
  <si>
    <t>US20240220624A1</t>
  </si>
  <si>
    <t>US20240220738A1</t>
  </si>
  <si>
    <t>US20240220752A1</t>
  </si>
  <si>
    <t>US20240220779A1</t>
  </si>
  <si>
    <t>US20240221235A1</t>
  </si>
  <si>
    <t>US20240221318A1</t>
  </si>
  <si>
    <t>US20240223562A1</t>
  </si>
  <si>
    <t>US20240223727A1</t>
  </si>
  <si>
    <t>US20240223780A1</t>
  </si>
  <si>
    <t>US20240223789A1</t>
  </si>
  <si>
    <t>US20240223871A1</t>
  </si>
  <si>
    <t>US20240223912A1</t>
  </si>
  <si>
    <t>US20240223919A1</t>
  </si>
  <si>
    <t>US20240224481A1</t>
  </si>
  <si>
    <t>US20240225459A1</t>
  </si>
  <si>
    <t>US20240225520A1</t>
  </si>
  <si>
    <t>US20240225545A9</t>
  </si>
  <si>
    <t>US20240226758A9</t>
  </si>
  <si>
    <t>US20240230830A9</t>
  </si>
  <si>
    <t>US20240230988A9</t>
  </si>
  <si>
    <t>US20240231091A1</t>
  </si>
  <si>
    <t>US20240231093A1</t>
  </si>
  <si>
    <t>US20240231103A1</t>
  </si>
  <si>
    <t>US20240231119A1</t>
  </si>
  <si>
    <t>US20240231162A1</t>
  </si>
  <si>
    <t>US20240231471A1</t>
  </si>
  <si>
    <t>US20240231484A9</t>
  </si>
  <si>
    <t>US20240232494A9</t>
  </si>
  <si>
    <t>US20240233039A1</t>
  </si>
  <si>
    <t>US20240233099A1</t>
  </si>
  <si>
    <t>US20240233100A1</t>
  </si>
  <si>
    <t>US20240233176A9</t>
  </si>
  <si>
    <t>US20240233233A1</t>
  </si>
  <si>
    <t>US20240233291A9</t>
  </si>
  <si>
    <t>US20240233292A1</t>
  </si>
  <si>
    <t>US20240233363A9</t>
  </si>
  <si>
    <t>US20240233375A1</t>
  </si>
  <si>
    <t>US20240233614A1</t>
  </si>
  <si>
    <t>US20240233629A1</t>
  </si>
  <si>
    <t>US20240235026A1</t>
  </si>
  <si>
    <t>US20240235606A1</t>
  </si>
  <si>
    <t>US20240235869A1</t>
  </si>
  <si>
    <t>US20240236256A1</t>
  </si>
  <si>
    <t>US20240236556A1</t>
  </si>
  <si>
    <t>US20240236602A1</t>
  </si>
  <si>
    <t>US20240236869A1</t>
  </si>
  <si>
    <t>US20240240007A1</t>
  </si>
  <si>
    <t>US20240241231A1</t>
  </si>
  <si>
    <t>US20240241375A1</t>
  </si>
  <si>
    <t>US20240241385A1</t>
  </si>
  <si>
    <t>US20240241573A1</t>
  </si>
  <si>
    <t>US20240242442A1</t>
  </si>
  <si>
    <t>US20240242447A1</t>
  </si>
  <si>
    <t>US20240242455A1</t>
  </si>
  <si>
    <t>US20240243112A1</t>
  </si>
  <si>
    <t>US20240243992A1</t>
  </si>
  <si>
    <t>US20240248527A1</t>
  </si>
  <si>
    <t>US20240248528A1</t>
  </si>
  <si>
    <t>US20240248553A1</t>
  </si>
  <si>
    <t>US20240249367A1</t>
  </si>
  <si>
    <t>US20240249440A1</t>
  </si>
  <si>
    <t>US20240249461A1</t>
  </si>
  <si>
    <t>US20240249478A1</t>
  </si>
  <si>
    <t>US20240250432A1</t>
  </si>
  <si>
    <t>US20240250955A1</t>
  </si>
  <si>
    <t>US20240251100A1</t>
  </si>
  <si>
    <t>US20240251176A1</t>
  </si>
  <si>
    <t>US20240251499A1</t>
  </si>
  <si>
    <t>US20240252050A1</t>
  </si>
  <si>
    <t>US20240255758A1</t>
  </si>
  <si>
    <t>US20240256031A1</t>
  </si>
  <si>
    <t>US20240256475A1</t>
  </si>
  <si>
    <t>US20240256530A1</t>
  </si>
  <si>
    <t>US20240256600A1</t>
  </si>
  <si>
    <t>US20240256711A1</t>
  </si>
  <si>
    <t>US20240257419A1</t>
  </si>
  <si>
    <t>US20240257470A1</t>
  </si>
  <si>
    <t>US20240257676A1</t>
  </si>
  <si>
    <t>US20240257692A1</t>
  </si>
  <si>
    <t>US20240257812A1</t>
  </si>
  <si>
    <t>US20240258682A1</t>
  </si>
  <si>
    <t>US20240259318A1</t>
  </si>
  <si>
    <t>US20240259755A1</t>
  </si>
  <si>
    <t>US20240259869A1</t>
  </si>
  <si>
    <t>US20240260828A1</t>
  </si>
  <si>
    <t>US20240261147A1</t>
  </si>
  <si>
    <t>US20240262058A1</t>
  </si>
  <si>
    <t>US20240264413A1</t>
  </si>
  <si>
    <t>US20240264430A1</t>
  </si>
  <si>
    <t>US20240264442A1</t>
  </si>
  <si>
    <t>US20240264456A1</t>
  </si>
  <si>
    <t>US20240264473A1</t>
  </si>
  <si>
    <t>US20240264518A1</t>
  </si>
  <si>
    <t>US20240264660A1</t>
  </si>
  <si>
    <t>US20240264851A1</t>
  </si>
  <si>
    <t>US20240264948A1</t>
  </si>
  <si>
    <t>US20240265656A1</t>
  </si>
  <si>
    <t>US20240265732A1</t>
  </si>
  <si>
    <t>US20240266731A1</t>
  </si>
  <si>
    <t>US20240267897A1</t>
  </si>
  <si>
    <t>US20240267907A1</t>
  </si>
  <si>
    <t>US20240267949A1</t>
  </si>
  <si>
    <t>US20240268715A1</t>
  </si>
  <si>
    <t>US20240269775A1</t>
  </si>
  <si>
    <t>US20240270909A1</t>
  </si>
  <si>
    <t>US20240272339A1</t>
  </si>
  <si>
    <t>US20240272473A1</t>
  </si>
  <si>
    <t>US20240272507A1</t>
  </si>
  <si>
    <t>US20240272764A1</t>
  </si>
  <si>
    <t>US20240273690A1</t>
  </si>
  <si>
    <t>US20240273764A1</t>
  </si>
  <si>
    <t>US20240273806A1</t>
  </si>
  <si>
    <t>US20240273824A1</t>
  </si>
  <si>
    <t>US20240273840A1</t>
  </si>
  <si>
    <t>US20240273934A1</t>
  </si>
  <si>
    <t>US20240274587A1</t>
  </si>
  <si>
    <t>US20240274758A1</t>
  </si>
  <si>
    <t>US20240275736A1</t>
  </si>
  <si>
    <t>US20240276111A1</t>
  </si>
  <si>
    <t>US20240276195A1</t>
  </si>
  <si>
    <t>US20240276313A1</t>
  </si>
  <si>
    <t>US20240276370A1</t>
  </si>
  <si>
    <t>US20240276396A1</t>
  </si>
  <si>
    <t>US20240276563A1</t>
  </si>
  <si>
    <t>US20240277235A1</t>
  </si>
  <si>
    <t>US20240280730A1</t>
  </si>
  <si>
    <t>US20240281029A1</t>
  </si>
  <si>
    <t>US20240281045A1</t>
  </si>
  <si>
    <t>US20240281070A1</t>
  </si>
  <si>
    <t>US20240281071A1</t>
  </si>
  <si>
    <t>US20240281073A1</t>
  </si>
  <si>
    <t>US20240281235A1</t>
  </si>
  <si>
    <t>US20240281253A1</t>
  </si>
  <si>
    <t>US20240281376A1</t>
  </si>
  <si>
    <t>US20240281393A1</t>
  </si>
  <si>
    <t>US20240281853A1</t>
  </si>
  <si>
    <t>US20240282225A1</t>
  </si>
  <si>
    <t>US20240282291A1</t>
  </si>
  <si>
    <t>US20240282300A1</t>
  </si>
  <si>
    <t>US20240283140A1</t>
  </si>
  <si>
    <t>US20240283266A1</t>
  </si>
  <si>
    <t>US20240283435A1</t>
  </si>
  <si>
    <t>US20240283444A1</t>
  </si>
  <si>
    <t>US20240283504A1</t>
  </si>
  <si>
    <t>US20240283830A1</t>
  </si>
  <si>
    <t>US20240284020A1</t>
  </si>
  <si>
    <t>US20240284096A1</t>
  </si>
  <si>
    <t>US20240284139A1</t>
  </si>
  <si>
    <t>US20240284179A1</t>
  </si>
  <si>
    <t>US20240284259A1</t>
  </si>
  <si>
    <t>US20240284262A1</t>
  </si>
  <si>
    <t>US20240284493A1</t>
  </si>
  <si>
    <t>US20240284523A1</t>
  </si>
  <si>
    <t>US20240288494A1</t>
  </si>
  <si>
    <t>US20240288684A1</t>
  </si>
  <si>
    <t>US20240288694A1</t>
  </si>
  <si>
    <t>US20240288695A1</t>
  </si>
  <si>
    <t>US20240288697A1</t>
  </si>
  <si>
    <t>US20240288831A1</t>
  </si>
  <si>
    <t>US20240288892A1</t>
  </si>
  <si>
    <t>US20240288958A1</t>
  </si>
  <si>
    <t>US20240288995A1</t>
  </si>
  <si>
    <t>US20240289466A1</t>
  </si>
  <si>
    <t>US20240289680A1</t>
  </si>
  <si>
    <t>US20240290003A1</t>
  </si>
  <si>
    <t>US20240290020A1</t>
  </si>
  <si>
    <t>US20240290342A1</t>
  </si>
  <si>
    <t>US20240290362A1</t>
  </si>
  <si>
    <t>US20240292136A1</t>
  </si>
  <si>
    <t>US20240292325A1</t>
  </si>
  <si>
    <t>US20240295690A1</t>
  </si>
  <si>
    <t>US20240295751A1</t>
  </si>
  <si>
    <t>US20240295763A1</t>
  </si>
  <si>
    <t>US20240295793A1</t>
  </si>
  <si>
    <t>US20240296289A1</t>
  </si>
  <si>
    <t>US20240296590A1</t>
  </si>
  <si>
    <t>US20240297443A1</t>
  </si>
  <si>
    <t>US20240297863A1</t>
  </si>
  <si>
    <t>US20240297961A1</t>
  </si>
  <si>
    <t>US20240297972A1</t>
  </si>
  <si>
    <t>US20240298084A9</t>
  </si>
  <si>
    <t>US20240298097A1</t>
  </si>
  <si>
    <t>US20240298366A1</t>
  </si>
  <si>
    <t>US20240302578A1</t>
  </si>
  <si>
    <t>US20240302668A1</t>
  </si>
  <si>
    <t>US20240302697A1</t>
  </si>
  <si>
    <t>US20240302882A1</t>
  </si>
  <si>
    <t>US20240302886A1</t>
  </si>
  <si>
    <t>US20240302899A1</t>
  </si>
  <si>
    <t>US20240302905A1</t>
  </si>
  <si>
    <t>US20240302938A1</t>
  </si>
  <si>
    <t>US20240303097A1</t>
  </si>
  <si>
    <t>US20240303288A1</t>
  </si>
  <si>
    <t>US20240303874A1</t>
  </si>
  <si>
    <t>US20240303910A1</t>
  </si>
  <si>
    <t>US20240303932A1</t>
  </si>
  <si>
    <t>US20240303951A1</t>
  </si>
  <si>
    <t>US20240305330A1</t>
  </si>
  <si>
    <t>US20240305885A1</t>
  </si>
  <si>
    <t>US20240305900A1</t>
  </si>
  <si>
    <t>US20240305942A1</t>
  </si>
  <si>
    <t>US20240305951A1</t>
  </si>
  <si>
    <t>US20240310175A1</t>
  </si>
  <si>
    <t>US20240310524A1</t>
  </si>
  <si>
    <t>US20240310677A1</t>
  </si>
  <si>
    <t>US20240310874A1</t>
  </si>
  <si>
    <t>US20240310913A1</t>
  </si>
  <si>
    <t>US20240311075A1</t>
  </si>
  <si>
    <t>US20240311076A1</t>
  </si>
  <si>
    <t>US20240311438A1</t>
  </si>
  <si>
    <t>US20240311498A1</t>
  </si>
  <si>
    <t>US20240312143A1</t>
  </si>
  <si>
    <t>US20240312156A1</t>
  </si>
  <si>
    <t>US20240312253A1</t>
  </si>
  <si>
    <t>US20240312892A1</t>
  </si>
  <si>
    <t>US20240313771A1</t>
  </si>
  <si>
    <t>US20240313884A1</t>
  </si>
  <si>
    <t>US20240314179A1</t>
  </si>
  <si>
    <t>US20240314511A1</t>
  </si>
  <si>
    <t>US20240314636A1</t>
  </si>
  <si>
    <t>US20240314644A1</t>
  </si>
  <si>
    <t>US20240314877A1</t>
  </si>
  <si>
    <t>US20240315604A1</t>
  </si>
  <si>
    <t>US20240316454A1</t>
  </si>
  <si>
    <t>US20240318924A1</t>
  </si>
  <si>
    <t>US20240319509A1</t>
  </si>
  <si>
    <t>US20240319513A1</t>
  </si>
  <si>
    <t>US20240319784A1</t>
  </si>
  <si>
    <t>US20240319797A1</t>
  </si>
  <si>
    <t>US20240320893A1</t>
  </si>
  <si>
    <t>US20240320906A1</t>
  </si>
  <si>
    <t>US20240320917A1</t>
  </si>
  <si>
    <t>US20240320938A1</t>
  </si>
  <si>
    <t>US20240320991A1</t>
  </si>
  <si>
    <t>US20240321269A1</t>
  </si>
  <si>
    <t>US20240323737A1</t>
  </si>
  <si>
    <t>US20240323844A1</t>
  </si>
  <si>
    <t>US20240329213A1</t>
  </si>
  <si>
    <t>US20240329290A1</t>
  </si>
  <si>
    <t>US20240329396A1</t>
  </si>
  <si>
    <t>US20240329402A1</t>
  </si>
  <si>
    <t>US20240329729A1</t>
  </si>
  <si>
    <t>US20240329736A1</t>
  </si>
  <si>
    <t>US20240329738A1</t>
  </si>
  <si>
    <t>US20240329749A1</t>
  </si>
  <si>
    <t>US20240329799A1</t>
  </si>
  <si>
    <t>US20240331058A1</t>
  </si>
  <si>
    <t>US20240331250A1</t>
  </si>
  <si>
    <t>US20240331278A1</t>
  </si>
  <si>
    <t>US20240331287A1</t>
  </si>
  <si>
    <t>US20240331312A1</t>
  </si>
  <si>
    <t>US20240331320A1</t>
  </si>
  <si>
    <t>US20240331331A1</t>
  </si>
  <si>
    <t>US20240331590A1</t>
  </si>
  <si>
    <t>US20240331677A1</t>
  </si>
  <si>
    <t>US20240331713A1</t>
  </si>
  <si>
    <t>US20240332252A1</t>
  </si>
  <si>
    <t>US20240332260A1</t>
  </si>
  <si>
    <t>US20240332275A1</t>
  </si>
  <si>
    <t>US20240333655A1</t>
  </si>
  <si>
    <t>US20240334326A1</t>
  </si>
  <si>
    <t>US20240334336A1</t>
  </si>
  <si>
    <t>US20240337785A1</t>
  </si>
  <si>
    <t>US20240337832A1</t>
  </si>
  <si>
    <t>US20240337840A1</t>
  </si>
  <si>
    <t>US20240337866A1</t>
  </si>
  <si>
    <t>US20240337867A1</t>
  </si>
  <si>
    <t>US20240338070A1</t>
  </si>
  <si>
    <t>US20240338073A1</t>
  </si>
  <si>
    <t>US20240338081A1</t>
  </si>
  <si>
    <t>US20240338086A1</t>
  </si>
  <si>
    <t>US20240338171A1</t>
  </si>
  <si>
    <t>US20240338267A1</t>
  </si>
  <si>
    <t>US20240338893A1</t>
  </si>
  <si>
    <t>US20240338908A1</t>
  </si>
  <si>
    <t>US20240339121A1</t>
  </si>
  <si>
    <t>US20240339580A1</t>
  </si>
  <si>
    <t>US20240339942A1</t>
  </si>
  <si>
    <t>US20240340100A1</t>
  </si>
  <si>
    <t>US20240340404A1</t>
  </si>
  <si>
    <t>US20240340469A1</t>
  </si>
  <si>
    <t>US20240340603A1</t>
  </si>
  <si>
    <t>US20240340604A1</t>
  </si>
  <si>
    <t>US20240344823A1</t>
  </si>
  <si>
    <t>US20240345293A1</t>
  </si>
  <si>
    <t>US20240345388A1</t>
  </si>
  <si>
    <t>US20240345389A1</t>
  </si>
  <si>
    <t>US20240345437A1</t>
  </si>
  <si>
    <t>US20240345442A1</t>
  </si>
  <si>
    <t>US20240345671A1</t>
  </si>
  <si>
    <t>US20240346221A1</t>
  </si>
  <si>
    <t>US20240346376A1</t>
  </si>
  <si>
    <t>US20240346729A1</t>
  </si>
  <si>
    <t>US20240346770A1</t>
  </si>
  <si>
    <t>US20240346772A1</t>
  </si>
  <si>
    <t>US20240347013A1</t>
  </si>
  <si>
    <t>US20240348201A1</t>
  </si>
  <si>
    <t>US20240348263A1</t>
  </si>
  <si>
    <t>US20240348278A1</t>
  </si>
  <si>
    <t>US20240348719A1</t>
  </si>
  <si>
    <t>US20240349259A1</t>
  </si>
  <si>
    <t>US20240349468A1</t>
  </si>
  <si>
    <t>US20240353262A1</t>
  </si>
  <si>
    <t>US20240353532A1</t>
  </si>
  <si>
    <t>US20240353713A1</t>
  </si>
  <si>
    <t>Meta Platforms Technologies, LLC;University of Groningen</t>
  </si>
  <si>
    <t>US20240353920A1</t>
  </si>
  <si>
    <t>US20240353925A1</t>
  </si>
  <si>
    <t>US20240354894A1</t>
  </si>
  <si>
    <t>US20240355148A1</t>
  </si>
  <si>
    <t>US20240355245A1</t>
  </si>
  <si>
    <t>US20240356203A1</t>
  </si>
  <si>
    <t>US20240356243A1</t>
  </si>
  <si>
    <t>US20240356992A1</t>
  </si>
  <si>
    <t>US20240357655A1</t>
  </si>
  <si>
    <t>US20240360601A1</t>
  </si>
  <si>
    <t>US20240361085A1</t>
  </si>
  <si>
    <t>US20240361497A1</t>
  </si>
  <si>
    <t>US20240361498A1</t>
  </si>
  <si>
    <t>US20240361566A1</t>
  </si>
  <si>
    <t>US20240361837A1</t>
  </si>
  <si>
    <t>US20240361838A1</t>
  </si>
  <si>
    <t>US20240361845A1</t>
  </si>
  <si>
    <t>US20240362879A1</t>
  </si>
  <si>
    <t>US20240363040A1</t>
  </si>
  <si>
    <t>US20240364841A1</t>
  </si>
  <si>
    <t>US20240369352A1</t>
  </si>
  <si>
    <t>US20240369830A1</t>
  </si>
  <si>
    <t>US20240369839A1</t>
  </si>
  <si>
    <t>US20240369848A1</t>
  </si>
  <si>
    <t>US20240369849A1</t>
  </si>
  <si>
    <t>US20240370099A1</t>
  </si>
  <si>
    <t>US20240370398A1</t>
  </si>
  <si>
    <t>US20240370943A1</t>
  </si>
  <si>
    <t>US20240370944A1</t>
  </si>
  <si>
    <t>US20240370970A1</t>
  </si>
  <si>
    <t>US20240371059A1</t>
  </si>
  <si>
    <t>US20240371064A1</t>
  </si>
  <si>
    <t>US20240371069A1</t>
  </si>
  <si>
    <t>US20240371107A1</t>
  </si>
  <si>
    <t>US20240371108A1</t>
  </si>
  <si>
    <t>US20240371109A1</t>
  </si>
  <si>
    <t>US20240371112A1</t>
  </si>
  <si>
    <t>US20240371113A1</t>
  </si>
  <si>
    <t>US20240371159A1</t>
  </si>
  <si>
    <t>US20240371364A1</t>
  </si>
  <si>
    <t>US20240372263A1</t>
  </si>
  <si>
    <t>US20240372540A1</t>
  </si>
  <si>
    <t>US20240372901A1</t>
  </si>
  <si>
    <t>US20240373162A1</t>
  </si>
  <si>
    <t>US20240377636A1</t>
  </si>
  <si>
    <t>US20240377646A1</t>
  </si>
  <si>
    <t>US20240377684A1</t>
  </si>
  <si>
    <t>US20240377691A1</t>
  </si>
  <si>
    <t>US20240377693A1</t>
  </si>
  <si>
    <t>US20240377892A1</t>
  </si>
  <si>
    <t>US20240378097A1</t>
  </si>
  <si>
    <t>US20240380591A1</t>
  </si>
  <si>
    <t>US20240381472A1</t>
  </si>
  <si>
    <t>US20240385678A1</t>
  </si>
  <si>
    <t>US20240385694A1</t>
  </si>
  <si>
    <t>US20240386678A1</t>
  </si>
  <si>
    <t>US20240388488A1</t>
  </si>
  <si>
    <t>US20240393600A1</t>
  </si>
  <si>
    <t>US20240398311A1</t>
  </si>
  <si>
    <t>US20240403772A1</t>
  </si>
  <si>
    <t>US20240404222A1</t>
  </si>
  <si>
    <t>US20240406371A1</t>
  </si>
  <si>
    <t>US20240406597A1</t>
  </si>
  <si>
    <t>US20240406600A1</t>
  </si>
  <si>
    <t>US20240411060A1</t>
  </si>
  <si>
    <t>US20240411360A1</t>
  </si>
  <si>
    <t>US20240411364A1</t>
  </si>
  <si>
    <t>US20240412754A1</t>
  </si>
  <si>
    <t>US20240419321A1</t>
  </si>
  <si>
    <t>US20240420730A1</t>
  </si>
  <si>
    <t>US20240427153A1</t>
  </si>
  <si>
    <t>US20240427159A1</t>
  </si>
  <si>
    <t>US20240430798A1</t>
  </si>
  <si>
    <t>US11234017B1</t>
  </si>
  <si>
    <t>US11237736B1</t>
  </si>
  <si>
    <t>US11252445B1</t>
  </si>
  <si>
    <t>US11256398B2</t>
  </si>
  <si>
    <t>US11256774B2</t>
  </si>
  <si>
    <t>US11257170B2</t>
  </si>
  <si>
    <t>US11258709B2</t>
  </si>
  <si>
    <t>US11258868B2</t>
  </si>
  <si>
    <t>US11263239B2</t>
  </si>
  <si>
    <t>US11263648B1</t>
  </si>
  <si>
    <t>US11269828B2</t>
  </si>
  <si>
    <t>US11269952B1</t>
  </si>
  <si>
    <t>US11269968B1</t>
  </si>
  <si>
    <t>US11270159B1</t>
  </si>
  <si>
    <t>US11271888B1</t>
  </si>
  <si>
    <t>US11272140B2</t>
  </si>
  <si>
    <t>US11272260B1</t>
  </si>
  <si>
    <t>US11272377B1</t>
  </si>
  <si>
    <t>US11275560B2</t>
  </si>
  <si>
    <t>US11276103B2</t>
  </si>
  <si>
    <t>US11277322B2</t>
  </si>
  <si>
    <t>US11281567B1</t>
  </si>
  <si>
    <t>US11281615B2</t>
  </si>
  <si>
    <t>US11281991B2</t>
  </si>
  <si>
    <t>US11282271B2</t>
  </si>
  <si>
    <t>US11283521B2</t>
  </si>
  <si>
    <t>US11284532B1</t>
  </si>
  <si>
    <t>US11290406B1</t>
  </si>
  <si>
    <t>US11295504B1</t>
  </si>
  <si>
    <t>US11295782B2</t>
  </si>
  <si>
    <t>US11297018B1</t>
  </si>
  <si>
    <t>US11301044B1</t>
  </si>
  <si>
    <t>US11301521B1</t>
  </si>
  <si>
    <t>US11301533B1</t>
  </si>
  <si>
    <t>US11301777B1</t>
  </si>
  <si>
    <t>US11301924B2</t>
  </si>
  <si>
    <t>US11303588B1</t>
  </si>
  <si>
    <t>US11303600B1</t>
  </si>
  <si>
    <t>US11303601B2</t>
  </si>
  <si>
    <t>US11303715B2</t>
  </si>
  <si>
    <t>US11303803B2</t>
  </si>
  <si>
    <t>US11307238B2</t>
  </si>
  <si>
    <t>US11307880B2</t>
  </si>
  <si>
    <t>US11308169B1</t>
  </si>
  <si>
    <t>US11308173B2</t>
  </si>
  <si>
    <t>US11308176B1</t>
  </si>
  <si>
    <t>US11313898B1</t>
  </si>
  <si>
    <t>US11314329B1</t>
  </si>
  <si>
    <t>US11315301B1</t>
  </si>
  <si>
    <t>US11316911B1</t>
  </si>
  <si>
    <t>US11321388B2</t>
  </si>
  <si>
    <t>US11321411B1</t>
  </si>
  <si>
    <t>US11321666B1</t>
  </si>
  <si>
    <t>US11327798B1</t>
  </si>
  <si>
    <t>US11328212B1</t>
  </si>
  <si>
    <t>US11328295B1</t>
  </si>
  <si>
    <t>US11330445B1</t>
  </si>
  <si>
    <t>US11333905B2</t>
  </si>
  <si>
    <t>US11334136B1</t>
  </si>
  <si>
    <t>US11334556B1</t>
  </si>
  <si>
    <t>US11334680B1</t>
  </si>
  <si>
    <t>US11334921B2</t>
  </si>
  <si>
    <t>US11336637B2</t>
  </si>
  <si>
    <t>US11336863B2</t>
  </si>
  <si>
    <t>US11336902B1</t>
  </si>
  <si>
    <t>US11337320B1</t>
  </si>
  <si>
    <t>US11340758B1</t>
  </si>
  <si>
    <t>US11341748B2</t>
  </si>
  <si>
    <t>US11341826B1</t>
  </si>
  <si>
    <t>US11343218B2</t>
  </si>
  <si>
    <t>US11343274B2</t>
  </si>
  <si>
    <t>US11343567B1</t>
  </si>
  <si>
    <t>US11347374B2</t>
  </si>
  <si>
    <t>US11347388B1</t>
  </si>
  <si>
    <t>US11347624B1</t>
  </si>
  <si>
    <t>US11347761B1</t>
  </si>
  <si>
    <t>US11348032B1</t>
  </si>
  <si>
    <t>US11348140B2</t>
  </si>
  <si>
    <t>US11348264B1</t>
  </si>
  <si>
    <t>US11349666B2</t>
  </si>
  <si>
    <t>US11349788B1</t>
  </si>
  <si>
    <t>US11349793B2</t>
  </si>
  <si>
    <t>US11349801B2</t>
  </si>
  <si>
    <t>US11353672B1</t>
  </si>
  <si>
    <t>US11354020B1</t>
  </si>
  <si>
    <t>US11355033B2</t>
  </si>
  <si>
    <t>US11356532B1</t>
  </si>
  <si>
    <t>US11358067B2</t>
  </si>
  <si>
    <t>US11360038B1</t>
  </si>
  <si>
    <t>US11360637B1</t>
  </si>
  <si>
    <t>US11360701B1</t>
  </si>
  <si>
    <t>US11361021B2</t>
  </si>
  <si>
    <t>US11361029B2</t>
  </si>
  <si>
    <t>US11361242B2</t>
  </si>
  <si>
    <t>US11363317B2</t>
  </si>
  <si>
    <t>US11363601B1</t>
  </si>
  <si>
    <t>US11366630B2</t>
  </si>
  <si>
    <t>US11367150B2</t>
  </si>
  <si>
    <t>US11368524B1</t>
  </si>
  <si>
    <t>US11368694B1</t>
  </si>
  <si>
    <t>US11369037B1</t>
  </si>
  <si>
    <t>US11372644B2</t>
  </si>
  <si>
    <t>US11372698B2</t>
  </si>
  <si>
    <t>US11372917B2</t>
  </si>
  <si>
    <t>US11373204B2</t>
  </si>
  <si>
    <t>US11373252B1</t>
  </si>
  <si>
    <t>US11373352B1</t>
  </si>
  <si>
    <t>US11374618B2</t>
  </si>
  <si>
    <t>US11374839B1</t>
  </si>
  <si>
    <t>US11375259B2</t>
  </si>
  <si>
    <t>US11379103B2</t>
  </si>
  <si>
    <t>US11379552B2</t>
  </si>
  <si>
    <t>US11379557B2</t>
  </si>
  <si>
    <t>US11379715B2</t>
  </si>
  <si>
    <t>US11379861B2</t>
  </si>
  <si>
    <t>US11379908B2</t>
  </si>
  <si>
    <t>US11380119B2</t>
  </si>
  <si>
    <t>US11381375B1</t>
  </si>
  <si>
    <t>US11381533B1</t>
  </si>
  <si>
    <t>US11381680B1</t>
  </si>
  <si>
    <t>US11381853B1</t>
  </si>
  <si>
    <t>US11382023B2</t>
  </si>
  <si>
    <t>US11386341B1</t>
  </si>
  <si>
    <t>US11386349B1</t>
  </si>
  <si>
    <t>US11386451B1</t>
  </si>
  <si>
    <t>US11386607B1</t>
  </si>
  <si>
    <t>US11386630B2</t>
  </si>
  <si>
    <t>US11388104B2</t>
  </si>
  <si>
    <t>US11388125B1</t>
  </si>
  <si>
    <t>US11388129B1</t>
  </si>
  <si>
    <t>US11388132B1</t>
  </si>
  <si>
    <t>US11388413B1</t>
  </si>
  <si>
    <t>US11388458B1</t>
  </si>
  <si>
    <t>US11389736B2</t>
  </si>
  <si>
    <t>US11393009B1</t>
  </si>
  <si>
    <t>US11393147B1</t>
  </si>
  <si>
    <t>US11397523B2</t>
  </si>
  <si>
    <t>US11397763B1</t>
  </si>
  <si>
    <t>US11398863B2</t>
  </si>
  <si>
    <t>US11399002B2</t>
  </si>
  <si>
    <t>US11399093B2</t>
  </si>
  <si>
    <t>US11403718B1</t>
  </si>
  <si>
    <t>US11404059B1</t>
  </si>
  <si>
    <t>US11405204B2</t>
  </si>
  <si>
    <t>US11405347B1</t>
  </si>
  <si>
    <t>US11405348B2</t>
  </si>
  <si>
    <t>US11405477B1</t>
  </si>
  <si>
    <t>US11405582B2</t>
  </si>
  <si>
    <t>US11405676B2</t>
  </si>
  <si>
    <t>US11406896B1</t>
  </si>
  <si>
    <t>US11409818B2</t>
  </si>
  <si>
    <t>US11409834B1</t>
  </si>
  <si>
    <t>US11409838B2</t>
  </si>
  <si>
    <t>US11409896B2</t>
  </si>
  <si>
    <t>US11410015B1</t>
  </si>
  <si>
    <t>US11410463B1</t>
  </si>
  <si>
    <t>US11410687B1</t>
  </si>
  <si>
    <t>US11411903B1</t>
  </si>
  <si>
    <t>US11412014B1</t>
  </si>
  <si>
    <t>US11413549B2</t>
  </si>
  <si>
    <t>US11416071B1</t>
  </si>
  <si>
    <t>US11416544B2</t>
  </si>
  <si>
    <t>US11417005B1</t>
  </si>
  <si>
    <t>US11418557B1</t>
  </si>
  <si>
    <t>US11418827B2</t>
  </si>
  <si>
    <t>US11422369B1</t>
  </si>
  <si>
    <t>US11422375B2</t>
  </si>
  <si>
    <t>US11422390B2</t>
  </si>
  <si>
    <t>US11422392B2</t>
  </si>
  <si>
    <t>US11422409B2</t>
  </si>
  <si>
    <t>US11423692B1</t>
  </si>
  <si>
    <t>US11424214B1</t>
  </si>
  <si>
    <t>US11424289B2</t>
  </si>
  <si>
    <t>US11425082B2</t>
  </si>
  <si>
    <t>US11425182B1</t>
  </si>
  <si>
    <t>US11425393B1</t>
  </si>
  <si>
    <t>US11425402B2</t>
  </si>
  <si>
    <t>US11425527B2</t>
  </si>
  <si>
    <t>US11425830B2</t>
  </si>
  <si>
    <t>US11426123B2</t>
  </si>
  <si>
    <t>US11427311B1</t>
  </si>
  <si>
    <t>US11428930B2</t>
  </si>
  <si>
    <t>US11428938B2</t>
  </si>
  <si>
    <t>US11428964B2</t>
  </si>
  <si>
    <t>US11429394B2</t>
  </si>
  <si>
    <t>US11429649B2</t>
  </si>
  <si>
    <t>US11430102B1</t>
  </si>
  <si>
    <t>US11430157B1</t>
  </si>
  <si>
    <t>US11430186B2</t>
  </si>
  <si>
    <t>US11430262B1</t>
  </si>
  <si>
    <t>US11430371B2</t>
  </si>
  <si>
    <t>US11430384B2</t>
  </si>
  <si>
    <t>US11430424B2</t>
  </si>
  <si>
    <t>US11430658B2</t>
  </si>
  <si>
    <t>US11431042B2</t>
  </si>
  <si>
    <t>US11431236B2</t>
  </si>
  <si>
    <t>US11431493B1</t>
  </si>
  <si>
    <t>US11431662B2</t>
  </si>
  <si>
    <t>US11431884B2</t>
  </si>
  <si>
    <t>US11435037B2</t>
  </si>
  <si>
    <t>US11435448B2</t>
  </si>
  <si>
    <t>US11435501B1</t>
  </si>
  <si>
    <t>US11435528B1</t>
  </si>
  <si>
    <t>US11435585B1</t>
  </si>
  <si>
    <t>US11435593B1</t>
  </si>
  <si>
    <t>US11435641B1</t>
  </si>
  <si>
    <t>US11435784B2</t>
  </si>
  <si>
    <t>US11435812B1</t>
  </si>
  <si>
    <t>US11436347B2</t>
  </si>
  <si>
    <t>US11436521B2</t>
  </si>
  <si>
    <t>US11436699B1</t>
  </si>
  <si>
    <t>US11436790B2</t>
  </si>
  <si>
    <t>US11436814B2</t>
  </si>
  <si>
    <t>US11436987B1</t>
  </si>
  <si>
    <t>US11437114B1</t>
  </si>
  <si>
    <t>US11438438B2</t>
  </si>
  <si>
    <t>US11438644B1</t>
  </si>
  <si>
    <t>US11441702B1</t>
  </si>
  <si>
    <t>US11442541B1</t>
  </si>
  <si>
    <t>US11442866B2</t>
  </si>
  <si>
    <t>US11442873B2</t>
  </si>
  <si>
    <t>US11442992B1</t>
  </si>
  <si>
    <t>US11443013B2</t>
  </si>
  <si>
    <t>US11443120B2</t>
  </si>
  <si>
    <t>US11443460B2</t>
  </si>
  <si>
    <t>US11444943B1</t>
  </si>
  <si>
    <t>US11445096B1</t>
  </si>
  <si>
    <t>US11445252B1</t>
  </si>
  <si>
    <t>US11445288B2</t>
  </si>
  <si>
    <t>US11445318B2</t>
  </si>
  <si>
    <t>US11445521B2</t>
  </si>
  <si>
    <t>US11448798B1</t>
  </si>
  <si>
    <t>US11448806B1</t>
  </si>
  <si>
    <t>US11448858B2</t>
  </si>
  <si>
    <t>US11448885B2</t>
  </si>
  <si>
    <t>US11448906B1</t>
  </si>
  <si>
    <t>US11449118B2</t>
  </si>
  <si>
    <t>US11449138B1</t>
  </si>
  <si>
    <t>US11449185B1</t>
  </si>
  <si>
    <t>US11449899B2</t>
  </si>
  <si>
    <t>US11450006B2</t>
  </si>
  <si>
    <t>US11450015B2</t>
  </si>
  <si>
    <t>US11450250B1</t>
  </si>
  <si>
    <t>US11450351B1</t>
  </si>
  <si>
    <t>US11451593B2</t>
  </si>
  <si>
    <t>US11451598B1</t>
  </si>
  <si>
    <t>US11451758B1</t>
  </si>
  <si>
    <t>US11451998B1</t>
  </si>
  <si>
    <t>US11452014B2</t>
  </si>
  <si>
    <t>US11454700B1</t>
  </si>
  <si>
    <t>US11454747B1</t>
  </si>
  <si>
    <t>US11454779B1</t>
  </si>
  <si>
    <t>US11454992B1</t>
  </si>
  <si>
    <t>US11455031B1</t>
  </si>
  <si>
    <t>US11455093B2</t>
  </si>
  <si>
    <t>US11455143B2</t>
  </si>
  <si>
    <t>US11455555B1</t>
  </si>
  <si>
    <t>US11455651B2</t>
  </si>
  <si>
    <t>US11455657B2</t>
  </si>
  <si>
    <t>US11455662B2</t>
  </si>
  <si>
    <t>US11456887B1</t>
  </si>
  <si>
    <t>US11457325B2</t>
  </si>
  <si>
    <t>US11458040B2</t>
  </si>
  <si>
    <t>US11458699B2</t>
  </si>
  <si>
    <t>US11461629B1</t>
  </si>
  <si>
    <t>US11461856B1</t>
  </si>
  <si>
    <t>US11461962B1</t>
  </si>
  <si>
    <t>US11461973B2</t>
  </si>
  <si>
    <t>US11462016B2</t>
  </si>
  <si>
    <t>US11462176B2</t>
  </si>
  <si>
    <t>US11462230B1</t>
  </si>
  <si>
    <t>US11463455B1</t>
  </si>
  <si>
    <t>US11463795B2</t>
  </si>
  <si>
    <t>US11467331B1</t>
  </si>
  <si>
    <t>US11467332B2</t>
  </si>
  <si>
    <t>US11467411B1</t>
  </si>
  <si>
    <t>US11467657B2</t>
  </si>
  <si>
    <t>US11467659B2</t>
  </si>
  <si>
    <t>US11467662B1</t>
  </si>
  <si>
    <t>US11467669B2</t>
  </si>
  <si>
    <t>US11467670B2</t>
  </si>
  <si>
    <t>US11468313B1</t>
  </si>
  <si>
    <t>US11468341B2</t>
  </si>
  <si>
    <t>US11468351B1</t>
  </si>
  <si>
    <t>US11468474B2</t>
  </si>
  <si>
    <t>US11468616B1</t>
  </si>
  <si>
    <t>US11468644B2</t>
  </si>
  <si>
    <t>US11468830B2</t>
  </si>
  <si>
    <t>US11469199B2</t>
  </si>
  <si>
    <t>US11469358B1</t>
  </si>
  <si>
    <t>US11469840B1</t>
  </si>
  <si>
    <t>US11470026B2</t>
  </si>
  <si>
    <t>US11470051B1</t>
  </si>
  <si>
    <t>US11470061B2</t>
  </si>
  <si>
    <t>US11470380B1</t>
  </si>
  <si>
    <t>US11470428B2</t>
  </si>
  <si>
    <t>US11470439B1</t>
  </si>
  <si>
    <t>US11474227B1</t>
  </si>
  <si>
    <t>US11474352B2</t>
  </si>
  <si>
    <t>US11474395B2</t>
  </si>
  <si>
    <t>US11474609B1</t>
  </si>
  <si>
    <t>US11474610B2</t>
  </si>
  <si>
    <t>US11474861B1</t>
  </si>
  <si>
    <t>US11474970B2</t>
  </si>
  <si>
    <t>US11475344B2</t>
  </si>
  <si>
    <t>US11475634B2</t>
  </si>
  <si>
    <t>US11475639B2</t>
  </si>
  <si>
    <t>US11475849B1</t>
  </si>
  <si>
    <t>US11475895B2</t>
  </si>
  <si>
    <t>US11476903B1</t>
  </si>
  <si>
    <t>US11477139B2</t>
  </si>
  <si>
    <t>US11477360B2</t>
  </si>
  <si>
    <t>US11477512B2</t>
  </si>
  <si>
    <t>US11480262B1</t>
  </si>
  <si>
    <t>US11480684B2</t>
  </si>
  <si>
    <t>US11480795B2</t>
  </si>
  <si>
    <t>US11480801B1</t>
  </si>
  <si>
    <t>US11480803B1</t>
  </si>
  <si>
    <t>US11481030B2</t>
  </si>
  <si>
    <t>US11481031B1</t>
  </si>
  <si>
    <t>US11481033B1</t>
  </si>
  <si>
    <t>US11481323B2</t>
  </si>
  <si>
    <t>US11481471B2</t>
  </si>
  <si>
    <t>US11481816B2</t>
  </si>
  <si>
    <t>US11481877B2</t>
  </si>
  <si>
    <t>US11481929B2</t>
  </si>
  <si>
    <t>US11481960B2</t>
  </si>
  <si>
    <t>US11482162B2</t>
  </si>
  <si>
    <t>US11482167B1</t>
  </si>
  <si>
    <t>US11483132B2</t>
  </si>
  <si>
    <t>US11483275B1</t>
  </si>
  <si>
    <t>US11484250B2</t>
  </si>
  <si>
    <t>US11487357B2</t>
  </si>
  <si>
    <t>US11487551B2</t>
  </si>
  <si>
    <t>US11487594B1</t>
  </si>
  <si>
    <t>US11487769B2</t>
  </si>
  <si>
    <t>US11487831B2</t>
  </si>
  <si>
    <t>US11487888B1</t>
  </si>
  <si>
    <t>US11487909B2</t>
  </si>
  <si>
    <t>US11487987B2</t>
  </si>
  <si>
    <t>Meta Platforms, inc.</t>
  </si>
  <si>
    <t>US11488043B2</t>
  </si>
  <si>
    <t>US11488070B2</t>
  </si>
  <si>
    <t>US11488324B2</t>
  </si>
  <si>
    <t>US11488341B2</t>
  </si>
  <si>
    <t>US11488361B1</t>
  </si>
  <si>
    <t>US11488551B1</t>
  </si>
  <si>
    <t>US11490036B1</t>
  </si>
  <si>
    <t>US11490345B2</t>
  </si>
  <si>
    <t>US11490669B1</t>
  </si>
  <si>
    <t>US11493767B1</t>
  </si>
  <si>
    <t>US11493772B1</t>
  </si>
  <si>
    <t>US11493790B2</t>
  </si>
  <si>
    <t>US11493993B2</t>
  </si>
  <si>
    <t>US11494440B1</t>
  </si>
  <si>
    <t>US11494458B1</t>
  </si>
  <si>
    <t>US11494459B2</t>
  </si>
  <si>
    <t>US11494883B1</t>
  </si>
  <si>
    <t>US11494960B2</t>
  </si>
  <si>
    <t>US11495004B1</t>
  </si>
  <si>
    <t>US11495876B2</t>
  </si>
  <si>
    <t>US11495931B2</t>
  </si>
  <si>
    <t>US11495937B1</t>
  </si>
  <si>
    <t>US11496590B2</t>
  </si>
  <si>
    <t>US11496790B2</t>
  </si>
  <si>
    <t>US11496825B1</t>
  </si>
  <si>
    <t>US11497012B2</t>
  </si>
  <si>
    <t>US11497028B2</t>
  </si>
  <si>
    <t>US11500185B2</t>
  </si>
  <si>
    <t>US11500191B2</t>
  </si>
  <si>
    <t>US11500217B2</t>
  </si>
  <si>
    <t>US11500413B2</t>
  </si>
  <si>
    <t>US11500465B1</t>
  </si>
  <si>
    <t>US11500923B2</t>
  </si>
  <si>
    <t>US11501081B1</t>
  </si>
  <si>
    <t>US11501147B1</t>
  </si>
  <si>
    <t>US11501488B2</t>
  </si>
  <si>
    <t>US11502240B2</t>
  </si>
  <si>
    <t>US11506825B1</t>
  </si>
  <si>
    <t>US11506913B1</t>
  </si>
  <si>
    <t>US11507179B2</t>
  </si>
  <si>
    <t>US11507203B1</t>
  </si>
  <si>
    <t>US11507691B2</t>
  </si>
  <si>
    <t>US11507814B1</t>
  </si>
  <si>
    <t>US11507876B1</t>
  </si>
  <si>
    <t>US11507974B2</t>
  </si>
  <si>
    <t>US11508111B1</t>
  </si>
  <si>
    <t>US11508119B2</t>
  </si>
  <si>
    <t>US11508285B2</t>
  </si>
  <si>
    <t>US11508392B1</t>
  </si>
  <si>
    <t>US11508411B2</t>
  </si>
  <si>
    <t>US11508700B2</t>
  </si>
  <si>
    <t>US11508890B2</t>
  </si>
  <si>
    <t>US11509260B1</t>
  </si>
  <si>
    <t>US11509361B1</t>
  </si>
  <si>
    <t>US11509734B1</t>
  </si>
  <si>
    <t>US11509803B1</t>
  </si>
  <si>
    <t>US11511183B2</t>
  </si>
  <si>
    <t>US11513259B1</t>
  </si>
  <si>
    <t>US11513356B2</t>
  </si>
  <si>
    <t>US11513362B2</t>
  </si>
  <si>
    <t>US11513573B2</t>
  </si>
  <si>
    <t>US11513578B1</t>
  </si>
  <si>
    <t>US11514306B1</t>
  </si>
  <si>
    <t>US11514333B2</t>
  </si>
  <si>
    <t>US11514536B2</t>
  </si>
  <si>
    <t>US11514868B1</t>
  </si>
  <si>
    <t>US11515463B1</t>
  </si>
  <si>
    <t>US11515469B1</t>
  </si>
  <si>
    <t>US11516160B1</t>
  </si>
  <si>
    <t>US11516171B1</t>
  </si>
  <si>
    <t>US11516196B1</t>
  </si>
  <si>
    <t>US11516457B2</t>
  </si>
  <si>
    <t>US11519511B1</t>
  </si>
  <si>
    <t>US11519517B1</t>
  </si>
  <si>
    <t>US11520147B2</t>
  </si>
  <si>
    <t>US11520149B2</t>
  </si>
  <si>
    <t>US11520707B2</t>
  </si>
  <si>
    <t>US11520853B2</t>
  </si>
  <si>
    <t>US11520854B2</t>
  </si>
  <si>
    <t>US11521242B2</t>
  </si>
  <si>
    <t>US11521356B2</t>
  </si>
  <si>
    <t>US11521361B1</t>
  </si>
  <si>
    <t>US11521386B2</t>
  </si>
  <si>
    <t>US11521543B2</t>
  </si>
  <si>
    <t>US11522588B1</t>
  </si>
  <si>
    <t>US11522841B1</t>
  </si>
  <si>
    <t>US11523148B1</t>
  </si>
  <si>
    <t>US11523213B2</t>
  </si>
  <si>
    <t>US11523240B2</t>
  </si>
  <si>
    <t>US11523247B2</t>
  </si>
  <si>
    <t>US11523546B1</t>
  </si>
  <si>
    <t>US11525662B2</t>
  </si>
  <si>
    <t>US11526015B2</t>
  </si>
  <si>
    <t>US11526016B1</t>
  </si>
  <si>
    <t>US11526018B2</t>
  </si>
  <si>
    <t>US11526065B1</t>
  </si>
  <si>
    <t>US11526129B1</t>
  </si>
  <si>
    <t>US11526133B2</t>
  </si>
  <si>
    <t>US11526589B2</t>
  </si>
  <si>
    <t>US11527011B2</t>
  </si>
  <si>
    <t>US11528185B1</t>
  </si>
  <si>
    <t>US11528309B1</t>
  </si>
  <si>
    <t>US11531389B1</t>
  </si>
  <si>
    <t>US11531619B2</t>
  </si>
  <si>
    <t>US11531678B2</t>
  </si>
  <si>
    <t>US11531684B2</t>
  </si>
  <si>
    <t>US11531831B2</t>
  </si>
  <si>
    <t>US11531863B1</t>
  </si>
  <si>
    <t>US11532862B1</t>
  </si>
  <si>
    <t>US11532873B2</t>
  </si>
  <si>
    <t>US11533286B1</t>
  </si>
  <si>
    <t>US11533648B2</t>
  </si>
  <si>
    <t>US11536555B2</t>
  </si>
  <si>
    <t>US11537198B1</t>
  </si>
  <si>
    <t>US11537204B1</t>
  </si>
  <si>
    <t>US11537258B2</t>
  </si>
  <si>
    <t>US11537273B1</t>
  </si>
  <si>
    <t>US11537301B2</t>
  </si>
  <si>
    <t>US11537623B2</t>
  </si>
  <si>
    <t>US11537854B2</t>
  </si>
  <si>
    <t>US11537865B2</t>
  </si>
  <si>
    <t>US11538069B1</t>
  </si>
  <si>
    <t>US11538071B1</t>
  </si>
  <si>
    <t>US11538133B1</t>
  </si>
  <si>
    <t>US11538189B1</t>
  </si>
  <si>
    <t>US11538214B2</t>
  </si>
  <si>
    <t>US11539647B1</t>
  </si>
  <si>
    <t>US11539929B1</t>
  </si>
  <si>
    <t>US11539935B2</t>
  </si>
  <si>
    <t>US11540033B2</t>
  </si>
  <si>
    <t>US11540055B1</t>
  </si>
  <si>
    <t>US11540204B1</t>
  </si>
  <si>
    <t>US11542040B1</t>
  </si>
  <si>
    <t>US11543570B1</t>
  </si>
  <si>
    <t>US11543584B2</t>
  </si>
  <si>
    <t>US11543645B1</t>
  </si>
  <si>
    <t>US11543669B2</t>
  </si>
  <si>
    <t>US11544305B2</t>
  </si>
  <si>
    <t>US11544318B2</t>
  </si>
  <si>
    <t>US11544338B2</t>
  </si>
  <si>
    <t>US11544550B2</t>
  </si>
  <si>
    <t>US11544894B2</t>
  </si>
  <si>
    <t>US11545475B2</t>
  </si>
  <si>
    <t>US11546062B1</t>
  </si>
  <si>
    <t>US11546225B1</t>
  </si>
  <si>
    <t>US11546596B2</t>
  </si>
  <si>
    <t>US11546831B1</t>
  </si>
  <si>
    <t>US11550083B2</t>
  </si>
  <si>
    <t>US11550153B2</t>
  </si>
  <si>
    <t>US11550158B2</t>
  </si>
  <si>
    <t>US11550160B1</t>
  </si>
  <si>
    <t>US11550397B1</t>
  </si>
  <si>
    <t>US11551140B1</t>
  </si>
  <si>
    <t>US11551403B2</t>
  </si>
  <si>
    <t>US11551636B1</t>
  </si>
  <si>
    <t>US11551668B1</t>
  </si>
  <si>
    <t>US11551680B1</t>
  </si>
  <si>
    <t>US11552910B1</t>
  </si>
  <si>
    <t>US11553188B1</t>
  </si>
  <si>
    <t>US11556013B2</t>
  </si>
  <si>
    <t>US11556169B2</t>
  </si>
  <si>
    <t>US11557095B2</t>
  </si>
  <si>
    <t>US11558543B2</t>
  </si>
  <si>
    <t>US11558624B2</t>
  </si>
  <si>
    <t>US11556009B1</t>
  </si>
  <si>
    <t>US11556172B1</t>
  </si>
  <si>
    <t>US11556220B1</t>
  </si>
  <si>
    <t>US11556382B1</t>
  </si>
  <si>
    <t>US11556543B1</t>
  </si>
  <si>
    <t>US11556580B1</t>
  </si>
  <si>
    <t>US11557049B1</t>
  </si>
  <si>
    <t>US11557093B1</t>
  </si>
  <si>
    <t>US11558211B1</t>
  </si>
  <si>
    <t>US11558637B1</t>
  </si>
  <si>
    <t>US11559201B1</t>
  </si>
  <si>
    <t>US11561336B2</t>
  </si>
  <si>
    <t>US11561402B2</t>
  </si>
  <si>
    <t>US11561405B1</t>
  </si>
  <si>
    <t>US11561415B1</t>
  </si>
  <si>
    <t>US11561419B2</t>
  </si>
  <si>
    <t>US11561437B2</t>
  </si>
  <si>
    <t>US11561507B2</t>
  </si>
  <si>
    <t>US11561510B1</t>
  </si>
  <si>
    <t>US11561757B2</t>
  </si>
  <si>
    <t>US11562014B1</t>
  </si>
  <si>
    <t>US11562059B2</t>
  </si>
  <si>
    <t>Meta PlatformsTechnologies, LLC</t>
  </si>
  <si>
    <t>US11562243B2</t>
  </si>
  <si>
    <t>US11562328B1</t>
  </si>
  <si>
    <t>US11562460B1</t>
  </si>
  <si>
    <t>US11562529B2</t>
  </si>
  <si>
    <t>US11562534B2</t>
  </si>
  <si>
    <t>US11562535B2</t>
  </si>
  <si>
    <t>US11562679B2</t>
  </si>
  <si>
    <t>US11562744B1</t>
  </si>
  <si>
    <t>US11563137B2</t>
  </si>
  <si>
    <t>US11563146B1</t>
  </si>
  <si>
    <t>US11563233B1</t>
  </si>
  <si>
    <t>US11563700B2</t>
  </si>
  <si>
    <t>US11563706B2</t>
  </si>
  <si>
    <t>US11563855B1</t>
  </si>
  <si>
    <t>US11563916B2</t>
  </si>
  <si>
    <t>US11563997B2</t>
  </si>
  <si>
    <t>US11564038B1</t>
  </si>
  <si>
    <t>US11564112B2</t>
  </si>
  <si>
    <t>US11567252B2</t>
  </si>
  <si>
    <t>US11567318B1</t>
  </si>
  <si>
    <t>US11567325B2</t>
  </si>
  <si>
    <t>US11567326B1</t>
  </si>
  <si>
    <t>US11567332B2</t>
  </si>
  <si>
    <t>US11567375B2</t>
  </si>
  <si>
    <t>US11567573B2</t>
  </si>
  <si>
    <t>US11567576B2</t>
  </si>
  <si>
    <t>US11567788B1</t>
  </si>
  <si>
    <t>US11567986B1</t>
  </si>
  <si>
    <t>US11568010B2</t>
  </si>
  <si>
    <t>US11568271B1</t>
  </si>
  <si>
    <t>US11568309B1</t>
  </si>
  <si>
    <t>US11568475B2</t>
  </si>
  <si>
    <t>US11568562B1</t>
  </si>
  <si>
    <t>US11568594B1</t>
  </si>
  <si>
    <t>US11568609B1</t>
  </si>
  <si>
    <t>US11568641B1</t>
  </si>
  <si>
    <t>US11568660B1</t>
  </si>
  <si>
    <t>Meta Platforms Technologies, Inc.</t>
  </si>
  <si>
    <t>US11568813B1</t>
  </si>
  <si>
    <t>US11568816B1</t>
  </si>
  <si>
    <t>US11569091B2</t>
  </si>
  <si>
    <t>US11569414B2</t>
  </si>
  <si>
    <t>US11570413B1</t>
  </si>
  <si>
    <t>US11570538B1</t>
  </si>
  <si>
    <t>US11570589B1</t>
  </si>
  <si>
    <t>US11570590B1</t>
  </si>
  <si>
    <t>US11570930B2</t>
  </si>
  <si>
    <t>US11571159B1</t>
  </si>
  <si>
    <t>US11573357B2</t>
  </si>
  <si>
    <t>US11573360B2</t>
  </si>
  <si>
    <t>US11573445B2</t>
  </si>
  <si>
    <t>US11574027B1</t>
  </si>
  <si>
    <t>US11574322B2</t>
  </si>
  <si>
    <t>US11574474B2</t>
  </si>
  <si>
    <t>US11574586B1</t>
  </si>
  <si>
    <t>US11575246B2</t>
  </si>
  <si>
    <t>US11575828B1</t>
  </si>
  <si>
    <t>US11575999B2</t>
  </si>
  <si>
    <t>US11576005B1</t>
  </si>
  <si>
    <t>US11576013B2</t>
  </si>
  <si>
    <t>US11576121B2</t>
  </si>
  <si>
    <t>US11579166B1</t>
  </si>
  <si>
    <t>US11579171B1</t>
  </si>
  <si>
    <t>US11579364B2</t>
  </si>
  <si>
    <t>US11579425B1</t>
  </si>
  <si>
    <t>US11579451B1</t>
  </si>
  <si>
    <t>US11579457B2</t>
  </si>
  <si>
    <t>US11579511B2</t>
  </si>
  <si>
    <t>US11579672B1</t>
  </si>
  <si>
    <t>US11579689B2</t>
  </si>
  <si>
    <t>US11579704B2</t>
  </si>
  <si>
    <t>US11579837B2</t>
  </si>
  <si>
    <t>US11580026B2</t>
  </si>
  <si>
    <t>US11580153B1</t>
  </si>
  <si>
    <t>US11580192B2</t>
  </si>
  <si>
    <t>US11580233B1</t>
  </si>
  <si>
    <t>US11580447B1</t>
  </si>
  <si>
    <t>US11580476B1</t>
  </si>
  <si>
    <t>US11580482B1</t>
  </si>
  <si>
    <t>US11580703B1</t>
  </si>
  <si>
    <t>US11580922B2</t>
  </si>
  <si>
    <t>US11581005B2</t>
  </si>
  <si>
    <t>US11581457B1</t>
  </si>
  <si>
    <t>US11581972B1</t>
  </si>
  <si>
    <t>US11582182B2</t>
  </si>
  <si>
    <t>US11582245B2</t>
  </si>
  <si>
    <t>US11582443B1</t>
  </si>
  <si>
    <t>US11582462B1</t>
  </si>
  <si>
    <t>US11583179B2</t>
  </si>
  <si>
    <t>US11583768B2</t>
  </si>
  <si>
    <t>US11585937B2</t>
  </si>
  <si>
    <t>US11586024B1</t>
  </si>
  <si>
    <t>US11586036B2</t>
  </si>
  <si>
    <t>US11586090B1</t>
  </si>
  <si>
    <t>US11586283B1</t>
  </si>
  <si>
    <t>US11586288B2</t>
  </si>
  <si>
    <t>US11586407B2</t>
  </si>
  <si>
    <t>US11586635B2</t>
  </si>
  <si>
    <t>US11586691B2</t>
  </si>
  <si>
    <t>US11586937B1</t>
  </si>
  <si>
    <t>US11587156B2</t>
  </si>
  <si>
    <t>US11587210B1</t>
  </si>
  <si>
    <t>US11587242B1</t>
  </si>
  <si>
    <t>US11587247B1</t>
  </si>
  <si>
    <t>US11587254B2</t>
  </si>
  <si>
    <t>US11588680B2</t>
  </si>
  <si>
    <t>US11588910B2</t>
  </si>
  <si>
    <t>US11589021B1</t>
  </si>
  <si>
    <t>US11589176B1</t>
  </si>
  <si>
    <t>US11590492B1</t>
  </si>
  <si>
    <t>US11592572B2</t>
  </si>
  <si>
    <t>US11592608B2</t>
  </si>
  <si>
    <t>US11592675B2</t>
  </si>
  <si>
    <t>US11592681B2</t>
  </si>
  <si>
    <t>US11593510B1</t>
  </si>
  <si>
    <t>US11594239B1</t>
  </si>
  <si>
    <t>US11594672B2</t>
  </si>
  <si>
    <t>US11594810B1</t>
  </si>
  <si>
    <t>US11595072B2</t>
  </si>
  <si>
    <t>US11595602B2</t>
  </si>
  <si>
    <t>US11595775B2</t>
  </si>
  <si>
    <t>US11596871B2</t>
  </si>
  <si>
    <t>US11597198B2</t>
  </si>
  <si>
    <t>US11598906B1</t>
  </si>
  <si>
    <t>US11598919B2</t>
  </si>
  <si>
    <t>US11598962B1</t>
  </si>
  <si>
    <t>US11598964B2</t>
  </si>
  <si>
    <t>US11598965B2</t>
  </si>
  <si>
    <t>US11598966B2</t>
  </si>
  <si>
    <t>US11599144B1</t>
  </si>
  <si>
    <t>US11599181B1</t>
  </si>
  <si>
    <t>US11599193B1</t>
  </si>
  <si>
    <t>US11599566B2</t>
  </si>
  <si>
    <t>US11599680B2</t>
  </si>
  <si>
    <t>US11600093B1</t>
  </si>
  <si>
    <t>US11600235B1</t>
  </si>
  <si>
    <t>US11601179B1</t>
  </si>
  <si>
    <t>US11601532B2</t>
  </si>
  <si>
    <t>US11601607B2</t>
  </si>
  <si>
    <t>US11601613B1</t>
  </si>
  <si>
    <t>US11601708B2</t>
  </si>
  <si>
    <t>US11604212B1</t>
  </si>
  <si>
    <t>US11604315B1</t>
  </si>
  <si>
    <t>US11604351B1</t>
  </si>
  <si>
    <t>US11604356B1</t>
  </si>
  <si>
    <t>US11604366B2</t>
  </si>
  <si>
    <t>US11604509B1</t>
  </si>
  <si>
    <t>US11604622B1</t>
  </si>
  <si>
    <t>US11604821B2</t>
  </si>
  <si>
    <t>US11604968B2</t>
  </si>
  <si>
    <t>US11605017B1</t>
  </si>
  <si>
    <t>US11605191B1</t>
  </si>
  <si>
    <t>US11605201B2</t>
  </si>
  <si>
    <t>US11606121B1</t>
  </si>
  <si>
    <t>US11606169B2</t>
  </si>
  <si>
    <t>US11606364B2</t>
  </si>
  <si>
    <t>US11606441B2</t>
  </si>
  <si>
    <t>US11606568B1</t>
  </si>
  <si>
    <t>US11607607B1</t>
  </si>
  <si>
    <t>US11609370B2</t>
  </si>
  <si>
    <t>US11609424B2</t>
  </si>
  <si>
    <t>US11609625B2</t>
  </si>
  <si>
    <t>US11609945B2</t>
  </si>
  <si>
    <t>US11610222B1</t>
  </si>
  <si>
    <t>US11610225B2</t>
  </si>
  <si>
    <t>US11610376B1</t>
  </si>
  <si>
    <t>US11610588B1</t>
  </si>
  <si>
    <t>US11610593B2</t>
  </si>
  <si>
    <t>US11610599B2</t>
  </si>
  <si>
    <t>US11611026B1</t>
  </si>
  <si>
    <t>US11611197B2</t>
  </si>
  <si>
    <t>US11611523B1</t>
  </si>
  <si>
    <t>US11611714B2</t>
  </si>
  <si>
    <t>US11611810B2</t>
  </si>
  <si>
    <t>US11611826B1</t>
  </si>
  <si>
    <t>US11613090B1</t>
  </si>
  <si>
    <t>US11614570B1</t>
  </si>
  <si>
    <t>US11614631B1</t>
  </si>
  <si>
    <t>US11614638B1</t>
  </si>
  <si>
    <t>US11614920B2</t>
  </si>
  <si>
    <t>US11615055B2</t>
  </si>
  <si>
    <t>US11615197B1</t>
  </si>
  <si>
    <t>US11615319B2</t>
  </si>
  <si>
    <t>US11615444B2</t>
  </si>
  <si>
    <t>US11615576B2</t>
  </si>
  <si>
    <t>US11615647B1</t>
  </si>
  <si>
    <t>US11615740B1</t>
  </si>
  <si>
    <t>US11616580B1</t>
  </si>
  <si>
    <t>US11616587B1</t>
  </si>
  <si>
    <t>US11616760B1</t>
  </si>
  <si>
    <t>US11617002B2</t>
  </si>
  <si>
    <t>US11617508B2</t>
  </si>
  <si>
    <t>US11619280B2</t>
  </si>
  <si>
    <t>US11619774B2</t>
  </si>
  <si>
    <t>US11619808B1</t>
  </si>
  <si>
    <t>US11619814B1</t>
  </si>
  <si>
    <t>US11619815B2</t>
  </si>
  <si>
    <t>US11619817B1</t>
  </si>
  <si>
    <t>US11620348B1</t>
  </si>
  <si>
    <t>US11620349B1</t>
  </si>
  <si>
    <t>US11620410B1</t>
  </si>
  <si>
    <t>US11620928B2</t>
  </si>
  <si>
    <t>US11620976B2</t>
  </si>
  <si>
    <t>US11621316B1</t>
  </si>
  <si>
    <t>US11621891B1</t>
  </si>
  <si>
    <t>US11622106B2</t>
  </si>
  <si>
    <t>US11622192B1</t>
  </si>
  <si>
    <t>US11622223B2</t>
  </si>
  <si>
    <t>US11622708B2</t>
  </si>
  <si>
    <t>US11624757B2</t>
  </si>
  <si>
    <t>US11624864B2</t>
  </si>
  <si>
    <t>US11624917B2</t>
  </si>
  <si>
    <t>US11624922B2</t>
  </si>
  <si>
    <t>US11624926B1</t>
  </si>
  <si>
    <t>US11624967B1</t>
  </si>
  <si>
    <t>US11625103B2</t>
  </si>
  <si>
    <t>US11625440B2</t>
  </si>
  <si>
    <t>US11625845B2</t>
  </si>
  <si>
    <t>US11625862B2</t>
  </si>
  <si>
    <t>US11626057B1</t>
  </si>
  <si>
    <t>US11626139B2</t>
  </si>
  <si>
    <t>US11626390B1</t>
  </si>
  <si>
    <t>US11627118B1</t>
  </si>
  <si>
    <t>US11627291B2</t>
  </si>
  <si>
    <t>US11627361B2</t>
  </si>
  <si>
    <t>US11627418B1</t>
  </si>
  <si>
    <t>US11628367B2</t>
  </si>
  <si>
    <t>US11628655B2</t>
  </si>
  <si>
    <t>US11628656B2</t>
  </si>
  <si>
    <t>US11629230B1</t>
  </si>
  <si>
    <t>US11630242B1</t>
  </si>
  <si>
    <t>US11630515B1</t>
  </si>
  <si>
    <t>US11630520B1</t>
  </si>
  <si>
    <t>US11630552B1</t>
  </si>
  <si>
    <t>US11630770B2</t>
  </si>
  <si>
    <t>US11631026B2</t>
  </si>
  <si>
    <t>US11631108B2</t>
  </si>
  <si>
    <t>US11631125B2</t>
  </si>
  <si>
    <t>US11631587B2</t>
  </si>
  <si>
    <t>US11631784B2</t>
  </si>
  <si>
    <t>US11631818B2</t>
  </si>
  <si>
    <t>US11632063B1</t>
  </si>
  <si>
    <t>US11632454B2</t>
  </si>
  <si>
    <t>US11634528B2</t>
  </si>
  <si>
    <t>US11635622B1</t>
  </si>
  <si>
    <t>US11635624B1</t>
  </si>
  <si>
    <t>US11635637B1</t>
  </si>
  <si>
    <t>US11635645B2</t>
  </si>
  <si>
    <t>US11635669B1</t>
  </si>
  <si>
    <t>US11635736B2</t>
  </si>
  <si>
    <t>US11635807B1</t>
  </si>
  <si>
    <t>US11635820B1</t>
  </si>
  <si>
    <t>US11636165B1</t>
  </si>
  <si>
    <t>US11636166B1</t>
  </si>
  <si>
    <t>US11636210B2</t>
  </si>
  <si>
    <t>US11636438B1</t>
  </si>
  <si>
    <t>US11636519B2</t>
  </si>
  <si>
    <t>US11636571B1</t>
  </si>
  <si>
    <t>US11636655B2</t>
  </si>
  <si>
    <t>US11636681B2</t>
  </si>
  <si>
    <t>US11636804B2</t>
  </si>
  <si>
    <t>US11637911B1</t>
  </si>
  <si>
    <t>US11637916B2</t>
  </si>
  <si>
    <t>US11637978B1</t>
  </si>
  <si>
    <t>US11637999B1</t>
  </si>
  <si>
    <t>US11638110B1</t>
  </si>
  <si>
    <t>US11638111B2</t>
  </si>
  <si>
    <t>US11638172B2</t>
  </si>
  <si>
    <t>US11638216B2</t>
  </si>
  <si>
    <t>US11638870B2</t>
  </si>
  <si>
    <t>US11639559B2</t>
  </si>
  <si>
    <t>US11640054B2</t>
  </si>
  <si>
    <t>US11640206B1</t>
  </si>
  <si>
    <t>US11640447B1</t>
  </si>
  <si>
    <t>US11640548B2</t>
  </si>
  <si>
    <t>US11640695B2</t>
  </si>
  <si>
    <t>US11640699B2</t>
  </si>
  <si>
    <t>US11641328B1</t>
  </si>
  <si>
    <t>US11642018B1</t>
  </si>
  <si>
    <t>US11644685B2</t>
  </si>
  <si>
    <t>US11644799B2</t>
  </si>
  <si>
    <t>US11644892B2</t>
  </si>
  <si>
    <t>US11644894B1</t>
  </si>
  <si>
    <t>US11644953B2</t>
  </si>
  <si>
    <t>US11645087B1</t>
  </si>
  <si>
    <t>US11645761B2</t>
  </si>
  <si>
    <t>US11645814B2</t>
  </si>
  <si>
    <t>US11646017B1</t>
  </si>
  <si>
    <t>US11646477B2</t>
  </si>
  <si>
    <t>US11646989B1</t>
  </si>
  <si>
    <t>US11646990B2</t>
  </si>
  <si>
    <t>US11647089B2</t>
  </si>
  <si>
    <t>US11647147B2</t>
  </si>
  <si>
    <t>US11647155B2</t>
  </si>
  <si>
    <t>US11647156B2</t>
  </si>
  <si>
    <t>US11647193B2</t>
  </si>
  <si>
    <t>US11647238B2</t>
  </si>
  <si>
    <t>US11649356B2</t>
  </si>
  <si>
    <t>US11649935B2</t>
  </si>
  <si>
    <t>US11650306B1</t>
  </si>
  <si>
    <t>US11650403B2</t>
  </si>
  <si>
    <t>US11650421B1</t>
  </si>
  <si>
    <t>US11650426B2</t>
  </si>
  <si>
    <t>US11650429B2</t>
  </si>
  <si>
    <t>US11651448B2</t>
  </si>
  <si>
    <t>US11651473B2</t>
  </si>
  <si>
    <t>US11651518B2</t>
  </si>
  <si>
    <t>US11651540B2</t>
  </si>
  <si>
    <t>US11651570B2</t>
  </si>
  <si>
    <t>US11651573B2</t>
  </si>
  <si>
    <t>US11651625B2</t>
  </si>
  <si>
    <t>US11652337B2</t>
  </si>
  <si>
    <t>US11652550B2</t>
  </si>
  <si>
    <t>US11652560B1</t>
  </si>
  <si>
    <t>US11653170B2</t>
  </si>
  <si>
    <t>US11653452B1</t>
  </si>
  <si>
    <t>US11656395B2</t>
  </si>
  <si>
    <t>US11656464B2</t>
  </si>
  <si>
    <t>US11656500B2</t>
  </si>
  <si>
    <t>US11656693B2</t>
  </si>
  <si>
    <t>US11657094B2</t>
  </si>
  <si>
    <t>US11657111B2</t>
  </si>
  <si>
    <t>US11657252B2</t>
  </si>
  <si>
    <t>US11657253B1</t>
  </si>
  <si>
    <t>US11658835B2</t>
  </si>
  <si>
    <t>US11659043B1</t>
  </si>
  <si>
    <t>US11659324B1</t>
  </si>
  <si>
    <t>US11662510B2</t>
  </si>
  <si>
    <t>US11662513B2</t>
  </si>
  <si>
    <t>US11662550B1</t>
  </si>
  <si>
    <t>US11662572B1</t>
  </si>
  <si>
    <t>US11662582B2</t>
  </si>
  <si>
    <t>US11662584B2</t>
  </si>
  <si>
    <t>US11662594B2</t>
  </si>
  <si>
    <t>US11662692B2</t>
  </si>
  <si>
    <t>US11662812B2</t>
  </si>
  <si>
    <t>US11662815B2</t>
  </si>
  <si>
    <t>US11662871B1</t>
  </si>
  <si>
    <t>US11662986B1</t>
  </si>
  <si>
    <t>US11663043B2</t>
  </si>
  <si>
    <t>US11663246B2</t>
  </si>
  <si>
    <t>US11663477B2</t>
  </si>
  <si>
    <t>US11663689B2</t>
  </si>
  <si>
    <t>US11664476B2</t>
  </si>
  <si>
    <t>US11665340B2</t>
  </si>
  <si>
    <t>US11665969B2</t>
  </si>
  <si>
    <t>US11666264B1</t>
  </si>
  <si>
    <t>US11667059B2</t>
  </si>
  <si>
    <t>US11668562B1</t>
  </si>
  <si>
    <t>US11668866B2</t>
  </si>
  <si>
    <t>US11668891B1</t>
  </si>
  <si>
    <t>US11668929B2</t>
  </si>
  <si>
    <t>US11668930B1</t>
  </si>
  <si>
    <t>US11668932B2</t>
  </si>
  <si>
    <t>US11668942B2</t>
  </si>
  <si>
    <t>US11669127B2</t>
  </si>
  <si>
    <t>US11669160B2</t>
  </si>
  <si>
    <t>US11669263B1</t>
  </si>
  <si>
    <t>US11669281B1</t>
  </si>
  <si>
    <t>US11669341B2</t>
  </si>
  <si>
    <t>US11669455B2</t>
  </si>
  <si>
    <t>US11669915B1</t>
  </si>
  <si>
    <t>US11669918B2</t>
  </si>
  <si>
    <t>US11669951B1</t>
  </si>
  <si>
    <t>US11670009B2</t>
  </si>
  <si>
    <t>US11670060B1</t>
  </si>
  <si>
    <t>US11670082B1</t>
  </si>
  <si>
    <t>US11670321B2</t>
  </si>
  <si>
    <t>US11670364B2</t>
  </si>
  <si>
    <t>US11670531B2</t>
  </si>
  <si>
    <t>US11671189B2</t>
  </si>
  <si>
    <t>US11671469B1</t>
  </si>
  <si>
    <t>US11671739B2</t>
  </si>
  <si>
    <t>US11671756B2</t>
  </si>
  <si>
    <t>US11671784B2</t>
  </si>
  <si>
    <t>US11671997B2</t>
  </si>
  <si>
    <t>US11672105B2</t>
  </si>
  <si>
    <t>US11675118B2</t>
  </si>
  <si>
    <t>US11675188B2</t>
  </si>
  <si>
    <t>US11675192B2</t>
  </si>
  <si>
    <t>US11675199B1</t>
  </si>
  <si>
    <t>US11675206B1</t>
  </si>
  <si>
    <t>US11675415B2</t>
  </si>
  <si>
    <t>US11675422B2</t>
  </si>
  <si>
    <t>US11675998B2</t>
  </si>
  <si>
    <t>US11676121B2</t>
  </si>
  <si>
    <t>US11676175B1</t>
  </si>
  <si>
    <t>US11676177B1</t>
  </si>
  <si>
    <t>US11676220B2</t>
  </si>
  <si>
    <t>US11676293B2</t>
  </si>
  <si>
    <t>US11676324B2</t>
  </si>
  <si>
    <t>US11676329B1</t>
  </si>
  <si>
    <t>US11676330B2</t>
  </si>
  <si>
    <t>US11676348B2</t>
  </si>
  <si>
    <t>US11677042B2</t>
  </si>
  <si>
    <t>US11677051B1</t>
  </si>
  <si>
    <t>US11677161B1</t>
  </si>
  <si>
    <t>US11677684B2</t>
  </si>
  <si>
    <t>US11677700B1</t>
  </si>
  <si>
    <t>US11677704B1</t>
  </si>
  <si>
    <t>US11678103B2</t>
  </si>
  <si>
    <t>US11678136B1</t>
  </si>
  <si>
    <t>US11678220B2</t>
  </si>
  <si>
    <t>US11678324B2</t>
  </si>
  <si>
    <t>US11681104B1</t>
  </si>
  <si>
    <t>US11681194B2</t>
  </si>
  <si>
    <t>US11681209B1</t>
  </si>
  <si>
    <t>US11681363B2</t>
  </si>
  <si>
    <t>US11681367B2</t>
  </si>
  <si>
    <t>US11681492B2</t>
  </si>
  <si>
    <t>US11681627B1</t>
  </si>
  <si>
    <t>US11681777B2</t>
  </si>
  <si>
    <t>US11682178B2</t>
  </si>
  <si>
    <t>US11682359B1</t>
  </si>
  <si>
    <t>US11682663B2</t>
  </si>
  <si>
    <t>US11683162B2</t>
  </si>
  <si>
    <t>US11683484B2</t>
  </si>
  <si>
    <t>US11683498B2</t>
  </si>
  <si>
    <t>US11683509B1</t>
  </si>
  <si>
    <t>US11683538B2</t>
  </si>
  <si>
    <t>US11683634B1</t>
  </si>
  <si>
    <t>US11686887B1</t>
  </si>
  <si>
    <t>US11686888B1</t>
  </si>
  <si>
    <t>US11686935B2</t>
  </si>
  <si>
    <t>US11686942B2</t>
  </si>
  <si>
    <t>US11686945B2</t>
  </si>
  <si>
    <t>US11687165B2</t>
  </si>
  <si>
    <t>US11687974B1</t>
  </si>
  <si>
    <t>US11688021B2</t>
  </si>
  <si>
    <t>US11688022B2</t>
  </si>
  <si>
    <t>US11688032B2</t>
  </si>
  <si>
    <t>US11688072B2</t>
  </si>
  <si>
    <t>US11688084B1</t>
  </si>
  <si>
    <t>US11688159B2</t>
  </si>
  <si>
    <t>US11688829B2</t>
  </si>
  <si>
    <t>US11688905B1</t>
  </si>
  <si>
    <t>US11689283B1</t>
  </si>
  <si>
    <t>US11689773B2</t>
  </si>
  <si>
    <t>US11693262B1</t>
  </si>
  <si>
    <t>US11693265B2</t>
  </si>
  <si>
    <t>US11693443B2</t>
  </si>
  <si>
    <t>US11694221B2</t>
  </si>
  <si>
    <t>US11694281B1</t>
  </si>
  <si>
    <t>US11694302B2</t>
  </si>
  <si>
    <t>US11694429B2</t>
  </si>
  <si>
    <t>US11695287B2</t>
  </si>
  <si>
    <t>US11698529B2</t>
  </si>
  <si>
    <t>US11698530B2</t>
  </si>
  <si>
    <t>US11698533B2</t>
  </si>
  <si>
    <t>US11698536B2</t>
  </si>
  <si>
    <t>US11698538B2</t>
  </si>
  <si>
    <t>US11698539B2</t>
  </si>
  <si>
    <t>US11699081B2</t>
  </si>
  <si>
    <t>US11699194B2</t>
  </si>
  <si>
    <t>US11699773B2</t>
  </si>
  <si>
    <t>US11700256B1</t>
  </si>
  <si>
    <t>US11700382B1</t>
  </si>
  <si>
    <t>US11700489B1</t>
  </si>
  <si>
    <t>US11700496B2</t>
  </si>
  <si>
    <t>US11701590B2</t>
  </si>
  <si>
    <t>US11703323B2</t>
  </si>
  <si>
    <t>US11703616B2</t>
  </si>
  <si>
    <t>US11703618B1</t>
  </si>
  <si>
    <t>US11703622B2</t>
  </si>
  <si>
    <t>US11703623B2</t>
  </si>
  <si>
    <t>US11703709B1</t>
  </si>
  <si>
    <t>US11704008B2</t>
  </si>
  <si>
    <t>US11704562B1</t>
  </si>
  <si>
    <t>US11704716B2</t>
  </si>
  <si>
    <t>US11704745B2</t>
  </si>
  <si>
    <t>US11704879B2</t>
  </si>
  <si>
    <t>US11704899B2</t>
  </si>
  <si>
    <t>US11704900B2</t>
  </si>
  <si>
    <t>US11706174B1</t>
  </si>
  <si>
    <t>US11706266B1</t>
  </si>
  <si>
    <t>US11706386B1</t>
  </si>
  <si>
    <t>US11706494B2</t>
  </si>
  <si>
    <t>US11706565B2</t>
  </si>
  <si>
    <t>US11707192B2</t>
  </si>
  <si>
    <t>US11709308B2</t>
  </si>
  <si>
    <t>US11709358B2</t>
  </si>
  <si>
    <t>US11709364B1</t>
  </si>
  <si>
    <t>US11709411B2</t>
  </si>
  <si>
    <t>US11709422B2</t>
  </si>
  <si>
    <t>US11709783B1</t>
  </si>
  <si>
    <t>US11709887B2</t>
  </si>
  <si>
    <t>US11709996B2</t>
  </si>
  <si>
    <t>US11710079B2</t>
  </si>
  <si>
    <t>US11710212B1</t>
  </si>
  <si>
    <t>US11710281B1</t>
  </si>
  <si>
    <t>US11710467B2</t>
  </si>
  <si>
    <t>US11710905B1</t>
  </si>
  <si>
    <t>US11711493B1</t>
  </si>
  <si>
    <t>US11711645B1</t>
  </si>
  <si>
    <t>US11711646B2</t>
  </si>
  <si>
    <t>US11711829B2</t>
  </si>
  <si>
    <t>US11714045B2</t>
  </si>
  <si>
    <t>US11714254B1</t>
  </si>
  <si>
    <t>US11714282B2</t>
  </si>
  <si>
    <t>US11714287B1</t>
  </si>
  <si>
    <t>US11714320B2</t>
  </si>
  <si>
    <t>US11715042B1</t>
  </si>
  <si>
    <t>US11715248B2</t>
  </si>
  <si>
    <t>US11715269B1</t>
  </si>
  <si>
    <t>US11715272B2</t>
  </si>
  <si>
    <t>US11715289B2</t>
  </si>
  <si>
    <t>US11715331B1</t>
  </si>
  <si>
    <t>US11715479B1</t>
  </si>
  <si>
    <t>US11716303B1</t>
  </si>
  <si>
    <t>US11716513B2</t>
  </si>
  <si>
    <t>US11716548B2</t>
  </si>
  <si>
    <t>US11718580B2</t>
  </si>
  <si>
    <t>US11719657B1</t>
  </si>
  <si>
    <t>US11719876B2</t>
  </si>
  <si>
    <t>US11719933B2</t>
  </si>
  <si>
    <t>US11719942B2</t>
  </si>
  <si>
    <t>US11719944B2</t>
  </si>
  <si>
    <t>US11719960B1</t>
  </si>
  <si>
    <t>US11720167B2</t>
  </si>
  <si>
    <t>US11720173B2</t>
  </si>
  <si>
    <t>US11720175B1</t>
  </si>
  <si>
    <t>US11720245B1</t>
  </si>
  <si>
    <t>US11720989B2</t>
  </si>
  <si>
    <t>US11721064B1</t>
  </si>
  <si>
    <t>US11721093B2</t>
  </si>
  <si>
    <t>US11721307B1</t>
  </si>
  <si>
    <t>US11722137B1</t>
  </si>
  <si>
    <t>US11722819B2</t>
  </si>
  <si>
    <t>US11722975B2</t>
  </si>
  <si>
    <t>US11723003B2</t>
  </si>
  <si>
    <t>US11726252B2</t>
  </si>
  <si>
    <t>US11726289B1</t>
  </si>
  <si>
    <t>US11726326B1</t>
  </si>
  <si>
    <t>US11726328B2</t>
  </si>
  <si>
    <t>US11726336B2</t>
  </si>
  <si>
    <t>US11726365B1</t>
  </si>
  <si>
    <t>US11726552B1</t>
  </si>
  <si>
    <t>US11726566B1</t>
  </si>
  <si>
    <t>US11726578B1</t>
  </si>
  <si>
    <t>US11727018B1</t>
  </si>
  <si>
    <t>US11727596B1</t>
  </si>
  <si>
    <t>US11727638B1</t>
  </si>
  <si>
    <t>US11727677B2</t>
  </si>
  <si>
    <t>US11727769B2</t>
  </si>
  <si>
    <t>US11727869B2</t>
  </si>
  <si>
    <t>US11727891B2</t>
  </si>
  <si>
    <t>US11727892B1</t>
  </si>
  <si>
    <t>US11728318B1</t>
  </si>
  <si>
    <t>US11728460B2</t>
  </si>
  <si>
    <t>US11729128B1</t>
  </si>
  <si>
    <t>US11729525B2</t>
  </si>
  <si>
    <t>US11729551B2</t>
  </si>
  <si>
    <t>US11729897B1</t>
  </si>
  <si>
    <t>US11733445B2</t>
  </si>
  <si>
    <t>US11733521B2</t>
  </si>
  <si>
    <t>US11733550B2</t>
  </si>
  <si>
    <t>US11733647B2</t>
  </si>
  <si>
    <t>US11734751B2</t>
  </si>
  <si>
    <t>US11734808B2</t>
  </si>
  <si>
    <t>US11734858B2</t>
  </si>
  <si>
    <t>US11734888B2</t>
  </si>
  <si>
    <t>US11736605B2</t>
  </si>
  <si>
    <t>US11736679B2</t>
  </si>
  <si>
    <t>US11737132B2</t>
  </si>
  <si>
    <t>US11733524B1</t>
  </si>
  <si>
    <t>US11733734B1</t>
  </si>
  <si>
    <t>US11733773B1</t>
  </si>
  <si>
    <t>US11733931B1</t>
  </si>
  <si>
    <t>US11734723B1</t>
  </si>
  <si>
    <t>US11734905B1</t>
  </si>
  <si>
    <t>US11734952B1</t>
  </si>
  <si>
    <t>US11736264B1</t>
  </si>
  <si>
    <t>US11736535B1</t>
  </si>
  <si>
    <t>US11736547B1</t>
  </si>
  <si>
    <t>US11740075B2</t>
  </si>
  <si>
    <t>US11740391B1</t>
  </si>
  <si>
    <t>US11740392B1</t>
  </si>
  <si>
    <t>US11740408B2</t>
  </si>
  <si>
    <t>US11740471B2</t>
  </si>
  <si>
    <t>US11740473B2</t>
  </si>
  <si>
    <t>US11740476B1</t>
  </si>
  <si>
    <t>US11740481B2</t>
  </si>
  <si>
    <t>US11740489B2</t>
  </si>
  <si>
    <t>US11740536B2</t>
  </si>
  <si>
    <t>US11740697B1</t>
  </si>
  <si>
    <t>US11740784B1</t>
  </si>
  <si>
    <t>Meta, Platforms, Inc.</t>
  </si>
  <si>
    <t>US11740856B2</t>
  </si>
  <si>
    <t>US11740909B2</t>
  </si>
  <si>
    <t>US11741151B1</t>
  </si>
  <si>
    <t>US11741435B1</t>
  </si>
  <si>
    <t>US11741649B2</t>
  </si>
  <si>
    <t>US11741864B2</t>
  </si>
  <si>
    <t>US11741898B1</t>
  </si>
  <si>
    <t>US11742907B2</t>
  </si>
  <si>
    <t>US11743064B2</t>
  </si>
  <si>
    <t>US11743215B1</t>
  </si>
  <si>
    <t>US11743223B2</t>
  </si>
  <si>
    <t>US11743435B2</t>
  </si>
  <si>
    <t>US11743474B2</t>
  </si>
  <si>
    <t>US11743628B2</t>
  </si>
  <si>
    <t>US11743640B2</t>
  </si>
  <si>
    <t>US11743648B1</t>
  </si>
  <si>
    <t>US11744314B2</t>
  </si>
  <si>
    <t>US11747462B1</t>
  </si>
  <si>
    <t>US11747523B1</t>
  </si>
  <si>
    <t>US11747626B1</t>
  </si>
  <si>
    <t>US11747633B1</t>
  </si>
  <si>
    <t>US11747634B1</t>
  </si>
  <si>
    <t>US11747655B2</t>
  </si>
  <si>
    <t>US11747879B1</t>
  </si>
  <si>
    <t>US11747892B2</t>
  </si>
  <si>
    <t>US11747901B1</t>
  </si>
  <si>
    <t>US11748615B1</t>
  </si>
  <si>
    <t>US11748663B1</t>
  </si>
  <si>
    <t>US11748914B2</t>
  </si>
  <si>
    <t>US11748940B1</t>
  </si>
  <si>
    <t>US11748944B2</t>
  </si>
  <si>
    <t>US11749285B2</t>
  </si>
  <si>
    <t>US11749886B1</t>
  </si>
  <si>
    <t>US11749964B2</t>
  </si>
  <si>
    <t>US11750009B2</t>
  </si>
  <si>
    <t>US11750242B2</t>
  </si>
  <si>
    <t>US11750550B1</t>
  </si>
  <si>
    <t>US11750680B2</t>
  </si>
  <si>
    <t>US11750733B2</t>
  </si>
  <si>
    <t>US11751003B1</t>
  </si>
  <si>
    <t>US11754720B2</t>
  </si>
  <si>
    <t>US11754846B2</t>
  </si>
  <si>
    <t>US11754863B2</t>
  </si>
  <si>
    <t>US11754870B2</t>
  </si>
  <si>
    <t>US11755180B1</t>
  </si>
  <si>
    <t>US11755275B2</t>
  </si>
  <si>
    <t>US11755673B1</t>
  </si>
  <si>
    <t>US11755747B2</t>
  </si>
  <si>
    <t>US11756250B2</t>
  </si>
  <si>
    <t>US11756810B1</t>
  </si>
  <si>
    <t>US11756814B1</t>
  </si>
  <si>
    <t>US11756978B2</t>
  </si>
  <si>
    <t>US11757369B1</t>
  </si>
  <si>
    <t>US11757813B2</t>
  </si>
  <si>
    <t>US11757820B1</t>
  </si>
  <si>
    <t>US11757891B1</t>
  </si>
  <si>
    <t>US11758268B1</t>
  </si>
  <si>
    <t>US11758319B2</t>
  </si>
  <si>
    <t>US11758347B1</t>
  </si>
  <si>
    <t>US11758389B2</t>
  </si>
  <si>
    <t>US11758506B1</t>
  </si>
  <si>
    <t>US11762080B2</t>
  </si>
  <si>
    <t>US11762130B1</t>
  </si>
  <si>
    <t>US11762210B1</t>
  </si>
  <si>
    <t>US11762560B2</t>
  </si>
  <si>
    <t>US11762952B2</t>
  </si>
  <si>
    <t>US11763131B1</t>
  </si>
  <si>
    <t>US11764331B1</t>
  </si>
  <si>
    <t>US11764471B1</t>
  </si>
  <si>
    <t>US11765408B1</t>
  </si>
  <si>
    <t>US11765462B1</t>
  </si>
  <si>
    <t>US11768330B2</t>
  </si>
  <si>
    <t>US11768378B1</t>
  </si>
  <si>
    <t>US11768577B1</t>
  </si>
  <si>
    <t>US11769304B2</t>
  </si>
  <si>
    <t>US11770284B1</t>
  </si>
  <si>
    <t>US11770384B2</t>
  </si>
  <si>
    <t>US11770670B2</t>
  </si>
  <si>
    <t>US11774705B1</t>
  </si>
  <si>
    <t>US11774737B2</t>
  </si>
  <si>
    <t>US11774753B1</t>
  </si>
  <si>
    <t>US11774758B2</t>
  </si>
  <si>
    <t>US11774769B2</t>
  </si>
  <si>
    <t>US11775434B2</t>
  </si>
  <si>
    <t>US11775448B2</t>
  </si>
  <si>
    <t>US11775581B1</t>
  </si>
  <si>
    <t>US11775861B1</t>
  </si>
  <si>
    <t>US11777054B1</t>
  </si>
  <si>
    <t>US11777201B2</t>
  </si>
  <si>
    <t>US11777711B1</t>
  </si>
  <si>
    <t>US11777946B2</t>
  </si>
  <si>
    <t>US11778361B1</t>
  </si>
  <si>
    <t>US11778366B2</t>
  </si>
  <si>
    <t>US11780819B2</t>
  </si>
  <si>
    <t>US11780966B2</t>
  </si>
  <si>
    <t>US11782193B1</t>
  </si>
  <si>
    <t>US11782279B2</t>
  </si>
  <si>
    <t>US11782281B2</t>
  </si>
  <si>
    <t>US11782282B1</t>
  </si>
  <si>
    <t>US11782305B1</t>
  </si>
  <si>
    <t>US11782980B1</t>
  </si>
  <si>
    <t>US11783475B2</t>
  </si>
  <si>
    <t>US11783533B2</t>
  </si>
  <si>
    <t>US11783789B1</t>
  </si>
  <si>
    <t>US11784287B2</t>
  </si>
  <si>
    <t>US11784548B2</t>
  </si>
  <si>
    <t>US11784725B2</t>
  </si>
  <si>
    <t>US11785062B1</t>
  </si>
  <si>
    <t>US11785305B2</t>
  </si>
  <si>
    <t>US11787736B2</t>
  </si>
  <si>
    <t>US11789186B1</t>
  </si>
  <si>
    <t>US11789280B2</t>
  </si>
  <si>
    <t>US11789530B2</t>
  </si>
  <si>
    <t>US11789544B2</t>
  </si>
  <si>
    <t>US11789579B2</t>
  </si>
  <si>
    <t>US11790404B2</t>
  </si>
  <si>
    <t>US11790611B2</t>
  </si>
  <si>
    <t>US11792141B2</t>
  </si>
  <si>
    <t>US11792579B2</t>
  </si>
  <si>
    <t>US11796716B1</t>
  </si>
  <si>
    <t>US11796804B1</t>
  </si>
  <si>
    <t>US11796813B2</t>
  </si>
  <si>
    <t>US11796819B1</t>
  </si>
  <si>
    <t>US11796823B1</t>
  </si>
  <si>
    <t>US11796829B1</t>
  </si>
  <si>
    <t>US11796856B1</t>
  </si>
  <si>
    <t>US11796881B2</t>
  </si>
  <si>
    <t>US11797087B2</t>
  </si>
  <si>
    <t>US11797451B1</t>
  </si>
  <si>
    <t>US11797622B2</t>
  </si>
  <si>
    <t>US11797875B1</t>
  </si>
  <si>
    <t>US11797880B1</t>
  </si>
  <si>
    <t>US11798247B2</t>
  </si>
  <si>
    <t>US11798471B2</t>
  </si>
  <si>
    <t>US11799967B1</t>
  </si>
  <si>
    <t>US11800279B2</t>
  </si>
  <si>
    <t>US11800410B1</t>
  </si>
  <si>
    <t>US11800442B1</t>
  </si>
  <si>
    <t>US11803024B2</t>
  </si>
  <si>
    <t>US11803077B2</t>
  </si>
  <si>
    <t>US11804010B2</t>
  </si>
  <si>
    <t>US11808917B2</t>
  </si>
  <si>
    <t>US11808945B2</t>
  </si>
  <si>
    <t>US11809480B1</t>
  </si>
  <si>
    <t>US11809617B2</t>
  </si>
  <si>
    <t>US11809630B1</t>
  </si>
  <si>
    <t>US11810354B2</t>
  </si>
  <si>
    <t>US11810908B2</t>
  </si>
  <si>
    <t>US11811044B1</t>
  </si>
  <si>
    <t>US11815680B2</t>
  </si>
  <si>
    <t>US11815683B2</t>
  </si>
  <si>
    <t>US11815692B1</t>
  </si>
  <si>
    <t>US11815729B2</t>
  </si>
  <si>
    <t>US11815853B2</t>
  </si>
  <si>
    <t>US11816757B1</t>
  </si>
  <si>
    <t>US11816886B1</t>
  </si>
  <si>
    <t>US11817022B2</t>
  </si>
  <si>
    <t>US11818474B1</t>
  </si>
  <si>
    <t>US11822086B2</t>
  </si>
  <si>
    <t>US11822711B2</t>
  </si>
  <si>
    <t>US11823289B2</t>
  </si>
  <si>
    <t>US11823367B2</t>
  </si>
  <si>
    <t>US11823498B1</t>
  </si>
  <si>
    <t>US11823706B1</t>
  </si>
  <si>
    <t>US11824635B1</t>
  </si>
  <si>
    <t>US11825228B2</t>
  </si>
  <si>
    <t>US11825291B2</t>
  </si>
  <si>
    <t>US11825529B2</t>
  </si>
  <si>
    <t>US11828936B1</t>
  </si>
  <si>
    <t>US11829441B2</t>
  </si>
  <si>
    <t>US11829519B1</t>
  </si>
  <si>
    <t>US11829529B2</t>
  </si>
  <si>
    <t>US11830148B2</t>
  </si>
  <si>
    <t>US11831619B1</t>
  </si>
  <si>
    <t>US11831814B2</t>
  </si>
  <si>
    <t>US11832084B2</t>
  </si>
  <si>
    <t>US11835722B2</t>
  </si>
  <si>
    <t>US11835728B2</t>
  </si>
  <si>
    <t>US11835729B2</t>
  </si>
  <si>
    <t>US11836179B1</t>
  </si>
  <si>
    <t>US11836205B2</t>
  </si>
  <si>
    <t>US11836223B2</t>
  </si>
  <si>
    <t>US11836828B2</t>
  </si>
  <si>
    <t>US11838258B1</t>
  </si>
  <si>
    <t>US11838369B1</t>
  </si>
  <si>
    <t>US11838513B2</t>
  </si>
  <si>
    <t>US11838595B2</t>
  </si>
  <si>
    <t>US11839054B1</t>
  </si>
  <si>
    <t>US11841502B2</t>
  </si>
  <si>
    <t>US11841508B2</t>
  </si>
  <si>
    <t>US11842434B2</t>
  </si>
  <si>
    <t>US11842442B2</t>
  </si>
  <si>
    <t>US11842514B1</t>
  </si>
  <si>
    <t>US11842626B1</t>
  </si>
  <si>
    <t>US11842989B2</t>
  </si>
  <si>
    <t>US11843411B2</t>
  </si>
  <si>
    <t>US11843668B2</t>
  </si>
  <si>
    <t>US11843922B1</t>
  </si>
  <si>
    <t>US11843926B2</t>
  </si>
  <si>
    <t>US11844023B2</t>
  </si>
  <si>
    <t>US11844623B1</t>
  </si>
  <si>
    <t>US11846390B2</t>
  </si>
  <si>
    <t>US11846717B2</t>
  </si>
  <si>
    <t>US11846774B2</t>
  </si>
  <si>
    <t>US11846779B2</t>
  </si>
  <si>
    <t>US11846797B2</t>
  </si>
  <si>
    <t>US11847552B2</t>
  </si>
  <si>
    <t>US11847742B2</t>
  </si>
  <si>
    <t>US11847753B2</t>
  </si>
  <si>
    <t>US11847794B1</t>
  </si>
  <si>
    <t>US11848194B2</t>
  </si>
  <si>
    <t>US11848542B1</t>
  </si>
  <si>
    <t>US11848749B1</t>
  </si>
  <si>
    <t>US11848927B1</t>
  </si>
  <si>
    <t>US11849163B2</t>
  </si>
  <si>
    <t>US11850811B1</t>
  </si>
  <si>
    <t>US11852711B2</t>
  </si>
  <si>
    <t>US11852814B2</t>
  </si>
  <si>
    <t>US11852825B1</t>
  </si>
  <si>
    <t>US11852827B2</t>
  </si>
  <si>
    <t>US11852835B2</t>
  </si>
  <si>
    <t>US11852836B2</t>
  </si>
  <si>
    <t>US11852843B1</t>
  </si>
  <si>
    <t>US11852905B2</t>
  </si>
  <si>
    <t>US11852949B1</t>
  </si>
  <si>
    <t>US11853371B1</t>
  </si>
  <si>
    <t>US11853473B2</t>
  </si>
  <si>
    <t>US11854203B1</t>
  </si>
  <si>
    <t>US11854230B2</t>
  </si>
  <si>
    <t>US11854261B2</t>
  </si>
  <si>
    <t>US11854511B2</t>
  </si>
  <si>
    <t>US11854810B1</t>
  </si>
  <si>
    <t>US11855461B1</t>
  </si>
  <si>
    <t>US11856860B1</t>
  </si>
  <si>
    <t>US11857869B2</t>
  </si>
  <si>
    <t>US11860358B2</t>
  </si>
  <si>
    <t>US11860395B2</t>
  </si>
  <si>
    <t>US11860471B2</t>
  </si>
  <si>
    <t>US11860571B2</t>
  </si>
  <si>
    <t>US11860573B1</t>
  </si>
  <si>
    <t>US11861315B2</t>
  </si>
  <si>
    <t>US11861674B1</t>
  </si>
  <si>
    <t>US11861736B1</t>
  </si>
  <si>
    <t>US11861757B2</t>
  </si>
  <si>
    <t>US11862128B2</t>
  </si>
  <si>
    <t>US11862932B2</t>
  </si>
  <si>
    <t>US11863638B1</t>
  </si>
  <si>
    <t>US11863805B2</t>
  </si>
  <si>
    <t>US11863886B2</t>
  </si>
  <si>
    <t>US11863912B2</t>
  </si>
  <si>
    <t>US11867900B2</t>
  </si>
  <si>
    <t>US11867921B2</t>
  </si>
  <si>
    <t>US11867927B1</t>
  </si>
  <si>
    <t>US11867973B2</t>
  </si>
  <si>
    <t>US11868281B2</t>
  </si>
  <si>
    <t>US11868304B1</t>
  </si>
  <si>
    <t>US11868429B1</t>
  </si>
  <si>
    <t>US11868531B1</t>
  </si>
  <si>
    <t>US11868546B2</t>
  </si>
  <si>
    <t>US11868553B2</t>
  </si>
  <si>
    <t>US11869231B2</t>
  </si>
  <si>
    <t>US11869475B1</t>
  </si>
  <si>
    <t>US11869560B2</t>
  </si>
  <si>
    <t>US11869617B2</t>
  </si>
  <si>
    <t>US11869922B2</t>
  </si>
  <si>
    <t>US11870027B1</t>
  </si>
  <si>
    <t>US11870486B2</t>
  </si>
  <si>
    <t>US11870852B1</t>
  </si>
  <si>
    <t>US11871139B1</t>
  </si>
  <si>
    <t>US11871161B1</t>
  </si>
  <si>
    <t>US11871198B1</t>
  </si>
  <si>
    <t>US11871674B1</t>
  </si>
  <si>
    <t>US11874474B1</t>
  </si>
  <si>
    <t>US11874886B1</t>
  </si>
  <si>
    <t>US11874966B1</t>
  </si>
  <si>
    <t>US11875604B1</t>
  </si>
  <si>
    <t>US11877080B2</t>
  </si>
  <si>
    <t>US11877124B2</t>
  </si>
  <si>
    <t>US11878493B2</t>
  </si>
  <si>
    <t>US11879024B1</t>
  </si>
  <si>
    <t>US11880040B2</t>
  </si>
  <si>
    <t>US11880103B2</t>
  </si>
  <si>
    <t>US11880113B2</t>
  </si>
  <si>
    <t>US11880263B2</t>
  </si>
  <si>
    <t>US11880445B2</t>
  </si>
  <si>
    <t>US11880941B1</t>
  </si>
  <si>
    <t>US11880950B2</t>
  </si>
  <si>
    <t>US11881143B2</t>
  </si>
  <si>
    <t>US11882295B2</t>
  </si>
  <si>
    <t>US11882552B2</t>
  </si>
  <si>
    <t>US11885967B2</t>
  </si>
  <si>
    <t>US11885974B2</t>
  </si>
  <si>
    <t>US11885982B1</t>
  </si>
  <si>
    <t>US11885983B1</t>
  </si>
  <si>
    <t>US11885991B1</t>
  </si>
  <si>
    <t>US11886259B2</t>
  </si>
  <si>
    <t>US11886473B2</t>
  </si>
  <si>
    <t>US11887249B2</t>
  </si>
  <si>
    <t>US11887267B2</t>
  </si>
  <si>
    <t>US11887359B2</t>
  </si>
  <si>
    <t>US11888002B2</t>
  </si>
  <si>
    <t>US11888087B1</t>
  </si>
  <si>
    <t>US11888607B2</t>
  </si>
  <si>
    <t>US11888905B2</t>
  </si>
  <si>
    <t>US11889717B2</t>
  </si>
  <si>
    <t>US11889763B2</t>
  </si>
  <si>
    <t>US11892638B2</t>
  </si>
  <si>
    <t>US11893159B2</t>
  </si>
  <si>
    <t>US11893674B2</t>
  </si>
  <si>
    <t>US11893676B2</t>
  </si>
  <si>
    <t>US11899090B2</t>
  </si>
  <si>
    <t>US11899745B1</t>
  </si>
  <si>
    <t>US11899841B2</t>
  </si>
  <si>
    <t>US11899899B2</t>
  </si>
  <si>
    <t>US11899928B2</t>
  </si>
  <si>
    <t>US11900914B2</t>
  </si>
  <si>
    <t>US11902288B2</t>
  </si>
  <si>
    <t>US11902685B1</t>
  </si>
  <si>
    <t>US11902735B2</t>
  </si>
  <si>
    <t>US11904471B1</t>
  </si>
  <si>
    <t>US11906353B2</t>
  </si>
  <si>
    <t>US11906747B1</t>
  </si>
  <si>
    <t>US11906750B1</t>
  </si>
  <si>
    <t>US11907423B2</t>
  </si>
  <si>
    <t>US11908179B2</t>
  </si>
  <si>
    <t>US11908181B2</t>
  </si>
  <si>
    <t>US11909584B2</t>
  </si>
  <si>
    <t>US11909843B2</t>
  </si>
  <si>
    <t>US11909921B1</t>
  </si>
  <si>
    <t>US11909993B1</t>
  </si>
  <si>
    <t>US11910114B2</t>
  </si>
  <si>
    <t>US11910245B2</t>
  </si>
  <si>
    <t>US11910332B2</t>
  </si>
  <si>
    <t>US11910643B1</t>
  </si>
  <si>
    <t>US11914160B2</t>
  </si>
  <si>
    <t>US11914162B1</t>
  </si>
  <si>
    <t>US11914182B2</t>
  </si>
  <si>
    <t>US11914213B1</t>
  </si>
  <si>
    <t>US11914225B2</t>
  </si>
  <si>
    <t>US11914762B2</t>
  </si>
  <si>
    <t>US11914836B2</t>
  </si>
  <si>
    <t>US11915375B2</t>
  </si>
  <si>
    <t>US11915437B1</t>
  </si>
  <si>
    <t>US11917011B2</t>
  </si>
  <si>
    <t>US11920916B1</t>
  </si>
  <si>
    <t>US11921471B2</t>
  </si>
  <si>
    <t>US11921970B1</t>
  </si>
  <si>
    <t>US11921984B1</t>
  </si>
  <si>
    <t>US11922306B2</t>
  </si>
  <si>
    <t>US11922711B2</t>
  </si>
  <si>
    <t>US11922892B2</t>
  </si>
  <si>
    <t>US11924330B1</t>
  </si>
  <si>
    <t>US11924396B2</t>
  </si>
  <si>
    <t>US11927475B2</t>
  </si>
  <si>
    <t>US11927758B1</t>
  </si>
  <si>
    <t>US11927766B2</t>
  </si>
  <si>
    <t>US11928308B2</t>
  </si>
  <si>
    <t>US11928314B2</t>
  </si>
  <si>
    <t>US11928840B2</t>
  </si>
  <si>
    <t>US11929099B2</t>
  </si>
  <si>
    <t>US11930411B2</t>
  </si>
  <si>
    <t>US11933975B2</t>
  </si>
  <si>
    <t>US11933995B1</t>
  </si>
  <si>
    <t>US11934445B2</t>
  </si>
  <si>
    <t>US11934578B1</t>
  </si>
  <si>
    <t>US11934588B1</t>
  </si>
  <si>
    <t>US11935208B2</t>
  </si>
  <si>
    <t>US11935575B1</t>
  </si>
  <si>
    <t>US11936100B2</t>
  </si>
  <si>
    <t>US11936998B1</t>
  </si>
  <si>
    <t>US11941131B1</t>
  </si>
  <si>
    <t>US11941174B1</t>
  </si>
  <si>
    <t>US11941176B1</t>
  </si>
  <si>
    <t>US11941725B2</t>
  </si>
  <si>
    <t>US11941769B1</t>
  </si>
  <si>
    <t>US11941830B2</t>
  </si>
  <si>
    <t>US11942009B2</t>
  </si>
  <si>
    <t>US11942589B2</t>
  </si>
  <si>
    <t>US11943561B2</t>
  </si>
  <si>
    <t>US11943601B2</t>
  </si>
  <si>
    <t>US11943602B1</t>
  </si>
  <si>
    <t>US11943656B2</t>
  </si>
  <si>
    <t>US11947111B2</t>
  </si>
  <si>
    <t>US11947117B2</t>
  </si>
  <si>
    <t>US11947125B2</t>
  </si>
  <si>
    <t>US11947557B2</t>
  </si>
  <si>
    <t>US11947862B1</t>
  </si>
  <si>
    <t>US11948089B2</t>
  </si>
  <si>
    <t>US11948563B1</t>
  </si>
  <si>
    <t>US11948594B2</t>
  </si>
  <si>
    <t>US11948654B1</t>
  </si>
  <si>
    <t>US11949213B2</t>
  </si>
  <si>
    <t>US11949636B1</t>
  </si>
  <si>
    <t>US11949843B1</t>
  </si>
  <si>
    <t>US11950165B2</t>
  </si>
  <si>
    <t>US11953679B2</t>
  </si>
  <si>
    <t>US11953688B1</t>
  </si>
  <si>
    <t>US11953702B1</t>
  </si>
  <si>
    <t>US11953796B2</t>
  </si>
  <si>
    <t>US11953966B1</t>
  </si>
  <si>
    <t>US11954025B2</t>
  </si>
  <si>
    <t>US11954170B1</t>
  </si>
  <si>
    <t>US11954580B2</t>
  </si>
  <si>
    <t>US11954805B2</t>
  </si>
  <si>
    <t>US11956413B2</t>
  </si>
  <si>
    <t>US11956560B2</t>
  </si>
  <si>
    <t>US11956588B2</t>
  </si>
  <si>
    <t>US11960088B2</t>
  </si>
  <si>
    <t>US11960090B2</t>
  </si>
  <si>
    <t>US11960092B2</t>
  </si>
  <si>
    <t>US11960562B1</t>
  </si>
  <si>
    <t>US11960638B2</t>
  </si>
  <si>
    <t>US11961201B2</t>
  </si>
  <si>
    <t>US11961296B2</t>
  </si>
  <si>
    <t>US11961494B1</t>
  </si>
  <si>
    <t>US11962074B2</t>
  </si>
  <si>
    <t>US11962748B2</t>
  </si>
  <si>
    <t>US11962860B1</t>
  </si>
  <si>
    <t>US11962928B2</t>
  </si>
  <si>
    <t>US11963099B2</t>
  </si>
  <si>
    <t>US11966701B2</t>
  </si>
  <si>
    <t>US11966986B2</t>
  </si>
  <si>
    <t>US11967014B2</t>
  </si>
  <si>
    <t>US11972040B2</t>
  </si>
  <si>
    <t>US11972227B2</t>
  </si>
  <si>
    <t>US11972349B1</t>
  </si>
  <si>
    <t>US11972895B1</t>
  </si>
  <si>
    <t>US11973753B2</t>
  </si>
  <si>
    <t>US11974044B2</t>
  </si>
  <si>
    <t>US11977231B1</t>
  </si>
  <si>
    <t>US11978169B2</t>
  </si>
  <si>
    <t>US11979365B1</t>
  </si>
  <si>
    <t>US11979667B1</t>
  </si>
  <si>
    <t>US11982377B1</t>
  </si>
  <si>
    <t>US11982400B2</t>
  </si>
  <si>
    <t>US11982862B1</t>
  </si>
  <si>
    <t>US11983318B1</t>
  </si>
  <si>
    <t>US11983320B2</t>
  </si>
  <si>
    <t>US11983329B1</t>
  </si>
  <si>
    <t>US11983853B1</t>
  </si>
  <si>
    <t>US11985246B2</t>
  </si>
  <si>
    <t>US11985398B2</t>
  </si>
  <si>
    <t>US11985446B1</t>
  </si>
  <si>
    <t>US11987677B2</t>
  </si>
  <si>
    <t>US11988828B1</t>
  </si>
  <si>
    <t>US11989844B2</t>
  </si>
  <si>
    <t>US11989846B2</t>
  </si>
  <si>
    <t>US11990689B2</t>
  </si>
  <si>
    <t>US11990929B2</t>
  </si>
  <si>
    <t>US11991222B1</t>
  </si>
  <si>
    <t>US11991870B1</t>
  </si>
  <si>
    <t>US11994703B2</t>
  </si>
  <si>
    <t>US11995237B1</t>
  </si>
  <si>
    <t>US11995800B2</t>
  </si>
  <si>
    <t>US11996614B2</t>
  </si>
  <si>
    <t>US11997454B1</t>
  </si>
  <si>
    <t>US12001017B1</t>
  </si>
  <si>
    <t>US12001030B1</t>
  </si>
  <si>
    <t>US12001088B2</t>
  </si>
  <si>
    <t>US12001171B2</t>
  </si>
  <si>
    <t>US12001862B1</t>
  </si>
  <si>
    <t>US12001893B1</t>
  </si>
  <si>
    <t>US12002483B2</t>
  </si>
  <si>
    <t>US12003949B2</t>
  </si>
  <si>
    <t>US12008318B2</t>
  </si>
  <si>
    <t>US12008700B1</t>
  </si>
  <si>
    <t>US12008717B2</t>
  </si>
  <si>
    <t>US12008806B2</t>
  </si>
  <si>
    <t>US12009465B1</t>
  </si>
  <si>
    <t>US12010205B2</t>
  </si>
  <si>
    <t>US12010256B2</t>
  </si>
  <si>
    <t>US12013531B1</t>
  </si>
  <si>
    <t>US12019685B1</t>
  </si>
  <si>
    <t>US12019807B2</t>
  </si>
  <si>
    <t>US12020368B1</t>
  </si>
  <si>
    <t>US12020508B2</t>
  </si>
  <si>
    <t>US12021168B1</t>
  </si>
  <si>
    <t>US12021319B2</t>
  </si>
  <si>
    <t>US12022054B2</t>
  </si>
  <si>
    <t>US12022218B2</t>
  </si>
  <si>
    <t>US12022256B1</t>
  </si>
  <si>
    <t>US12024793B2</t>
  </si>
  <si>
    <t>US12025771B2</t>
  </si>
  <si>
    <t>US12025795B1</t>
  </si>
  <si>
    <t>US12026313B1</t>
  </si>
  <si>
    <t>US12026527B2</t>
  </si>
  <si>
    <t>US12026802B2</t>
  </si>
  <si>
    <t>US12026906B1</t>
  </si>
  <si>
    <t>US12026921B2</t>
  </si>
  <si>
    <t>US12028419B1</t>
  </si>
  <si>
    <t>US12031019B2</t>
  </si>
  <si>
    <t>US12031228B2</t>
  </si>
  <si>
    <t>US12032171B1</t>
  </si>
  <si>
    <t>US12032731B2</t>
  </si>
  <si>
    <t>US12032737B2</t>
  </si>
  <si>
    <t>US12032839B2</t>
  </si>
  <si>
    <t>US12033258B1</t>
  </si>
  <si>
    <t>US12033270B2</t>
  </si>
  <si>
    <t>US12033588B2</t>
  </si>
  <si>
    <t>US12034200B1</t>
  </si>
  <si>
    <t>US12035236B2</t>
  </si>
  <si>
    <t>US12035405B2</t>
  </si>
  <si>
    <t>US12035624B2</t>
  </si>
  <si>
    <t>US12038631B2</t>
  </si>
  <si>
    <t>US12039141B2</t>
  </si>
  <si>
    <t>US12039383B1</t>
  </si>
  <si>
    <t>US12039668B2</t>
  </si>
  <si>
    <t>US12039695B1</t>
  </si>
  <si>
    <t>US12039793B2</t>
  </si>
  <si>
    <t>US12039991B1</t>
  </si>
  <si>
    <t>US12041427B2</t>
  </si>
  <si>
    <t>US12041658B1</t>
  </si>
  <si>
    <t>US12045387B2</t>
  </si>
  <si>
    <t>US12045568B1</t>
  </si>
  <si>
    <t>US12050749B2</t>
  </si>
  <si>
    <t>US12051384B2</t>
  </si>
  <si>
    <t>US12052255B2</t>
  </si>
  <si>
    <t>US12055780B1</t>
  </si>
  <si>
    <t>US12056268B2</t>
  </si>
  <si>
    <t>US12056275B2</t>
  </si>
  <si>
    <t>US12056276B1</t>
  </si>
  <si>
    <t>US12056824B2</t>
  </si>
  <si>
    <t>US12057067B2</t>
  </si>
  <si>
    <t>US12058723B2</t>
  </si>
  <si>
    <t>US12061343B2</t>
  </si>
  <si>
    <t>US12061939B2</t>
  </si>
  <si>
    <t>US12066148B1</t>
  </si>
  <si>
    <t>US12066648B2</t>
  </si>
  <si>
    <t>US12066738B2</t>
  </si>
  <si>
    <t>US12066882B2</t>
  </si>
  <si>
    <t>US12067171B1</t>
  </si>
  <si>
    <t>US12067673B2</t>
  </si>
  <si>
    <t>US12067682B2</t>
  </si>
  <si>
    <t>US12067688B2</t>
  </si>
  <si>
    <t>US12067959B1</t>
  </si>
  <si>
    <t>US12068054B2</t>
  </si>
  <si>
    <t>US12068443B1</t>
  </si>
  <si>
    <t>US12068675B1</t>
  </si>
  <si>
    <t>US12069061B2</t>
  </si>
  <si>
    <t>US12069230B2</t>
  </si>
  <si>
    <t>US12069426B1</t>
  </si>
  <si>
    <t>US12069463B2</t>
  </si>
  <si>
    <t>US12072504B2</t>
  </si>
  <si>
    <t>US12072543B1</t>
  </si>
  <si>
    <t>US12072752B2</t>
  </si>
  <si>
    <t>US12073015B1</t>
  </si>
  <si>
    <t>US12073024B1</t>
  </si>
  <si>
    <t>US12073903B1</t>
  </si>
  <si>
    <t>US12074408B2</t>
  </si>
  <si>
    <t>US12075175B1</t>
  </si>
  <si>
    <t>US12078803B1</t>
  </si>
  <si>
    <t>US12078806B2</t>
  </si>
  <si>
    <t>US12078810B2</t>
  </si>
  <si>
    <t>US12078815B1</t>
  </si>
  <si>
    <t>US12078896B2</t>
  </si>
  <si>
    <t>US12079884B2</t>
  </si>
  <si>
    <t>US12079895B2</t>
  </si>
  <si>
    <t>US12080067B2</t>
  </si>
  <si>
    <t>US12080320B2</t>
  </si>
  <si>
    <t>US12080371B2</t>
  </si>
  <si>
    <t>US12081059B1</t>
  </si>
  <si>
    <t>US12081281B2</t>
  </si>
  <si>
    <t>US12085605B1</t>
  </si>
  <si>
    <t>US12085717B2</t>
  </si>
  <si>
    <t>US12085719B2</t>
  </si>
  <si>
    <t>US12085744B1</t>
  </si>
  <si>
    <t>US12086932B2</t>
  </si>
  <si>
    <t>US12086972B2</t>
  </si>
  <si>
    <t>US12087222B2</t>
  </si>
  <si>
    <t>US12087306B1</t>
  </si>
  <si>
    <t>US12087329B1</t>
  </si>
  <si>
    <t>US12089953B1</t>
  </si>
  <si>
    <t>US12092844B2</t>
  </si>
  <si>
    <t>US12092850B2</t>
  </si>
  <si>
    <t>US12092889B1</t>
  </si>
  <si>
    <t>US12093094B1</t>
  </si>
  <si>
    <t>US12093101B2</t>
  </si>
  <si>
    <t>US12093447B2</t>
  </si>
  <si>
    <t>US12093450B2</t>
  </si>
  <si>
    <t>US12093462B2</t>
  </si>
  <si>
    <t>US12093464B2</t>
  </si>
  <si>
    <t>US12093522B2</t>
  </si>
  <si>
    <t>US12093980B2</t>
  </si>
  <si>
    <t>US12094487B2</t>
  </si>
  <si>
    <t>US12095975B2</t>
  </si>
  <si>
    <t>US12096112B2</t>
  </si>
  <si>
    <t>US12097427B1</t>
  </si>
  <si>
    <t>US12099190B2</t>
  </si>
  <si>
    <t>US12099192B1</t>
  </si>
  <si>
    <t>US12099327B2</t>
  </si>
  <si>
    <t>US12099635B1</t>
  </si>
  <si>
    <t>US12099693B2</t>
  </si>
  <si>
    <t>US12100111B2</t>
  </si>
  <si>
    <t>US12100397B1</t>
  </si>
  <si>
    <t>US12100428B2</t>
  </si>
  <si>
    <t>US12101383B1</t>
  </si>
  <si>
    <t>US12101549B2</t>
  </si>
  <si>
    <t>US12105377B2</t>
  </si>
  <si>
    <t>US12105866B2</t>
  </si>
  <si>
    <t>US12106416B2</t>
  </si>
  <si>
    <t>US12106440B2</t>
  </si>
  <si>
    <t>US12107204B1</t>
  </si>
  <si>
    <t>US12108025B2</t>
  </si>
  <si>
    <t>US12108141B2</t>
  </si>
  <si>
    <t>US12108184B1</t>
  </si>
  <si>
    <t>US12108189B2</t>
  </si>
  <si>
    <t>US12108241B1</t>
  </si>
  <si>
    <t>US12108576B1</t>
  </si>
  <si>
    <t>US12109753B2</t>
  </si>
  <si>
    <t>US12111689B2</t>
  </si>
  <si>
    <t>US12112001B1</t>
  </si>
  <si>
    <t>US12112530B2</t>
  </si>
  <si>
    <t>US12114267B2</t>
  </si>
  <si>
    <t>US12117619B1</t>
  </si>
  <si>
    <t>US12117687B1</t>
  </si>
  <si>
    <t>US12118143B1</t>
  </si>
  <si>
    <t>US12118371B2</t>
  </si>
  <si>
    <t>US12118623B2</t>
  </si>
  <si>
    <t>US12118790B2</t>
  </si>
  <si>
    <t>US12120123B2</t>
  </si>
  <si>
    <t>US12120491B1</t>
  </si>
  <si>
    <t>US12120703B2</t>
  </si>
  <si>
    <t>US12124070B2</t>
  </si>
  <si>
    <t>US12124623B1</t>
  </si>
  <si>
    <t>US12125126B1</t>
  </si>
  <si>
    <t>US12125272B2</t>
  </si>
  <si>
    <t>US12125297B2</t>
  </si>
  <si>
    <t>US12125944B2</t>
  </si>
  <si>
    <t>US12125959B2</t>
  </si>
  <si>
    <t>US12127430B2</t>
  </si>
  <si>
    <t>US12130450B1</t>
  </si>
  <si>
    <t>US12130967B2</t>
  </si>
  <si>
    <t>US12131416B2</t>
  </si>
  <si>
    <t>US12131522B2</t>
  </si>
  <si>
    <t>US12131523B2</t>
  </si>
  <si>
    <t>US12131733B2</t>
  </si>
  <si>
    <t>US12132983B2</t>
  </si>
  <si>
    <t>US12135429B2</t>
  </si>
  <si>
    <t>US12135438B1</t>
  </si>
  <si>
    <t>US12135909B1</t>
  </si>
  <si>
    <t>US12136175B2</t>
  </si>
  <si>
    <t>US12136291B2</t>
  </si>
  <si>
    <t>US12136416B1</t>
  </si>
  <si>
    <t>US12140730B2</t>
  </si>
  <si>
    <t>US12140761B2</t>
  </si>
  <si>
    <t>US12140763B1</t>
  </si>
  <si>
    <t>US12141001B2</t>
  </si>
  <si>
    <t>US12141592B1</t>
  </si>
  <si>
    <t>US12141888B1</t>
  </si>
  <si>
    <t>US12141907B2</t>
  </si>
  <si>
    <t>US12141935B2</t>
  </si>
  <si>
    <t>US12142298B1</t>
  </si>
  <si>
    <t>US12146965B1</t>
  </si>
  <si>
    <t>US12147043B2</t>
  </si>
  <si>
    <t>US12147046B2</t>
  </si>
  <si>
    <t>US12147047B1</t>
  </si>
  <si>
    <t>US12147596B1</t>
  </si>
  <si>
    <t>US12148112B2</t>
  </si>
  <si>
    <t>US12148863B2</t>
  </si>
  <si>
    <t>US12148869B2</t>
  </si>
  <si>
    <t>US12148982B2</t>
  </si>
  <si>
    <t>US12149803B1</t>
  </si>
  <si>
    <t>US12149864B1</t>
  </si>
  <si>
    <t>US12153724B2</t>
  </si>
  <si>
    <t>US12154201B2</t>
  </si>
  <si>
    <t>US12155297B2</t>
  </si>
  <si>
    <t>US12158589B2</t>
  </si>
  <si>
    <t>US12158992B1</t>
  </si>
  <si>
    <t>US12159339B2</t>
  </si>
  <si>
    <t>US12159383B2</t>
  </si>
  <si>
    <t>US12160703B1</t>
  </si>
  <si>
    <t>US12160768B2</t>
  </si>
  <si>
    <t>US12164140B2</t>
  </si>
  <si>
    <t>US12164685B2</t>
  </si>
  <si>
    <t>US12164741B2</t>
  </si>
  <si>
    <t>US12165334B2</t>
  </si>
  <si>
    <t>US12166955B2</t>
  </si>
  <si>
    <t>US12167780B1</t>
  </si>
  <si>
    <t>US12169290B2</t>
  </si>
  <si>
    <t>US12169592B2</t>
  </si>
  <si>
    <t>US12169894B1</t>
  </si>
  <si>
    <t>US12170445B2</t>
  </si>
  <si>
    <t>US12170854B2</t>
  </si>
  <si>
    <t>US12172366B1</t>
  </si>
  <si>
    <t>US12175602B2</t>
  </si>
  <si>
    <t>US12175603B2</t>
  </si>
  <si>
    <t>US12175627B2</t>
  </si>
  <si>
    <t>US12177416B1</t>
  </si>
  <si>
    <t>US12182320B2</t>
  </si>
  <si>
    <t>US12182883B2</t>
  </si>
  <si>
    <t>US12183035B1</t>
  </si>
  <si>
    <t>US12183043B2</t>
  </si>
  <si>
    <t>US12185501B2</t>
  </si>
  <si>
    <t>藉由光導體與光束重定向器的技術，產生了可控制的影像光重定向功能，達成了視場（FOV）光部分的靈活切換與擴展的結果，從而解決先前技術中視場擴展能力不足或結構設計複雜的問題。</t>
  </si>
  <si>
    <t>藉由結合影像分析與IMU數據處理的技術，產生了動態且精確追蹤控制器與手部位置及姿態的功能，達成了能夠精確估算手部與控制器的相對位置與姿態的結果，從而解決先前技術中對於姿態估算精度不足或缺乏對手部與控制器關聯性追蹤的問題。</t>
  </si>
  <si>
    <t>藉由利用頭戴顯示系統的影像系統與方向指示器數據結合的技術，產生了精確顯示並調整虛擬邊界的功能，達成了能夠根據用戶需求動態調整虛擬邊界並及時提示虛擬邊界尺寸不達標的結果，從而解決先前技術中對虛擬邊界設置不夠靈活或用戶交互性差的問題。</t>
  </si>
  <si>
    <t>藉由將光學變壓器與電壓驅動裝置設置在距離小於該電壓驅動裝置線性尺寸的靠近位置，並使光學變壓器能夠產生至少100伏特電壓輸出的技術，產生提升電壓傳輸效率並減少能量損耗和空間需求的功能，達成以更緊湊配置提供高效電壓驅動裝置運作的結果，從而解決先前技術中光學變壓器與電壓驅動裝置距離較大導致功率損失和設備設置空間需求較高的問題。</t>
  </si>
  <si>
    <t>藉由檢測設備的運行參數並根據設備在全功率運行時滿足閾值標準，決定在執行第一應用時以降低的功率水平運行設備的技術，產生根據應用需求調整功率水平並應用響應於該決定的約束度量以優化能效的功能，達成有效提高設備能效並根據具體應用需求靈活管理功耗的結果，從而解決先前技術中設備依賴固定功率設定運行而無法根據實際應用需求自動調整功率水平導致能效不高的問題。</t>
  </si>
  <si>
    <t>藉由監控用戶手部在與目標虛擬物體互動過程中的運動模式，並根據監控結果生成與用戶相關的運動穩定化檔案以穩定手部運動輸入的技術，產生能夠精確穩定用戶手部運動並改善人工現實環境中輸入控制準確性的功能，達成在複雜人工現實環境中提供更流暢且準確的用戶交互體驗的結果，從而解決先前技術中對手部運動穩定化處理較為粗糙且容易受環境干擾或操作變化影響導致交互體驗不流暢的問題。</t>
  </si>
  <si>
    <t>藉由在雙眼影像呈現過程中選擇重新對齊圖案的呈現時間和位置，並根據該重新對齊圖案調整影像投射系統呈現特性的技術，產生動態調整影像對齊並精確控制雙眼影像呈現以改善視覺效果的功能，達成有效提升人工現實環境中影像穩定性和用戶沉浸感的結果，從而解決先前技術中雙眼影像投射系統缺乏精確控制功能且在多變環境中難以實現影像對齊導致視覺不適或影像失真的問題。</t>
  </si>
  <si>
    <t>藉由將頻帶劃分為多個光譜區域並為每個光譜區域指定不同的星座目標，基於這些目標確定和調整每個區域的CFR噪聲水平，並應用消除脈衝信號生成傳輸信號的技術，產生對各光譜區域進行精確控制並提高頻帶內信號傳輸效率與質量的功能，達成顯著提升信號處理精確性和整體性能的結果，從而解決先前技術中將頻帶作為單一區域處理導致信號質量不均勻且無法根據不同區域需求進行優化的問題。</t>
  </si>
  <si>
    <t>藉由在像素陣列中使用一組開關和聚合器，並通過時間區間內累積信號來減少噪聲的技術，產生更高效且精確地捕捉深度信息並提高深度感測質量與解析度的功能，達成提升虛擬現實和擴增現實系統中虛擬物體與真實物體交互精度和真實感的結果，從而解決先前技術中深度感測系統依賴直接飛行時間技術且因噪聲干擾和低解析度影響VR與AR內容真實感的問題。</t>
  </si>
  <si>
    <t>藉由將光子集成電路生長於光學元件的非平面表面上，並利用光學各向異性有機晶體的可調折射率與雙折射特性的技術，產生提高光學元件性能並實現光學系統高度調節性與靈活性的功能，達成在調控光的傳輸與折射方面提供更精確控制並縮小系統尺寸以提升性能的結果，從而解決先前技術中傳統光學元件光學性質固定且缺乏動態調節能力限制特定應用表現的問題。</t>
  </si>
  <si>
    <t>藉由在光學裝置中引入第一部分反射器和第二部分反射器，以及包含反射光柵元件的結構來精確控制光的反射與傳遞的技術，產生實現光束多次反射並進行精確光路規劃以提升光學性能的功能，達成減少頭戴顯示設備體積與重量，同時提供更高顯示效果的結果，從而解決先前技術中頭戴顯示設備因體積和重量限制而導致應用範圍受限以及顯示效果不足的問題。</t>
  </si>
  <si>
    <t>藉由包含光源、表面階梯光柵和體積布拉格光柵，並實現在波導中進行光線傳播與衍射的技術，產生更高效的光耦合與光傳播的功能，達成改善波導中光的全內反射並提升光學性能的結果，從而解決先前技術中由於光學瞳孔位置受掃描鏡影響導致光束偏移，降低波導耦合效率與圖像對比度的問題。</t>
  </si>
  <si>
    <t>藉由結合近紅外照明模組、事件感測器和處理邏輯的技術，產生高精度眼動追蹤的功能，達成能夠精確預測凝視方向並提高眼動追蹤速度與精確度的結果，從而解決先前技術中，像立體三角測量或飛行時間技術（TOF）對硬體要求高、環境條件依賴性強，且精度較低的問題。</t>
  </si>
  <si>
    <t>藉由結合成像裝置、特徵光線識別和重定位服務的技術，產生精確的設備位置定位的功能，達成能夠根據映射錨點在現實世界環境中準確定位設備的結果，從而解決先前技術中，傳統增強現實（AR）系統在資產存儲與管理方面的互通性差、跨平台共享和持久化體驗困難的問題。</t>
  </si>
  <si>
    <t>藉由微型發光二極體結構與高效能光學元件（如微型透鏡和反射金屬層）的技術，產生小尺寸、低功耗和高亮度顯示的功能，達成提高顯示分辨率並提供更高的顯示效果的結果，從而解決先前技術中，傳統發光二極體在尺寸和解析度上存在的限制，無法實現更小像素間距和更高亮度的問題。</t>
  </si>
  <si>
    <t>藉由使用背板晶圓、光柵耦合器以及多層半導體材料結構的技術，產生高密度、高解析度和高亮度的微型發光二極體的功能，達成顯示系統中更精細的視覺效果和更高性能的結果，從而解決先前技術中傳統LED在光源封裝密度及亮度方面受限制的問題。</t>
  </si>
  <si>
    <t>藉由將觸控感測器與天線結合並提高天線進給線的電阻值的技術，產生更簡化且高效的設計的功能，達成提升系統穩定性並降低設計複雜度的結果，從而解決先前技術中，觸控感測器與射頻電路結構複雜、依賴低電阻值和額外電感元件來保證信號穩定的問題。</t>
  </si>
  <si>
    <t>藉由將高密度互聯（HDI）帶材摺疊覆蓋影像感測器芯片並集成被動電子元件的技術，產生更高密度和更小體積的相機模組的功能，達成有效減小尺寸並提高製造效率的結果，從而解決先前技術中，隨著可穿戴設備需求增長，產品設計對相機尺寸要求越來越小，但需更多空間和額外組件來確保功能完整性的問題。</t>
  </si>
  <si>
    <t>藉由將實時通信會話幀替換為簡化的地標地圖並生成虛擬形象的技術，產生減少網絡帶寬需求並提高計算效率的功能，達成更低延遲、高效的用戶交互的結果，從而解決先前技術中，實時通信會話需要傳輸完整視頻流，對帶寬要求高且可能導致延遲和性能瓶頸的問題。</t>
  </si>
  <si>
    <t>藉由在頭戴顯示裝置中集成兩個顯示區域並協同顯示不同視覺信息的技術，產生了不重疊顯示的功能，達成了在高解析度需求場景下提供更清晰、更流暢的顯示的結果，從而解決了先前技術中，單一顯示器因像素密度不足而導致的模糊或噪點的問題。</t>
  </si>
  <si>
    <t>藉由利用運動感應器實時監測波導組件運動並由顯示控制器進行影像光修正的技術，產生了修正波導運動影響的功能，達成了減少波導運動引起的顯示劣化並提高圖像顯示穩定性和準確性的結果，從而解決了先前技術中，波導輕微移動導致的影像失真、雙視差和低對比度的問題。</t>
  </si>
  <si>
    <t>藉由結合電致變色材料和液晶的可調光濾光片的技術，產生了更靈活調節光的透過率和顏色控制的功能，達成了在顯示技術和智能窗戶系統等應用中實現精細光學調節的結果，從而解決了先前技術中，電光裝置在光透過性和顏色控制精度方面不足的問題。</t>
  </si>
  <si>
    <t>藉由改變光學濾光片狀態以實現不同光散射特性的技術，產生了可以精細調控光的散射效果的功能，達成了在顯示、調光和其他光學應用中提供更多靈活性和多樣化散射效果的結果，從而解決了先前技術中，傳統電光裝置無法提供如此細緻散射特性調控的問題。</t>
  </si>
  <si>
    <t>藉由利用磁場獨立調控磁性微結構取向、電場控制液晶取向的技術，產生了可以同時實現液晶和磁性微結構獨立控制的功能，達成了提高光學調節精度和範圍的結果，從而解決先前技術中，傳統電光裝置無法實現液晶和磁性微結構取向獨立調整的問題。</t>
  </si>
  <si>
    <t>藉由確定用戶手指表徵位置並獲取施加力量的信息的技術，產生了能根據用戶施加的力量調整執行器物理特徵的功能，達成了在交互過程中真實模擬物理對象互動的結果，從而解決先前技術中無法充分利用觸覺感知、缺乏完全沉浸式互動體驗的問題。</t>
  </si>
  <si>
    <t>藉由提供基於層次化通訊架構並支持信用數據流控制的芯片對芯片互連的技術，產生了高效數據傳輸和增強數據流控制的功能，達成了在需要處理大量數據和高頻通信的應用中更高的數據傳輸效率和可擴展性的結果，從而解決先前技術中數據中心內部處理單元連接不易擴展，且無法有效應對增長的網絡速度和數據流量的問題。</t>
  </si>
  <si>
    <t>藉由提供將數據加密並同步至遠端裝置的技術，產生了保護數據安全並有效實現數據同步的功能，達成了在多設備環境中確保數據傳輸過程中的安全性的結果，從而解決先前技術中未能充分考慮加密與安全性，容易導致數據洩露或安全隱患的問題。</t>
  </si>
  <si>
    <t>藉由基於蜂窩網絡路由選擇策略來動態配置WLAN資源的技術，產生了根據用戶設備的路由選擇策略為無線通信設備配置相應資源的功能，達成了提升無線通信質量和效率的結果，從而解決先前技術中在跨網絡通信時，缺乏靈活性和跨網絡資源協調，無法實現高效和低延遲通信的問題。</t>
  </si>
  <si>
    <t>藉由使用安瓿瓶中的有機固體晶體源材料並控制晶體生長區段的技術，產生了製作具有特定尺寸和結構的有機固體晶體薄膜的功能，達成了製造尺寸小、重量輕且光學效率高的光學元件的結果，從而解決先前技術中液晶材料的折射率和雙折射率限制，無法實現更小型化且具有更高光學性能的光學元件的問題。</t>
  </si>
  <si>
    <t>藉由利用液晶電池調節波導包層折射率的技術，產生了精確控制光的傳播方向並調整光的耦合角度的功能，達成了提供精緻、輕便且高效的光學元件設計的結果，從而解決先前技術中HMD等設備中組件過多、體積笨重，難以提供舒適且高精度光學表現的問題。</t>
  </si>
  <si>
    <t>藉由使用精密控制的發射陣列和可調光源的技術，產生了提高深度感測準確度和靈活性的功能，達成了提供更輕便、緊湊的深度相機組件的結果，從而解決先前技術中基於結構光的深度感測系統體積龐大、不適合小型化、輕便化設計需求的問題。</t>
  </si>
  <si>
    <t>藉由將影像數據處理分為兩階段的技術，產生了先縮小影像數據後再進行進一步處理的功能，達成了減少腕戴裝置在影像處理時的計算資源消耗和電池負擔的結果，從而解決先前技術中影像處理過程中需大量計算資源和電池電力，導致電池過度消耗並影響其他功能運行的問題。</t>
  </si>
  <si>
    <t>藉由將應用會話與唯一識別符關聯並生成調用堆棧和元數據的技術，產生了能夠精確跟踪和管理應用會話狀態的功能，達成了提高應用運行的穩定性和可追蹤性的結果，從而解決先前技術中未充分強調會話中對識別符的精確管理，導致會話管理效率低且錯誤處理困難的問題。</t>
  </si>
  <si>
    <t>藉由根據影像處理層級結構動態調整影像感測配置的技術，產生了能夠根據條件調整影像感測配置、優化影像處理流程的功能，達成了降低功耗與計算資源消耗、提升系統效能的結果，從而解決先前技術中因高解析度和高幀率影像感測帶來的巨大功耗與計算負擔的問題。</t>
  </si>
  <si>
    <t>藉由創建虛擬獨立空間的技術，產生了能在虛擬現實中提供多重個性化、隔離空間的功能，達成了在同一虛擬現實裝置上支持不同訪問權限與體驗的結果，從而解決先前技術中只能提供單一虛擬環境，缺乏靈活性和多樣性的問題。</t>
  </si>
  <si>
    <t>藉由根據眼動追蹤數據調整顯示內容的技術，產生了根據眼睛注視位置動態調整顯示區域解析度的功能，達成了提高顯示效能、節省處理資源並改善顯示質量的結果，從而解決先前技術中顯示內容無法精確調整、處理資源浪費以及影像質量不均的問題。</t>
  </si>
  <si>
    <t>藉由在對話會話期間根據用戶請求即時生成和編輯媒體蒙太奇的技術，產生了動態生成和編輯媒體內容的功能，達成了提供個性化、靈活且即時調整的媒體體驗的結果，從而解決先前技術中依賴靜態信息提供和缺乏即時交互處理的問題。</t>
  </si>
  <si>
    <t>藉由結合光束衍射、偏振成像和條紋投影的技術，產生了對物體形狀和材料性質的精確測量的功能，達成了高效、準確且時間成本較低的物體分析的結果，從而解決先前技術中依賴多個相機協同工作、旋轉元件的繁瑣操作流程，並避免了大規模設備、空間需求、過度功耗及長時間獲取的問題。</t>
  </si>
  <si>
    <t>藉由在虛擬現實頭戴顯示器中使用波導和光學元件協作的技術，產生了精確的定位和位移追蹤的功能，達成了提高虛擬現實系統定位精度的結果，從而解決先前技術中依賴多個紅外發光二極體、靈活電路、連接器和控制電子設備的複雜性的問題。</t>
  </si>
  <si>
    <t>藉由在波導上沉積緩衝層並利用三維列印技術製作光學鏡頭的技術，產生了精確結合光學鏡頭與其他光學元件（如波導和緩衝層）的功能，達成了降低製造複雜性和成本並提供靈活製作過程的結果，從而解決先前技術中傳統光學鏡頭製造中的高成本、低效率和難以實現精確度的問題。</t>
  </si>
  <si>
    <t>藉由設計可彎曲的面部接口框部分和上部支撐元件的技術，產生了根據使用者面部特徵彎曲的功能，達成了提高佩戴舒適度和穩定性的結果，從而解決先前技術中面部接觸部分不夠靈活、無法根據不同使用者的面部形狀進行調整的問題。</t>
  </si>
  <si>
    <t>藉由設計可伸縮標籤並實現顯示器位置調整的技術，產生了根據使用者需求調整顯示器距離的功能，達成了提高佩戴舒適性和適應性的結果，從而解決先前技術中無法調節顯示器與使用者面部距離的問題。</t>
  </si>
  <si>
    <t>藉由結合視頻追蹤數據和IMU數據，並利用卡爾曼濾波器進行精確追蹤的技術，產生了在信號可靠性不足時依然能提供穩定追蹤的功能，達成了提高人工現實設備交互性能和使用體驗的結果，從而解決先前技術中僅依賴單一追蹤技術所導致的精度不足和信號可靠性差的問題。</t>
  </si>
  <si>
    <t>藉由使用導電層屏蔽的導線結合差分信號和直流電源的技術，產生了同時進行電力傳輸和數據通信的功能，達成了提高可穿戴顯示設備性能和穩定性的結果，從而解決先前技術中對多條獨立傳輸線依賴過重、空間佔用大以及通信架構複雜的問題。</t>
  </si>
  <si>
    <t>藉由在交友應用程式中提供可選擇儀表板元素並顯示數位交友分析儀表板的技術，產生了基於共同興趣數據的精確交友匹配的功能，達成了幫助用戶理解與其他用戶之間共同興趣的結果，從而解決先前技術中缺乏精確數據展示和匹配偏好的問題。</t>
  </si>
  <si>
    <t>藉由在社交媒體平台上接收用戶輸入並讓聯絡人參與配對操作的技術，產生了社交化的交友配對的功能，達成了讓用戶的社交網絡在交友過程中進行個性化推薦和互動的結果，從而解決先前技術中交友平台僅由用戶單獨操作、缺乏社交協作和個性化推薦的問題。</t>
  </si>
  <si>
    <t>藉由使用至少兩根導線和導電層實現直流電力傳輸與數據交換的技術，產生了在設備中有效傳遞能量和信號的功能，達成了在有限空間內高效實現雙向電力和數據傳輸的結果，從而解決先前技術中需要複雜數據傳輸架構和大量電力支持的問題。</t>
  </si>
  <si>
    <t>藉由使用一對導線與導電層進行差分信號通訊數據交換的技術，產生了高效穩定的數據傳輸的功能，達成了在有限空間內減少信號干擾、提高傳輸速度與準確性的結果，從而解決先前技術中多設備協作時數據交換的穩定性與高效性挑戰的問題。</t>
  </si>
  <si>
    <t>藉由使用一對導線與第一電子子系統進行電連接的技術，產生了在不依賴過於繁複硬體結構的情況下，實現數據交換與功率供應協同運作的功能，達成了在簡化設計的情況下實現穩定運行與高效數據流動的結果，從而解決先前技術中需要複雜硬體結構來支援協同運作與穩定運行的問題。</t>
  </si>
  <si>
    <t>藉由使用至少兩條導線及其外覆導電層進行電力與數據交互的技術，產生了高效的數據交換與電源供應協同工作的功能，達成了在簡化硬體結構的情況下，實現穩定運行並有效支持小型化低功耗裝置的結果，從而解決先前技術中需要強大硬體支持且協同操作複雜的問題。</t>
  </si>
  <si>
    <t>藉由使用主機渲染器向多處理器類型發出軟體調用的技術，產生了多處理器協同工作來高效渲染複雜XR場景的功能，達成了改善XR場景渲染處理能力，並解決了不同處理器類型間兼容性和協同問題的結果，從而解決先前技術中依賴單一硬體渲染流程而難以處理大規模複雜場景瓶頸的問題。</t>
  </si>
  <si>
    <t>藉由使用主機渲染器向多種類型處理器發出軟體調用的技術，產生了將渲染過程分配給不同類型處理器的功能，達成了在處理複雜XR場景時提高效率與靈活性的結果，從而解決先前技術中單一處理器渲染過程所面臨的硬體兼容性與協同的問題。</t>
  </si>
  <si>
    <t>藉由使用主機渲染器動態渲染來自多個編碼的XR場景圖場景組件的技術，產生了在同一渲染過程中跨應用場景的集成和高效渲染的功能，達成了多個XR應用場景圖場景組件的協同渲染和動態調整的結果，從而解決先前技術中依賴單一渲染流程且難以實現多場景和多應用間協同工作、兼容性差以及互操作性不足的問題。</t>
  </si>
  <si>
    <t>藉由使用由一個或多個計算系統執行的人工現實場景對齊與影像捕獲的技術，產生了將人工現實場景與真實世界環境進行精確對齊的功能，達成了提高多用戶共享人工現實體驗的效率並確保在不同設備間傳遞的場景對齊效果一致的結果，從而解決先前技術中增強現實（AR）效果顯示只能在單一設備上呈現，無法有效支持多用戶間共享和協同互動的問題。</t>
  </si>
  <si>
    <t>藉由使用將激光脈衝引入使用者眼睛並暫時減少其光敏感度的減法對比的技術，產生了增強增強現實顯示中對比度的功能，達成了在強光環境下提高顯示可視性和清晰度的結果，從而解決先前技術中增強現實系統在不同光照條件下未能有效改善觀看體驗的問題。</t>
  </si>
  <si>
    <t>藉由使用與人工現實平台相關聯的計算系統來接收並生成指令鏈接的技術，產生了在多使用者之間實現即時協同操作和動作同步的功能，達成了簡化虛擬社交活動或任務合作過程、提高使用者間協作效率的結果，從而解決先前技術中虛擬現實系統中依賴手動調度、協商精確會面時間和地點所帶來的誤解、導航錯誤及不必要等待時間的問題。</t>
  </si>
  <si>
    <t>藉由使用一種在非暫態計算機可讀存儲媒介上執行的音頻信號分類的技術，產生了能夠在小型設備上有效分類音頻流中不同信號的功能，達成了提高處理效率和精準度，並能在設備的計算能力範圍內執行複雜聲音事件與關鍵字識別的結果，從而解決先前技術中由於小型設備的計算資源有限，無法存儲大型機器學習模型或多模型處理導致的識別準確度不足和處理效率低下的問題。</t>
  </si>
  <si>
    <t>藉由使用多個相互連接的單元，每個單元包括兩個導電板部分和一個通孔的天線結構的技術，產生了能夠有效提升天線性能的功能，達成了在高頻應用中提高信號處理與傳輸效率的結果，從而解決先前技術中使用複雜或較少集成天線設計，導致高製造成本和低集成功能，以及在高頻信號處理中效率不足的問題。</t>
  </si>
  <si>
    <t>藉由使用基於觸發器子電路與滯後子電路的技術，產生了有效控制數據流並減少短路電流的功能，達成了減少能量消耗、提高效率並增強系統穩定性和可靠性的結果，從而解決先前技術中電路設計可能存在的較高短路電流，導致能量損耗、熱量積聚及系統穩定性降低的問題。</t>
  </si>
  <si>
    <t>藉由使用協調人工現實環境中的通話和用戶互動的計算機可讀存儲介質的技術，產生了在不同人工現實體驗間無縫過渡並持續呈現通話控制的功能，達成了提升多用戶互動性、流暢性並避免在體驗過渡過程中丟失控制選項的結果，從而解決了先前技術中體驗切換時控制丟失和互動中斷的問題。</t>
  </si>
  <si>
    <t>藉由使用多個麥克風協同作用並選擇加權因子來結合第一聲學信號和第二聲學信號的技術，產生了優化錄音質量並提高信號清晰度和準確度的功能，達成了有效減少環境噪聲並提升錄音質量的結果，從而解決了先前技術中麥克風易受環境噪聲干擾且難以有效過濾噪聲的問題。</t>
  </si>
  <si>
    <t>藉由使用光源、鏡面和傳感器協同工作的技術，產生了能夠精確捕捉眼睛可見表面並拼接多張圖像來提供完整視覺資訊的功能，達成了高精度追蹤眼動並提供完整眼睛視覺信息的結果，從而解決了先前技術中只能提供有限視覺跟蹤且無法精確追蹤眼睛可見表面的問題。</t>
  </si>
  <si>
    <t>藉由使用鐵磁材料增強磁場並利用穩定線圈與磁場的相互作用的技術，產生了在電子設備中實現更精確鏡頭穩定性的功能，達成了在緊湊設計中保持穩定鏡頭運作的結果，從而解決了先前技術中避免鐵磁材料放置於相機附近以防止干擾並且避免外部磁鐵影響相機穩定性的問題。</t>
  </si>
  <si>
    <t>藉由包含同步顯示器與相機之間時間計劃、基於時間計劃觸發顯示器與相機動作、構建事件時間線並進行幀匹配的技術，產生精確匹配顯示內容幀與捕捉內容幀的功能，達成提升影像捕捉準確性和一致性的結果，從而解決先前技術中顯示器與相機時間同步不精確導致顯示內容與捕捉畫面不一致的問題。</t>
  </si>
  <si>
    <t>藉由生成包含在三維人工現實環境中的可見部分和不可見部分，並根據檢測結果動態調整可見部分長度與形狀的技術，產生靈活且精確對接虛擬物品的視覺互動的功能，達成提升用戶與虛擬物品交互體驗的直觀性與自然性的結果，從而解決先前技術中互動工具可見範圍有限且無法有效處理虛擬物品精確對接與交互的問題。</t>
  </si>
  <si>
    <t>藉由配置照明裝置發射光並利用光子探測器接收反射光，結合獲勝者電路篩選信號最強探測器並由處理器解析的技術，產生精確測量頭部反射光以推斷面部表情並進行即時識別的功能，達成在虛擬現實（VR）、增強現實（AR）或混合現實（MR）環境中提供準確且快速的面部表情識別與即時反饋的結果，從而解決先前技術中依賴傳統面部跟蹤系統導致識別準確性不足且反應速度偏慢的問題。</t>
  </si>
  <si>
    <t>藉由引入本地第一機器學習模型計算預測機率並使用第二機器學習模型計算信心水準的技術，產生對解碼假設進行高精度預測和信心評估的功能，達成根據信心水準動態調整學習模型參數以提高語音識別準確性和可靠性的結果，從而解決先前技術中依賴單一層級神經元處理訊號導致語音解碼和信心評估準確度不足的問題。</t>
  </si>
  <si>
    <t>藉由使用由編織圖案構成的布料設計，結合機械鬆弛釋放與抗拉伸性能，以及嵌入與布料延展長度相匹配的導電線路的技術，產生在軸向延展過程中有效釋放應力且防止電子元件過度拉伸的功能，達成顯著提高軟質產品耐用性與長期性能的結果，從而解決先前技術中因長期重複拉伸導致電子元件永久損壞並縮短產品使用壽命的問題。</t>
  </si>
  <si>
    <t>藉由使用玻璃或聚合物製成的管狀本體結合內部毛細結構和工質進行蒸發與凝結以傳遞熱量的技術，產生在空間和重量受限環境中高效散熱並提升熱管理性能的功能，達成有效改善AR/VR裝置散熱效率並提高使用者舒適度和裝置穩定性的結果，從而解決先前技術中無法充分利用如鏡腳等有限表面進行散熱而導致熱管理效率不足的問題。</t>
  </si>
  <si>
    <t>藉由在主要鏡片元件的光學表面上直接安裝次級鏡片元件以實現緊密結合且不增加厚度或體積的技術，產生在緊湊設計中提供高光學質量和多樣化光學效果的功能，達成減少光學失真或畸變並提升成像效果以滿足現代裝置小型化需求的結果，從而解決先前技術中依賴厚重單一鏡片元件導致空間和重量受限而影響光學系統效率的問題。</t>
  </si>
  <si>
    <t>藉由在基材上沉積交替折射率的介電層並覆蓋低折射率材料層以及均勻沉積密封層以形成抗反射塗層的技術，產生有效提升抗反射效果並增強塗層耐用性的功能，達成克服低折射率材料層與其他層相容性問題並提高抗反射塗層性能與穩定性的結果，從而解決先前技術中低折射率層製程複雜且容易遭遇化學污染和磨損問題的問題。</t>
  </si>
  <si>
    <t>藉由利用顯示投影組件、視差導光板和雙光二極體視差影像感測器配合處理邏輯自動調整聚焦鏡頭的技術，產生精確捕捉虛擬圖像光線並根據多重去焦因子實現自動對焦的功能，達成在不同環境條件下穩定呈現高品質虛擬圖像並維持顯示效果精確性的結果，從而解決先前技術中由於溫度變化、鏡頭製造公差或對準問題導致的聚焦不準確和顯示性能不穩定的問題。</t>
  </si>
  <si>
    <t>藉由基於AR系統感測器數據識別觸發信號並分階段下載與執行應用程式的技術，產生在沙盒過程中隔離應用程式的第一可執行部分並根據用戶互動動態調整存取權限的功能，達成在確保系統安全性的同時自動化應用程式下載與執行以提供更流暢的使用體驗的結果，從而解決先前技術中用戶需主動搜尋、下載並安裝應用程式且操作繁瑣並存在安全風險的問題。</t>
  </si>
  <si>
    <t>藉由將感測器分布於腕戴裝置的兩個皮膚接觸部分並利用彈性材料實現可調節固定方式的技術，產生能夠提供足夠生物電位數據且保持輕便性的功能，達成在提高佩戴舒適度的同時提供高精度數據支持人工現實交互的結果，從而解決先前技術中輕量化裝置無法提供高精度數據，而重型裝置又降低佩戴舒適度的問題。</t>
  </si>
  <si>
    <t>藉由將微型光學感測器和生物阻抗測量電極集成於同一戒指中的技術，產生能夠同時監測佩戴者手指的生物特徵和其他指標的功能，達成在不干擾佩戴者的情況下提供多重生理數據監測的結果，從而解決先前技術中獨立感測裝置需要額外配件或設備，且缺乏便捷性和可穿戴性的問題。</t>
  </si>
  <si>
    <t>藉由將虛擬物體錨定於人工現實環境中的錨定物體並根據錨定物體的位置變動調整虛擬物體位置的技術，產生能夠實時調整虛擬物體與現實物體之間相對位置的功能，達成在物體移動時仍能保持虛擬物體與現實物體一致的相對定位的結果，從而解決先前技術中增強現實、混合現實和虛擬現實系統中虛擬物體與現實物體之間的定位精確度不足以及同步性不穩定的問題。</t>
  </si>
  <si>
    <t>藉由動態調整顯示光的極化方向並根據用戶凝視角度精確控制顯示區域的技術，產生能夠在凝視區域內調整顯示效果的功能，達成提高顯示區域的光線效率並優化顯示性能的結果，從而解決先前技術中在小型顯示器和功耗管理方面的限制，特別是在像素大小、光效率和成本之間的權衡的問題。</t>
  </si>
  <si>
    <t>藉由將現實世界物體的影像資料與虛擬現實場景結合的技術，產生能夠顯示現實物體表徵變換的功能，達成提升使用者在虛擬環境中與現實物體互動的結果，從而解決先前技術中虛擬現實系統無法精確顯示現實物體位置及視覺效果，進而影響用戶互動體驗的問題。</t>
  </si>
  <si>
    <t>藉由將Fresnel透鏡與衍射光學元件堆疊並光學耦合的技術，產生補償Fresnel透鏡引起的色差和衍射效應的功能，達成提升頭戴顯示裝置影像品質與性能的結果，從而解決先前技術中Fresnel透鏡在影像應用中因為衍射效應和光學瑕疵而造成的顯示效果限制的問題。</t>
  </si>
  <si>
    <t>藉由在非瞬時計算機可讀存儲介質中儲存指令並根據互動模式上下文自動切換互動模式的技術，產生根據用戶互動需求動態選擇互動模式的功能，達成提高用戶交互體驗並提供更加靈活的互動模式選擇的結果，從而解決先前技術中人工現實系統在不同情境下難以自動切換或適配合適的互動模式，且用戶需手動切換或無法根據當前上下文自動調整模式的問題。</t>
  </si>
  <si>
    <t>藉由從多張二維圖像中提取圖像特徵並基於視場信息生成像素預測特徵的技術，產生基於三維模型的面部表情預測和虛擬人像渲染的功能，達成更高效且可擴展的實時面部表情生成的結果，從而解決先前技術中虛擬現實和增強現實應用中，基於多視角數據的體積模型計算成本高、難以擴展至多身份設置以及實時應用中計算困難的問題。</t>
  </si>
  <si>
    <t>藉由根據用戶輸入自動生成建議意圖和建議槽自動補全的技術，產生基於用戶選擇動態調整交互過程的功能，達成靈活且精確的多步交互自動調整的結果，從而解決先前技術中助手系統在處理復雜交互過程時，無法靈活自動調整或即時根據上下文調整交互模式的問題。</t>
  </si>
  <si>
    <t>藉由利用聲紋辨識來動態管理多個助手系統的技術，產生根據用戶身份自動切換助手系統的功能，達成靈活且無需手動選擇的交互模式的結果，從而解決先前技術中助手系統缺乏自動調整和切換操作模式的問題。</t>
  </si>
  <si>
    <t>藉由使用計算系統與伴隨裝置協同工作的技術，產生基於用戶語音輸入和模式切換的靈活反饋的功能，達成提供即時且多層次反饋並改善交互體驗的結果，從而解決先前技術中缺乏在多設備協同下提供一致交互體驗和靈活反饋機制的問題。</t>
  </si>
  <si>
    <t>藉由配置兩個前向攝像頭並根據興趣區域對齊情況自動切換的技術，產生無需用戶手動調整攝像頭位置的功能，達成提高使用便利性和提升直觀流暢的結果，從而解決先前技術中需要用戶手動調整攝像頭位置並可能干擾體驗的問題。</t>
  </si>
  <si>
    <t>藉由使用可拆卸光柵來精確控制光源投射特徵的技術，產生靈活更換光柵以適應不同校準需求的功能，達成提高色度計校準精度與靈活性的結果，從而解決先前技術中固定光源和光柵配置缺乏靈活性，無法精確調整光源特徵的問題。</t>
  </si>
  <si>
    <t>藉由雷達組件發射信號並分析返回信號的技術，產生識別物體特徵並對物體進行精確測量的功能，達成提升物體識別精度和效率的結果，從而解決先前技術中雷達系統無法高效分析物體多種特徵且處理過程複雜的問題。</t>
  </si>
  <si>
    <t>由使用聚合物對液晶材料層進行精確對齊的技術，產生減少顯示器顯示反應延遲及殘餘對齊效應的功能，達成顯著改善顯示器動態範圍並提升透明度與不透明度切換性能的結果，從而解決先前技術中液晶顯示器啟動後存在的顯示反應延遲及殘餘透明或暗度的問題。</t>
  </si>
  <si>
    <t>藉由使用相機捕捉穿戴裝置圖像並識別光點圖案或預定特徵的技術，產生根據圖像識別調整穿戴裝置姿態的功能，達成在環境中更穩定且精確的姿態調整的結果，從而解決先前技術中紅外光二極管模式下因環境光干擾或控制器靠近使用者頭部導致的追蹤失敗的問題。</t>
  </si>
  <si>
    <t>藉由確定使用者的預測眼睛凝視並分析其時間穩定性的技術，產生根據穩定性對圖像區域分配權重的功能，達成根據使用者的動態需求精確調整曝光控制參數的結果，從而解決先前技術中未能考慮眼睛凝視時間變化與穩定性，無法精確調整影像捕捉參數的問題。</t>
  </si>
  <si>
    <t>藉由選擇與初始過濾器匹配的多重圖像過濾器組合的技術，產生在應用於XR圖形處理管線中時計算資源消耗較少的功能，達成在不改變過濾效果的情況下有效降低計算資源消耗的結果，從而解決先前技術中處理高分辨率和高幀率圖像數據時過濾器使用增加大量計算和記憶體需求，限制系統性能的問題。</t>
  </si>
  <si>
    <t>藉由利用多組不同偏振態的垂直腔面發射激光（VCSEL）組合的技術，產生更精細的眼動追蹤和影像顯示的功能，達成在虛擬現實或增強現實場景中提供更高精度交互體驗的結果，從而解決先前技術中頭戴顯示裝置未能充分利用結構光的偏振變化來實現精細化眼動追蹤和防篡改的問題。</t>
  </si>
  <si>
    <t>藉由使用應用專用集成電路（ASIC）集中控制兩個照明裝置的技術，產生減少對多個控制器依賴的功能，達成降低系統體積、成本並提高運行效率的結果，從而解決先前技術中需要獨立控制器來管理照明源，導致設備空間需求增加和製造成本提高的問題。</t>
  </si>
  <si>
    <t>藉由集成支持多種無線技術的天線的技術，產生提供更加靈活和多樣化無線連接選項的功能，達成在複雜環境中保持穩定通信性能的結果，從而解決先前技術中依賴單一無線技術或少數幾種無線技術，限制設備在不同環境和應用中適用性的問題。</t>
  </si>
  <si>
    <t>藉由集成開放式槽天線、單極天線和浮動偶極天線等多種天線的技術，產生支持多頻段無線通信的功能，達成在有限空間內實現高效能和高靈活性的無線信號傳輸的結果，從而解決先前技術中可穿戴裝置依賴單一或少數幾種天線設計，限制其在不同頻段進行無線通信的能力，尤其在空間受限的近眼顯示裝置中無法提供高效通信的問題。</t>
  </si>
  <si>
    <t>藉由在計算設備上識別共享畫面中的可互動元素並將其傳輸至另一計算設備的技術，產生遠端用戶能夠互動共享畫面中元素的功能，達成即使是遠端用戶也能對共享屏幕中的互動元素進行控制和交互的結果，從而解決先前技術中遠端用戶無法互動本地設備中可操作元素的問題。</t>
  </si>
  <si>
    <t>藉由在無線通信設備之間執行「先聽後講」（LBT）操作來確定通道可用性的技術，產生確保通道可用並避免同頻干擾的功能，達成提升無線設備在擁擠環境中運行效率和可靠性的結果，從而解決先前技術中無線設備在同一環境中工作時可能因為突發信號造成干擾的問題。</t>
  </si>
  <si>
    <t>藉由使用RGB激光背光、光柵導光板和相位板進行背光相位調整和聚焦的技術，產生提升顯示亮度和色彩精確度的功能，達成改善顯示效果並提升顯示品質的結果，從而解決先前技術中依賴複雜投影系統來提供足夠亮度和高解析度顯示，且無法在頭戴顯示設備中實現輕巧與高效圖像輸出的問題。</t>
  </si>
  <si>
    <t>藉由根據眼球注視方向生成不同取樣密度的啟動圖的技術，產生對視線重點區域進行精確數據獲取的功能，達成提高數據獲取效率並降低時間和功耗消耗的結果，從而解決先前技術中對整個場景進行均勻處理、導致大量時間和功耗消耗、難以實現高效數據處理的問題。</t>
  </si>
  <si>
    <t>藉由結合虛擬元素和現實元素並基於用戶注視行為及反應時間來動態調整圖像雜亂程度的技術，產生基於綜合雜亂指標進行圖像雜亂管理的功能，達成有效降低用戶視覺負擔、提升用戶體驗並提高計算資源利用率的結果，從而解決先前技術中固定且非個性化的雜亂管理、用戶感到信息過載、無效元素浪費計算資源和對用戶安全造成隱患的問題。</t>
  </si>
  <si>
    <t>藉由結合語音和手勢兩種用戶輸入方式的技術，產生更靈活、自然的多模態交互的功能，達成基於語音和手勢輸入來精確分析用戶意圖並執行任務的結果，從而解決先前技術中助手系統僅依賴單一用戶輸入，無法充分發揮多模態輸入所帶來的靈活性和準確度的問題。</t>
  </si>
  <si>
    <t>藉由使用機器學習模型和知識圖譜來識別和分析視覺信號中的文字內容的技術，產生基於用戶所在環境情境執行任務的功能，達成根據具體情境自動處理視覺信號並執行個性化任務的結果，從而解決先前技術中助手系統缺乏對現實環境的深度理解和情境感知的問題。</t>
  </si>
  <si>
    <t>藉由使用具有凹槽結構的n型半導體層和在側壁上生長的主動層的技術，產生了能在相同體積下實現更高發光亮度和效率的功能，達成了提高光的發射效率並優化光的發射角度的結果，從而解決先前技術中發光二極體在高亮度和高解析度顯示應用中效率和發射特性不足的問題。</t>
  </si>
  <si>
    <t>藉由使用薄膜電路層與背板組合來集成LED陣列的控制與電流提供的技術，產生了簡化結構設計和提高控制精度的功能，達成了提高裝置效率、可靠性及靈活性的結果，從而解決先前技術中微型LED陣列在控制大量LED並穩定提供驅動電流過程中的複雜性和不穩定性的問題。</t>
  </si>
  <si>
    <t>藉由使用熱隔離設計與U型散熱器結構的技術，產生了高效且緊湊的熱管理的功能，達成了減少μ-OLED顯示面板因高溫退化風險並提高熱管理效能的結果，從而解決先前技術中傳統熱管理系統需要大量空間和重量以移除熱量，導致不適用於輕量化擴增實境頭顯裝置的問題。</t>
  </si>
  <si>
    <t>藉由動態調整影像感測器和投影儀參數的技術，產生了更高效且精確的三維輪廓成像的功能，達成了能夠準確捕捉目標物體三維結構並提高數據精度的結果，從而解決先前技術中被動或靜態三維成像技術受環境光源或光線模式限制，缺乏靈活調整機制，導致精度和實時性較差的問題。</t>
  </si>
  <si>
    <t>藉由調整光學層間距並控制無定形層接觸面積變化的技術，產生了可以動態改變光圈大小的功能，達成了光學系統能夠靈活適應不同光照條件或影像需求的結果，從而解決先前技術中固定結構光圈無法精確動態調整，且需依賴繁瑣機械結構或受限於可變範圍的問題。</t>
  </si>
  <si>
    <t>藉由設計具有梯形區域的輸出耦合器並整合精密的波導系統的技術，產生了能有效引導光線並提高光學性能的功能，達成了在頭戴式顯示設備中有效傳輸光線、減少光學損失並提升顯示效果的結果，從而解決先前技術中眼動追蹤系統受限於自然障礙物（如睫毛和眼瞼）影響影像質量，降低準確度和可靠性的問題。</t>
  </si>
  <si>
    <t>藉由設計一個集成入耦合和出耦合元件於波導中的技術，產生了能夠精確追蹤物體並生成追蹤信號的功能，達成了在增強現實或混合現實系統中，對現實物體或用戶行為進行精確追蹤的結果，從而解決先前技術中僅專注於顯示虛擬物體，缺乏物體追蹤功能，無法提供互動性和實時反應能力的問題。</t>
  </si>
  <si>
    <t>藉由設計光調整層與棱鏡薄膜層協同作用的技術，產生了能夠提高顯示光質量和效率的功能，達成了改善亮度和視覺效果、提升顯示效果的結果，從而解決先前技術中傳統LCD顯示系統亮度不足、效能低下的問題。</t>
  </si>
  <si>
    <t>由在透明共用電極層設置具有不同角度區段的縫隙的技術，產生了能夠精確改變液晶排列的功能，達成了在顯示亮度、視角穩定性等方面顯著提升的結果，從而解決先前技術中液晶顯示在亮度、回應時間和視角等方面受限制的問題。</t>
  </si>
  <si>
    <t>藉由結合觸控板、搖桿和按鈕的多樣操作介面，以及引入具磁鐵和磁感測器的觸發器的技術，產生更豐富的觸覺反饋的功能，達成提升操作靈敏度和真實感的結果，從而解決先前技術中對手指施壓回應不足，導致虛擬物件操控精準度和真實感降低的問題。</t>
  </si>
  <si>
    <t>藉由使用雙軌準延遲不敏感格式作為中介的技術，產生高效的同步域之間數據轉換的功能，達成減少因同步域不匹配而導致的傳輸延遲和錯誤的結果，從而解決先前技術中缺乏高效轉換方法，可能導致數據完整性降低和系統性能受限的問題。</t>
  </si>
  <si>
    <t>藉由引入群組專屬機器學習模型的技術，產生針對不同裝置群組分配專屬模型的功能，達成更有效處理不同裝置之間數據分佈差異並改善本地訓練數據稀少用戶模型性能的結果，從而解決先前技術中僅利用全域模型無法解決伺服器端與裝置端數據不匹配，導致對個別用戶的適應性不足的問題。</t>
  </si>
  <si>
    <t>藉由直接在頭戴裝置內處理音訊特徵並快速更新虛擬化身的技術，產生即時同步音訊與視覺互動的功能，達成減少音訊捕捉與化身更新之間的延遲，實現本地區域內的即時互動的結果，從而解決先前技術中需要將音訊傳輸至伺服器進行處理，導致虛擬化身更新延遲，並干擾多用戶場景中同步的問題。</t>
  </si>
  <si>
    <t>藉由結合幾何約束和動態模型來即時推斷主體的姿態及行為的技術，產生基於姿態估計與行為識別的功能，達成大幅降低基於軌跡優化方法所需的高計算成本與延遲的結果，從而解決先前技術中依賴複雜物理模型和批次處理所導致的高延遲與近似誤差的問題。</t>
  </si>
  <si>
    <t>藉由生成與使用頭戴式顯示器的使用者環境中的實體物件相關的距離圖並基於該距離圖動態計算實體與虛擬物件的相對位置與遮擋關係的技術，產生準確融合實體物件與虛擬物件的功能，達成提高畫面真實感及交互精度的結果，從而解決先前技術中依賴靜態方法或預設模版無法精確處理實體與虛擬元素之間遮擋與深度信息，導致沉浸感較弱的問題。</t>
  </si>
  <si>
    <t>藉由以動態方式計算背光單元統計數據及全域調光增益並直接於計算系統上進行處理的技術，產生低延遲且低功耗的背光調光的功能，達成有效調整影像色彩值及背光單元亮度的結果，從而解決先前技術中依賴專用硬體進行全域調光，導致延遲增加並消耗更多能量的問題。</t>
  </si>
  <si>
    <t>藉由使用能量收集元件將在相反方向繞射的光束轉化為電能的技術，產生回收未被利用的光能並提高能源效率的功能，達成有效回收本來會浪費的能量的結果，從而解決先前技術中光柵繞射顯示光時，朝向外部的光浪費並造成不必要能量消耗的問題。</t>
  </si>
  <si>
    <t>藉由使用壓縮和解壓縮機制有效管理與機器學習模型相關的數據的技術，產生高效的數據存取和減少內存使用的功能，達成提升數據存取效率並優化機器學習推論過程的結果，從而解決先前技術中僅依賴常規方法進行機器學習模型訓練與推論，未能有效解決數據存儲和處理效率不足的問題。</t>
  </si>
  <si>
    <t>藉由配置電流源與電流匯的切換機制來調控輸出狀態以反映輸入狀態的技術，產生精確映射與快速響應輸入輸出狀態的功能，達成精確且低延遲的輸入到輸出狀態轉換的結果，從而解決先前技術中未具體描述如何實現輸入狀態到輸出狀態轉換，導致輸出狀態不夠精確和反應不夠迅速的問題。</t>
  </si>
  <si>
    <t>藉由一種能識別用戶數據並基於位置關係動態調整音頻源的技術，產生可根據第一用戶和第二用戶的相對位置排除干擾音頻數據的功能，達成在多用戶通話中實現音頻隔離與優化、減少干擾並提升通訊質量的結果，從而解決先前技術中僅依賴互聯網傳輸而無法動態調整音頻源，導致多用戶通話時音頻干擾與通訊質量下降的問題。</t>
  </si>
  <si>
    <t>藉由一種能建立旁鏈會話並專門為流量傳輸保留旁鏈時隙的技術，產生可在第一無線通信設備與第二無線通信設備之間高效傳輸流量的功能，達成提升無線設備在擴增實境、虛擬實境及混合實境環境中數據傳輸效率和穩定性的結果，從而解決先前技術中設備通信頻道共享導致數據傳輸效率低下且易受干擾的問題。</t>
  </si>
  <si>
    <t>藉由增加包含阻擋電磁干擾與環境光的多層屏蔽裝置的技術，產生提升影像感測器性能並減少外界干擾影響的功能，達成在尺寸受限情況下提供更高影像品質和穩定性的結果，從而解決先前技術中相機因設備尺寸減小而導致解析度、訊號品質及影像穩定性下降的問題。</t>
  </si>
  <si>
    <t>藉由設置全內反射抑制支架並精確控制影像光路徑的技術，產生防止透明蓋因全內反射而限制影像光反射並提升影像捕捉精度的功能，達成在頭戴式裝置中有效引導影像光並提供更高質量影像捕捉效果的結果，從而解決先前技術中相機模組無法避免透明蓋全內反射影響而導致影像品質下降的問題。</t>
  </si>
  <si>
    <t>藉由利用光學異方性分子的面內定向模式及非線性變化方位角的光學薄膜配置的技術，產生能在多個位置精確衍射光並提供不同衍射效率的功能，達成在近眼顯示和頭戴顯示設備中提高光學系統效率並縮小尺寸的結果，從而解決先前技術中液晶偏振全息圖無法有效優化光導引與衍射過程，導致顯示性能和設計靈活性受限的問題。</t>
  </si>
  <si>
    <t>藉由將眼動追蹤模塊嵌入第二透鏡內並結合光束分離器與反射偏振器功能的技術，產生能在進行眼動追蹤的同時維持光學系統高效性並提升顯示質量的功能，達成減少空間需求並提升顯示系統整體緊湊性與協同性能的結果，從而解決先前技術中需依賴額外硬體或外部傳感器進行眼動追蹤而導致空間佔用大及系統整合性不足的問題。</t>
  </si>
  <si>
    <t>藉由基於語音輸入確定語言註冊並選擇相應語言註冊模型生成個性化語音回應的技術，產生能根據用戶語言風格提供更加符合個人需求的語音回應的功能，達成提升語音助理系統回應精確性與用戶滿意度的結果，從而解決先前技術中助理系統僅進行通用處理而無法針對語言風格或個性化需求進行細緻響應的問題。</t>
  </si>
  <si>
    <t>藉由結合機器視覺技術與網絡系統自動識別並標註影像中物品的技術，產生能向用戶提供交互式產品信息並顯示針對性視覺提示的功能，達成提升在線廣告針對性和互動性以有效傳達產品資訊的結果，從而解決先前技術中廣告缺乏針對性且無法充分利用用戶互動來提高廣告效果的問題。</t>
  </si>
  <si>
    <t>藉由使用多個感測器信號和機器學習模型來根據用戶活動及環境變化自動捕捉視覺數據的技術，產生能根據情境變化自動觸發並捕捉相關視覺數據的功能，達成提供更加靈活的數據捕捉和交互體驗的結果，從而解決先前技術中助手系統只能依賴用戶主動輸入，無法充分利用環境數據來主動響應需求的問題。</t>
  </si>
  <si>
    <t>藉由使用數位視覺碼和掃描技術簡化用戶對軟體功能訪問的技術，產生無需手動輸入或搜索其他識別資料即可解鎖軟體功能的功能，達成提高用戶訪問效率和減少操作繁瑣的結果，從而解決先前技術中傳統數位系統需手動查找或輸入資料，且容易選擇錯誤用戶，並且過程不可靠不方便的問題。</t>
  </si>
  <si>
    <t>藉由使用空間分佈的麥克風信號進行噪聲消除和干擾消除的技術，產生通過同步第一音頻信號和第二音頻信號，並移除噪聲源來增強音頻的功能，達成在增強現實頭盔中提供清晰增強音頻信號的結果，從而解決先前技術中可穿戴設備因麥克風配置受限，無法有效消除噪聲和干擾，特別是在麥克風需分佈於較遠距離時的問題。</t>
  </si>
  <si>
    <t>藉由使用基於時間間隔的無線通信調度的技術，產生在不同時間間隔內調整通信模式的功能，達成提高設備間通信效率並減少延遲的結果，從而解決先前技術中人工現實系統因延遲導致畫面抖動及影響用戶體驗的問題。</t>
  </si>
  <si>
    <t>藉由使用光導內部光傳播控制及散射光回收的技術，產生有效控制光的傳播和吸收的功能，達成減少光導內部散射光對系統性能影響的結果，從而解決先前技術中物體追蹤裝置主要關注用戶行為，未能有效改善光學顯示系統性能的問題。</t>
  </si>
  <si>
    <t>藉由使用雙共振掃描技術和精確校正因子應用的技術，產生高精度光束掃描和光場生成的功能，達成優化顯示效果並減少光學畸變的結果，從而解決先前技術中頭戴顯示設備中光學畸變和顯示不精確的問題。</t>
  </si>
  <si>
    <t>藉由使用集成眼睛追蹤技術和環境感測功能的技術，產生同時監測眼睛運動和周圍環境的功能，達成提升頭戴顯示裝置使用體驗、減少電池需求並優化體積和重量的結果，從而解決先前技術中眼睛追蹤技術和環境感測系統獨立運行導致的電池負擔和裝置笨重的問題。</t>
  </si>
  <si>
    <t>藉由使用眼睛追蹤系統與環境感測器結合的技術，產生自動識別使用者凝視方向並根據測得距離調整光學鏡片功率的功能，達成改善視覺清晰度並提供舒適精確視覺體驗的結果，從而解決先前技術中傳統老花眼矯正方法無法靈活應對不同視距的問題。</t>
  </si>
  <si>
    <t>藉由使用一種可拆卸並且易於更換的電池設計的技術，產生了讓使用者輕鬆更換電池的功能，達成了延長穿戴裝置使用時間並提高其便利性的結果，從而解決了先前技術中穿戴裝置電池無法更換、充電不便和電池效能不足的問題。</t>
  </si>
  <si>
    <t>藉由使用根據現實物體屬性資訊動態調整MR物體呈現方式的技術，產生了根據物體屬性資訊決定是否顯示或如何顯示MR物體的功能，達成了能夠靈活且動態呈現虛擬物體的結果，從而解決先前技術中無法根據使用者需求調整MR物體功能、僅限於改變物體外觀的問題。</t>
  </si>
  <si>
    <t>藉由使用根據使用者凝視方向動態調整圖像感測器讀出解析度的技術，產生了針對焦點區域優化圖像處理的功能，達成了提高圖像處理效率和視覺體驗的結果，從而解決先前技術中無法根據使用者視覺注意力動態調整圖像解析度、導致資源浪費和顯示效率低下的問題。</t>
  </si>
  <si>
    <t>藉由使用根據使用者身體特徵調整觸覺回饋的技術，產生了能根據使用者的身體特徵調整回饋強度和方式的功能，達成了提升使用者在人工現實中的沉浸感和舒適度的結果，從而解決先前技術中無法根據使用者身體特徵調整回饋強度，導致回饋不一致且影響使用者體驗的問題。</t>
  </si>
  <si>
    <t>藉由使用結合凝視輸入與手部運動的多重輸入的技術，產生了能夠在增強現實環境中準確觸發虛擬介面選擇的功能，達成了提高互動準確性與效率的結果，從而解決先前技術中使用者輸入不精確、反應緩慢，且輸入方式無法有效匹配使用者期望功能的問題。</t>
  </si>
  <si>
    <t>藉由將手勢、語音輸入與頭戴裝置協同工作來實現的技術，產生了可以靈活調整並協調不同輸入方式的控制方式的功能，達成了提升用戶交互體驗的結果，從而解決了先前技術中僅依賴單一輸入方式，且缺乏多重輸入方式協同導致的效率低下和操作繁瑣的問題。</t>
  </si>
  <si>
    <t>藉由使用根據消息延遲容忍度智能管理數據傳輸的技術，產生了能根據消息需求靈活調整數據傳輸鏈路狀態的功能，達成了更高效資源使用並減少延遲過長問題的結果，從而解決了先前技術中無法根據延遲需求有效管理數據傳輸鏈路，導致資源浪費或處理延遲過長的問題。</t>
  </si>
  <si>
    <t>藉由使用可操作的移動裝置來生成對受試者的移動拍攝和多視角掃描的技術，產生了能夠根據移動拍攝和多視角掃描數據生成3D可重光化身的功能，達成了在不同光照條件下生成可調光照條件的3D化身的結果，從而解決了先前技術中依賴多光照配置訓練模型並缺乏適應真實環境反射特性的問題。</t>
  </si>
  <si>
    <t>藉由使用非瞬時的計算機可讀存儲介質和影像數據生成多層的技術，產生了能夠根據真實世界物體和數字雙胞胎進行交互更新的功能，達成了真實世界物體與數字內容實時交互的結果，從而解決了先前技術中無法實現真實世界物體與虛擬內容交互和缺乏實時響應能力的問題。</t>
  </si>
  <si>
    <t>藉由使用基於語音化身的音頻處理鏈進行語音個性化轉換的技術，產生了能夠使用戶在虛擬環境中表達個性化語音的功能，達成了在不同XR應用中傳遞個性化語音的結果，從而解決了先前技術中音頻個性化表達不足且無法攜帶音頻個性至其他XR應用中的問題。</t>
  </si>
  <si>
    <t>藉由將導電痕跡印刷於載體上並使用柔性印刷電路（FPC）進行通信耦合的技術，產生了精確對接並簡化組件耦合過程的功能，達成了提高顯示裝置組裝效率並減少手動操作的結果，從而解決了先前技術中顯示裝置組件安裝低效、容易出現誤差及浪費時間與人力資源的問題。</t>
  </si>
  <si>
    <t>藉由利用振動元件通過摩擦運動在用戶身上產生靜電荷積累並儲存能量的技術，產生了無需頻繁充電且能夠持續提供能源的功能，達成了為可穿戴設備提供穩定電力供應的結果，從而解決了先前技術中可穿戴設備依賴電池或充電接口不便、充電效率低的問題。</t>
  </si>
  <si>
    <t>藉由在PTP系統中實現冗餘和負載平衡的技術，產生了在多個普通時鐘和活躍主時鐘之間進行協調並提升精確時間同步的可靠性的功能，達成了在故障場景中有效應對問題並確保同步穩定的結果，從而解決了先前技術中未能有效處理大量普通時鐘與主時鐘之間的冗餘和負載平衡的問題。</t>
  </si>
  <si>
    <t>藉由使用結構化光和無結構光讀取，結合同步機制和處理算法的技術，產生了能夠有效提升三維重建精度與穩定性的功能，達成了在各種應用中提供更高效且準確的物體感知的結果，從而解決了先前技術中對三維物體精確感知和重建缺乏有效同步和處理機制的問題。</t>
  </si>
  <si>
    <t>藉由使用視頻文件識別和元數據生成的技術，產生了將可編輯視頻文件與播放器視頻文件有效捆綁的功能，達成了便捷地管理和存儲編輯內容的結果，從而解決了先前技術中在社交媒體平台生成的多媒體文件中，編輯與處理困難、編輯過程受限於平台功能以及無法方便結合編輯內容與原始文件的問題。</t>
  </si>
  <si>
    <t>藉由將聲音信號與視覺化元素結合的技術，產生了基於圖形用戶介面顯示聲音空間並能進行用戶交互調整的功能，達成了提升聲音體驗交互性與可定制性的結果，從而解決了先前技術中未能將聲音與視覺化結合並缺乏即時調整聲音參數的交互性，無法增強用戶沉浸感的問題。</t>
  </si>
  <si>
    <t>藉由將語音信號與文本翻譯結合並進行空間化處理的技術，產生了直觀展示兩種語言之間語音對應並提升語音沉浸感的功能，達成了改善語言交流體驗、提升流暢性和互動性的結果，從而解決了先前技術中依賴文本閱讀和語音聆聽的繁瑣過程，無法提供無縫語言交流的問題。</t>
  </si>
  <si>
    <t>藉由將加固元件粘合於紡織品角落並放置於外殼凹槽中的技術，產生了牢固固定紡織品並增強外殼穩定性的功能，達成了提高覆蓋物穩定性和耐用性的結果，從而解決了先前技術中未充分利用角落凹槽固定覆蓋物，導致覆蓋物不穩固或脫落的問題。</t>
  </si>
  <si>
    <t>藉由可調的彈性帶和可旋轉的前部頭部接觸結構的技術，產生了能夠精確且舒適地固定頭戴裝置的功能，達成了提供更加靈活且適應不同頭部形狀的頭戴裝置的結果，從而解決了先前技術中傳統擴增現實硬體裝置無法充分適應用戶頭部結構，導致佩戴不精確或不舒適的問題。</t>
  </si>
  <si>
    <t>藉由結合觸控輸入和慣性感測器數據的技術，產生了精確判斷用戶是否正在佩戴或脫下頭戴裝置的功能，達成了防止在用戶脫下裝置過程中誤啟動助理系統的結果，從而解決了先前技術中助理系統對裝置佩戴與脫卸情境處理不精確，容易受到無意觸發影響的問題。</t>
  </si>
  <si>
    <t>藉由解析用戶輸入中的n-grams並識別隱藏意圖的技術，產生了精確處理多個意圖並動態交互解決隱藏意圖的功能，達成了在整體意圖解析之前先行解析隱藏意圖的結果，從而解決了先前技術中未能有效處理包含多個實體識別符的複雜情境及隱藏意圖解析的問題。</t>
  </si>
  <si>
    <t>藉由專門針對延遲敏感流量進行優化的技術，產生了精確調度流量並在特定喚醒時間內處理流量的功能，達成了減少延遲並提升網絡通信效率的結果，從而解決先前技術中處理延遲問題不足，導致虛擬現實、增強現實或混合現實中影像顯示卡頓，影響用戶體驗的問題。</t>
  </si>
  <si>
    <t>藉由多個光子感測器、事件寄存器、靜態隨機存取記憶體（SRAM）及內存增量器的技術，產生對光子檢測事件進行高效管理並準確更新記憶體儲存單元的功能，達成精確的深度測量與提高感測準確度的結果，從而解決先前技術中在處理高密度光子檢測事件時可能遇到的效能瓶頸的問題。</t>
  </si>
  <si>
    <t>藉由雙層光柵結構，其中包括主要光柵層和次要光柵層的技術，產生對光線的偏折和傳播特性進行細緻調控的功能，達成提高光束聚焦精度和增強光學性能的結果，從而解決先前技術中單層光柵結構無法提供高精度光學性能，尤其在複雜光波處理和高精度光學設備中存在局限的問題。</t>
  </si>
  <si>
    <t>由兩組光學波導和視差感應電路的技術，產生能夠更精確處理左右眼光線並提升立體視覺效果的功能，達成提供更真實且精細的視覺體驗，特別是在虛擬現實或擴增現實應用中的結果，從而解決先前技術中單一視差波導系統在顯示質量和精確度上受限制的問題。</t>
  </si>
  <si>
    <t>藉由反射式液晶顯示面板與定向光源協同工作的技術，產生在有限空間內實現高亮度、清晰影像顯示的功能，達成提高顯示亮度、清晰度及效率的結果，從而解決先前技術中光學系統需要額外光源來加強顯示效果，且難以在有限空間內達到最佳顯示品質的問題。</t>
  </si>
  <si>
    <t>藉由計算系統中處理器和記憶體協同工作的技術，產生能夠即時檢測真實世界物體與虛擬空間交互並提供提示的功能，達成增強使用者與虛擬環境互動體驗，並改善安全性和沉浸感的結果，從而解決先前技術中使用者無法察覺現實世界障礙物或邊界，導致不小心碰撞真實世界物體或脫離設計的互動區域的問題。</t>
  </si>
  <si>
    <t>藉由集成光源、眼動追蹤相機與波導顯示器的技術，產生能夠精確捕捉眼睛注視方向並動態調整顯示內容的功能，達成提高互動性和沉浸感的結果，從而解決先前技術中無法精確反應使用者視線移動，並且未能充分利用眼動追蹤技術來調整顯示內容的問題。</t>
  </si>
  <si>
    <t>藉由利用來自第一和第二生物電位信號傳感器的阻抗數據的技術，產生基於阻抗變化識別使用者命令的功能，達成提高系統資源利用效率並減少功率和計算能力需求的結果，從而解決先前技術中未充分利用生物電位信號數據來判斷使用者意圖或命令，限制互動靈活性和效率的問題。</t>
  </si>
  <si>
    <t>藉由利用來自生物電位信號感應組件的數據來識別使用者手部動作的技術，產生基於拇指移動方向控制應用內容顯示的功能，達成更加直觀、自然的使用者交互方式的結果，從而解決先前技術中可穿戴裝置依賴按鈕或觸控屏進行交互，且由於小螢幕和有限資源帶來互動不便的問題。</t>
  </si>
  <si>
    <t>藉由利用二維介面來顯示虛擬物體並接收操作指令的技術，產生在人工現實體驗中通過二維介面操作交互物體的功能，達成用戶能夠靈活地操控虛擬物體與現實物體交互的結果，從而解決先前技術中二維介面受限於平面顯示，無法提供與XR介面同樣的沉浸式體驗以及受限的交互方式的問題。</t>
  </si>
  <si>
    <t>藉由結合音頻輸入與視覺數據的技術，產生對目標物體進行精確識別與處理的功能，達成能夠根據識別結果準確選擇並執行與客戶系統相關聯的相應動作的結果，從而解決先前技術中單一數據源無法準確識別和執行動作選擇的問題。</t>
  </si>
  <si>
    <t>藉由實時追蹤和虛擬重建的技術，產生將使用者的上半身和下半身分別處理並結合的功能，達成生成更加真實且一致的全身虛擬角色的結果，從而解決先前技術中下半身虛擬角色不真實、與用戶實際姿勢不一致的問題。</t>
  </si>
  <si>
    <t>藉由基於規則的多層次狀態層級渲染與管理的技術，產生對多個人工現實體驗及其增強進行靈活且精確控制的功能，達成在人工現實環境中高效渲染和管理多重體驗的結果，從而解決先前技術中缺乏高效且動態的多重體驗狀態管理系統的問題。</t>
  </si>
  <si>
    <t>藉由基於資料結構與情境控制邏輯的記憶體儲存的技術，產生虛擬物件定義和反應邏輯靈活調整的功能，達成虛擬物件能根據真實世界情境和交互方式動態反應的結果，從而解決先前技術中虛擬物件創建和使用不直觀、缺乏靈活性及內容創建困難的問題。</t>
  </si>
  <si>
    <t>藉由在接收到過渡指示後，將XR體驗從共享環境切換到獨佔模式的技術，產生了對系統資源和環境信息的專屬訪問的功能，達成了XR體驗能夠高效運行並防止其他應用程式干擾的結果，從而解決了先前技術中共享體驗環境缺乏對XR體驗的獨立控制和高效訪問的問題。</t>
  </si>
  <si>
    <t>藉由檢測真實世界場景中的多個平面表面並根據查詢條件選擇特定虛擬表面的技術，產生了能夠動態選擇並關聯虛擬物體的功能，達成了更加精確和靈活的虛擬物體管理的結果，從而解決了先前技術中缺乏對多個平面表面的精確識別和虛擬物體動態選擇的問題。</t>
  </si>
  <si>
    <t>藉由基於第一虛擬物體的指示進行虛擬物體事件註冊和通知的技術，產生了能夠在人工現實環境中實現虛擬物體之間跨應用交互的功能，達成了在多個虛擬物體之間靈活協同交互並實時更新顯示屬性的結果，從而解決了先前技術中虛擬物體只能在單一應用內進行交互，無法實現跨應用集成和協同的問題。</t>
  </si>
  <si>
    <t>藉由根據光照強度調整每個像素的顏色特徵並應用顏色感知模型的技術，產生了能夠在不同光照條件下調整圖像顏色特徵的一致性的功能，達成了在各種環境光條件下保持顏色感知一致性和色彩真實性的結果，從而解決了先前技術中在不同光照條件下顯示顏色和對比度不一致的問題。</t>
  </si>
  <si>
    <t>藉由使用耳機外部感測器測量振動數據並預測耳道入口聲音壓力級的技術，產生了能夠基於振動數據調整音頻播放來減少噪音的功能，達成了更精確和靈敏的噪音控制的結果，從而解決了先前技術中依賴內部麥克風捕捉環境聲音，可能受到環境因素影響的問題。</t>
  </si>
  <si>
    <t>藉由使用耳機的聲學感測器陣列捕捉當地區域的聲音的技術，產生能夠區分使用者語音與當地噪音的統計特徵的功能，達成根據不同音頻信號部分應用不同濾波器的結果，從而解決先前技術中耳機會同時放大使用者語音和遠場語音，導致回音或反饋困難的問題。</t>
  </si>
  <si>
    <t>藉由使用包含第一邏輯芯片、記憶體芯片、第二邏輯芯片和橋接芯片的多芯片組裝的技術，產生能夠實現不同邏輯芯片之間高效連接與協同工作的功能，達成提升計算效能並實現更靈活模組化設計的結果，從而解決先前技術中單一芯片設計因處理能力和存儲容量的集成度限制，難以有效應對增長的計算負荷和資料處理需求的問題。</t>
  </si>
  <si>
    <t>藉由使用包含通用系統單晶片和區別化人工實境任務專用芯片的集成電路封裝的技術，產生能夠將通用處理能力與專門針對人工實境任務的處理能力相結合的功能，達成在處理複雜現實世界數據的同時保持高效能並將結果高效呈現給用戶的結果，從而解決先前技術中人工實境系統依賴單一處理架構或專用硬體，容易導致運算能力過度集中或不足，並且在處理多樣化現實世界數據時效率較低的問題。</t>
  </si>
  <si>
    <t>藉由使用邏輯芯片與記憶體芯片配置優化的多芯片組合的技術，產生能夠提高邏輯芯片與記憶體芯片協同工作效率並改善散熱和電氣性能的功能，達成提升整體處理效能和穩定性的結果，從而解決先前技術中邏輯芯片與記憶體芯片集成於單一封裝內，限制靈活連接與散熱管理，並在高負載任務處理時容易產生瓶頸的問題。</t>
  </si>
  <si>
    <t>藉由使用網路路由組件執行資料包預測和存儲於FIFO佇列的技術，產生能夠根據多個目的地信息進行高效轉發的功能，達成提升資料包轉發效率和靈活性的結果，從而解決先前技術中基於單一總線的數據轉發系統中多個硬件單元競爭資源、引發資源爭用和數據傳輸瓶頸的問題。</t>
  </si>
  <si>
    <t>藉由使用處理器配置在與第二裝置建立目標喚醒時間（TWT）計劃並設定TWT參數的技術，產生能夠動態更新TWT計劃並減少無線信號干擾的功能，達成提升設備間協同效能和網絡傳輸效率的結果，從而解決先前技術中依賴沉浸式顯示系統並存在無線傳輸和設備間協同更新效率低下的問題。</t>
  </si>
  <si>
    <t>藉由使用根據設備狀態動態調整資料傳輸工作週期的技術，產生能根據工作週期生成多個資料封包並穩定傳輸的功能，達成在設備條件變動時保持穩定資料傳輸效率的結果，從而解決先前技術中由於無法根據實時設備狀況調整傳輸週期，導致資料傳輸效率低下的問題。</t>
  </si>
  <si>
    <t>藉由使用光分配模組和光斑陣列生成模組的技術，產生能夠精確分配照明光並將其轉換為照亮顯示面板區域的功能，達成提高顯示面板光照效果的均勻性和效率的結果，從而解決先前技術中顯示系統依賴體積大且不便攜的照明設備，並受到光通量低、顯示面板結構限制等因素影響，導致顯示效率低下的問題。</t>
  </si>
  <si>
    <t>藉由使用虛擬實境顯示裝置的定位和錨點辨識的技術，產生能夠準確確定多個VR顯示裝置相對位置和姿態的功能，達成即使兩個VR顯示裝置背對時也能有效避免碰撞並提高使用者安全性的結果，從而解決先前技術中依賴外部感測器來追蹤使用者位置，且無法在顯示裝置彼此背對時準確反映相對位置的問題。</t>
  </si>
  <si>
    <t>藉由使用同步應用引擎來接收、驗證並整合來自多個人工實境應用的物件建模資訊的技術，產生能將多個應用內容融合為單一公共場景的功能，達成在同一人工實境環境中顯示來自多個應用的3D內容並提升多應用協作的結果，從而解決先前技術中每個應用需獨占顯示範圍並分別呈現內容的問題。</t>
  </si>
  <si>
    <t>藉由使用感測數據生成虛擬表面並基於查詢快速檢索相關虛擬表面資訊的技術，產生能有效建模場景結構並結構化檢索虛擬表面資訊的功能，達成在人工實境系統中實現場景理解與智能交互的結果，從而解決先前技術中僅提供人工實境內容展示而缺乏場景結構建模與高效檢索的問題。</t>
  </si>
  <si>
    <t>藉由使用微型發光二極管（micro-LED）陣列的集成設計的技術，產生優化光學效率和結構穩定性的功能，達成在高密度顯示應用中顯著提高分辨率、亮度與耐用性的結果，從而解決先前技術中微型LED在高密度顯示應用中面臨的散熱與光學干擾的問題。</t>
  </si>
  <si>
    <t>藉由將加熱元件與透明孔洞設計相結合的技術，產生能在模擬環境條件下有效測試眼球追蹤光學元件性能的功能，達成簡化系統設計並提升光學測試過程準確性和效率的結果，從而解決先前技術中熱管理設備可能對光學測試過程造成干擾的問題。</t>
  </si>
  <si>
    <t>藉由控制器的動態編程能力來調整像素稀疏度的技術，產生根據即時反饋調整像素捕獲與生成圖像幀的功能，達成提升圖像生成適應性與效率的結果，從而解決先前技術中圖像傳感器無法根據不同場景需求動態調整的問題。</t>
  </si>
  <si>
    <t>藉由將成像感測器捕獲的真實環境影像數據與虛擬現實系統相結合的技術，產生將目標物體動態嵌入虛擬環境並進行外觀處理的功能，達成在虛擬環境中與現實物體交互的便利性與沉浸感提升的結果，從而解決先前技術中用戶在佩戴頭戴式顯示器時難以感知和交互真實物體的問題。</t>
  </si>
  <si>
    <t>藉由透過網路在多個用戶端設備間促進視訊通話並動態分析參與者的用戶資訊的技術，產生基於共同興趣生成推薦活動並向用戶端設備推送活動推薦的功能，達成提升視訊通話中參與者的互動性、趣味性和通話體驗的結果，從而解決先前技術中僅提供基本溝通方式，無法有效提升視訊通話互動性和參與度的問題。</t>
  </si>
  <si>
    <t>藉由在用戶端設備中接收來自音頻來源的音頻內容並根據延遲修改音頻播放參數的技術，產生動態調整音頻播放參數並同步音頻與其他內容（如影像）的功能，達成提升音頻與影像同步性、增強音頻沉浸感與改善用戶體驗的結果，從而解決先前技術中由於音頻傳輸和硬體處理延遲導致音頻與其他內容不同步的問題。</t>
  </si>
  <si>
    <t>藉由在可穿戴裝置中使用具熱介質和脊部設計的熱傳遞的技術，產生高效熱能管理與散熱的功能，達成在有限空間內有效散發來自內部電子元件的熱量的結果，從而解決先前技術中需要額外空間來安置散熱裝置而導致可穿戴裝置體積和重量增加的問題。</t>
  </si>
  <si>
    <t>藉由使用感應器來監測環境噪音和處理器進行數據分析的技術，產生根據主要噪音和背景噪音計算出聽力努力與背景噪音比率（LEANR）的功能，達成長期監測使用者聽力變化並及時發現聽力損失的結果，從而解決先前技術中無法持續監控聽力變化且只能在單一時間點進行檢測的問題。</t>
  </si>
  <si>
    <t>藉由在三維虛擬遊戲空間中呈現可修改的實例，並允許玩家對視覺標記的燈光效果進行編輯和控制的技術，產生了能根據玩家修改的燈光效果生成群體燈光事件的功能，達成了在音樂遊戲編輯過程中對燈光效果進行即時預覽和深度定制的結果，從而解決了先前技術中未能提供燈光效果細緻編輯和即時反饋的問題。</t>
  </si>
  <si>
    <t>藉由使用射頻兼容材料（如陶瓷、聚合物或玻璃）製作多邊形橫截面的熱管的技術，產生了能夠有效進行熱管理並避免射頻干擾的功能，達成了在增強現實（AR）或虛擬現實（VR）設備中提供更靈活、精確的熱控制解決方案的結果，從而解決了先前技術中金屬材料可能干擾射頻信號，並且製造成本較高的問題。</t>
  </si>
  <si>
    <t>藉由使用第一和第二液態透鏡組件以及雙折射液體的技術，產生了根據不同光束偏振狀態調節透鏡光學功率的功能，達成了精確控制焦距並適應不同使用情境的結果，從而解決了先前技術中傳統固定焦距光學元件無法靈活調整焦距，缺乏高效變焦控制的問題。</t>
  </si>
  <si>
    <t>藉由使用多個波導系統和影像感測器的技術，產生了從不同區域收集光線並精確捕捉眼部運動的功能，達成了提高頭戴顯示器顯示效能和提供更精確眼球追蹤的結果，從而解決了先前技術中傳統眼球追蹤受限於眼睛遮擋，導致準確性不足的問題。</t>
  </si>
  <si>
    <t>藉由使用多個波導系統和影像感測器的技術，產生了從眼盒區域的多個部分有效收集光線並傳遞至感測器的功能，達成了提高頭戴顯示器顯示效能並提供精確眼球追蹤的結果，從而解決了先前技術中由於眼睛的自然遮擋（如睫毛和眼瞼）而影響眼球追蹤準確性的問題。</t>
  </si>
  <si>
    <t>藉由利用光學容積脈搏波描記（PPG）信號中運動伪影識別的技術，產生了有效區分PPG信號中的生理部分和運動伪影部分的功能，達成了在穿戴設備中準確識別手部或手指手勢的結果，從而解決了先前技術中在AR/VR系統中，由於設備移動或穿戴者活動造成的運動伪影而影響手勢識別準確性的問題。</t>
  </si>
  <si>
    <t>藉由利用源系統和用戶系統之間的狀態信息交互和虛擬形象動畫的技術，產生了在輕量級通話期間流暢串流音頻和虛擬形象動畫數據的功能，達成了在遠程協作中提供更靈活、非侵入性的交互方式的結果，從而解決了先前技術中視頻會議或電話通話過於正式、繁瑣且無法支持日常隨意小範圍交流的問題。</t>
  </si>
  <si>
    <t>藉由利用虛擬現實系統中動態調整物體鏡面反射的技術，產生了根據用戶注視焦點區域調整物體鏡面反射的功能，達成了在不同視角下提供更真實視覺體驗的結果，從而解決了先前技術中虛擬現實系統在視角變化時顏色不均勻的問題。</t>
  </si>
  <si>
    <t>藉由利用形狀先驗生成布料網格並引導布料變形的技術，產生了基於網格粗配準信號引導布料變形並進一步調整的功能，達成了對布料模型進行精確配準，尤其在處理具有較大變形（如皺褶）的布料時表現出更高精度和穩定性的結果，從而解決了先前技術中基於擴散模型學習形狀先驗方式在動態變形細節表現上的精度不足的問題。</t>
  </si>
  <si>
    <t>藉由在共享XR體驗期間生成本地版本和遠端版本的技術，產生了能夠通過視頻捕捉和虛擬化身展示實際房間和虛擬房間的功能，達成了遠程用戶與本地用戶之間更自然協作與互動的結果，從而解決了先前技術中傳統2D視頻通信和文本溝通無法有效支持協作與工作流程的問題。</t>
  </si>
  <si>
    <t>藉由自動選取源圖像中的非瞬態對象並生成精確3D模型的技術，產生了能夠自動構建一致人工實境場景的功能，達成了提高場景構建效率和對象真實性的結果，從而解決了先前技術中依賴用戶手動創建或調整虛擬對象所帶來的繁瑣和低效的問題。</t>
  </si>
  <si>
    <t>藉由智能識別超出助理系統支持範圍的請求並生成上下文回應的技術，產生了能夠提供隱式確認與失敗回應的功能，達成了提升用戶體驗的連貫性與系統能力邊界透明度的結果，從而解決了先前技術中依賴標準化錯誤回應，無法靈活處理超範圍請求所帶來的用戶混淆和系統可用性不足的問題。</t>
  </si>
  <si>
    <t>藉由在無線區域網（WLAN）中設計感測請求管理機制的技術，產生了對感測測量請求進行拒絕並設置最短等待時間的功能，達成了提高設備間通信效率和資源分配協調性的結果，從而解決了先前技術中無法有效管理請求並造成網絡擁塞和資源浪費的問題。</t>
  </si>
  <si>
    <t>藉由在無線通信環境中引入靈活的訊號管理的技術，產生了根據特定條件選擇性忽略傳輸禁用指示的功能，達成了提高通信裝置在受限服務排程中的適應性和資源利用效率的結果，從而解決了先前技術中無法有效協調網絡資源並可能導致通信延遲或性能不足的問題。</t>
  </si>
  <si>
    <t>藉由利用移動設備及其內建傳感器（包括麥克風）來捕獲並分析用戶的運動與音頻數據的技術，產生了基於用戶行為和音頻情緒生成虛擬化身動畫的功能，達成了提升虛擬化身動作自然性和情境適應性的結果，從而解決了先前技術中依賴專用XR設備並限制了用戶交互靈活性與體驗的問題。</t>
  </si>
  <si>
    <t>藉由引入具有螺旋雙折射條紋的PVH層和差異化雙折射設計的技術，產生了對不同偏振光進行選擇性傳輸和繞射的功能，達成了提升光學元件輕量化、緊湊性以及影像品質的結果，從而解決了先前技術中頭戴式顯示器和近眼顯示器依賴平面光學元件，導致設備較重且視覺失真的問題。</t>
  </si>
  <si>
    <t>藉由在顯示面板中設置不同發光區域和多色光源的技術，產生了根據視野範圍內顏色感知的不均勻性進行高效發光配置的功能，達成了在降低能耗的同時提供高色彩保真度影像的結果，從而解決了先前技術中頭戴式顯示器需要均勻驅動整個顯示面板，導致能耗過高和顯示效果不足的問題。</t>
  </si>
  <si>
    <t>藉由在發送裝置上捕捉顏色、深度和音頻數據並進行壓縮處理的技術，產生了能夠生成並同步傳輸全息3D圖像和音頻的功能，達成了提供更真實和沉浸式互動體驗的結果，從而解決了先前技術中視訊通話僅依賴平面二維顯示和固定視角，無法支持身體語言和動態交互的問題。</t>
  </si>
  <si>
    <t>藉由將應用程序與外部服務分離並通過操作系統執行計算指令的技術，產生了更高效且具隱私保護的操作模式的功能，達成了提高計算效率並減少隱私風險的結果，從而解決了先前技術中傳統操作系統中應用程序與進程緊密耦合，導致隱私泄露風險增加及較高能耗的問題。</t>
  </si>
  <si>
    <t>藉由引入影像捕捉系統和手勢檢測引擎的技術，產生了用戶能夠通過手勢自然控制UI元素的功能，達成了更加直觀、靈活且精確的交互方式的結果，從而解決了先前技術中依賴觸控或控制器進行人工現實交互，缺乏自然手勢操作及直覺性不足的問題。</t>
  </si>
  <si>
    <t>藉由引入共享XR環境並結合本地和遠程版本的技術，產生了用戶能夠在動態呈現中進行身體動作互動的功能，達成了更加沉浸且直覺的遠程協作體驗的結果，從而解決了先前技術中2D視頻通話無法有效呈現肢體語言和上下文，限制了遠程工作者之間真實互動的問題。</t>
  </si>
  <si>
    <t>藉由結合音頻揚聲器生成語音描述並通過麥克風檢測自發性反應的技術，產生了基於表情符號的數位回覆的功能，達成了用戶能夠更直接且即時地透過語音反饋與社交媒體帖文互動的結果，從而解決了先前技術中傳統文本輸入繁瑣且無法即時表達情感反應的問題。</t>
  </si>
  <si>
    <t>藉由利用伺服器儲存和管理可編輯格式視頻內容的技術，產生了多方協作修改並最終發布視頻的功能，達成了多人協作共同創建和修改視頻內容的結果，從而解決了先前技術中僅限於單一用戶創建和分享視頻，缺乏多人協作和後續編輯功能的問題。</t>
  </si>
  <si>
    <t>藉由根據社交媒體帖文的數位社交互動量來創建社交互動分數的技術，產生了識別並標註優先創作者帳戶的功能，達成了不依賴追隨者數量，而根據創作者內容的互動反應來優化推薦和發現的結果，從而解決了先前技術中僅依賴追隨者數量來判斷創作者價值，忽略了內容質量和互動性的問題。</t>
  </si>
  <si>
    <t>藉由根據使用者意圖和頭戴裝置方向自動選擇圖像捕捉裝置的技術，產生了自動選擇最合適圖像捕捉裝置並提升捕捉效率的功能，達成了簡化使用者操作過程並提高圖像捕捉精度的結果，從而解決了先前技術中需要手動選擇多個相機裝置、並且存在能源浪費和操作繁瑣的問題。</t>
  </si>
  <si>
    <t>藉由結合可追蹤特徵和精確地理位置資訊、並使用空間音訊提示的技術，產生了為使用者提供精確物理物件定位指引的功能，達成了在物品難以視覺追蹤的情況下仍能高效且準確地定位物品的結果，從而解決了先前技術中依賴記憶或不穩定訊號所帶來的物品定位困難和準確度不足的問題。</t>
  </si>
  <si>
    <t>藉由使用兩種不同時間脈衝頻率的ToF光脈衝發射的技術，產生了基於投影生成的軸截值來選擇最合適索引的功能，達成了在複雜環境中提供高精度距離測量的結果，從而解決先前技術中依賴單一脈衝頻率所可能產生的誤差和測量精度不足的問題。</t>
  </si>
  <si>
    <t>藉由在LCD顯示面板中引入光學效率增強膜的技術，產生了優化光的角度分佈並提高光學效率的功能，達成了在低光源強度或高顯示要求下提供更均勻亮度和更佳視覺體驗的結果，從而解決先前技術中光源不均或視角不佳的問題。</t>
  </si>
  <si>
    <t>藉由將充氣墊與泵機構相結合，並在頭戴顯示器中實現自動調整頭部適配的技術，產生了根據使用者需求精確調整舒適度和穩定性的功能，達成了提高長時間佩戴的舒適性和可行性的結果，從而解決先前技術中傳統頭戴顯示器無法適應不同頭型、長時間佩戴容易引起不適的問題。</t>
  </si>
  <si>
    <t>藉由使用手腕可穿戴裝置的生物電位傳感器來檢測用戶的手勢並進行車輛控制的技術，產生了根據手勢觸發車輛控制動作的功能，達成了減少駕駛員操作分心、提高行車安全性和簡化車輛控制過程的結果，從而解決先前技術中依賴語音命令或物理按鍵操作帶來的繁瑣和分心的問題。</t>
  </si>
  <si>
    <t>藉由根據聽眾用戶的視場範圍來調整音頻數據的技術，產生了根據視覺感知動態調整音頻強度或範圍的功能，達成了提高音頻隱私性、增強互動真實性的結果，從而解決先前技術中傳統人工現實環境中音頻傳輸無法根據視覺感知動態調整的問題。</t>
  </si>
  <si>
    <t>藉由結合眼動追蹤系統與音頻系統的技術，產生了根據使用者注意力變化自動調整環境聲音的功能，達成了有效避免使用者因分心而錯過重要信息或發生意外的結果，從而解決先前技術中對於分心的處理方式僅停留在描述層面，未能提供自動監測與調整環境因素以減少分心的問題。</t>
  </si>
  <si>
    <t>藉由接收來自與使用者相關聯裝置的請求並判定使用者未與社交網路系統相關聯的技術，產生了讓未登入使用者直接訪問社交網路內容項目的功能，達成了無需登錄帳戶即可訪問社交網路內容的結果，從而解決先前技術中需要使用者先登錄帳戶才能互動或訪問內容的問題。</t>
  </si>
  <si>
    <t>藉由在增強圖形服務中實現細粒度的訪問控制和共享增強物視覺資訊的技術，產生了不同應用間能夠共享增強物圖形資訊的功能，達成了確保不同應用對增強物訪問受到控制的結果，從而解決先前技術中增強現實、虛擬現實和混合現實應用程序無法高效共享和管理增強物圖形資訊的問題。</t>
  </si>
  <si>
    <t>藉由在遠程增強圖形服務中實現增強物資訊的集中管理和遠程分發的技術，產生了多個XR系統之間共享增強物資訊的功能，達成了確保只有授權系統能訪問特定用戶的增強物資訊的結果，從而解決先前技術中無法有效實現跨多個XR系統共享增強物資訊，並缺乏有效存儲和控制訪問權限機制的問題。</t>
  </si>
  <si>
    <t>藉由在用戶設備上接收文本或語音輸入並使用助手系統生成人工現實內容的技術，產生了根據用戶輸入自動生成並共享人工現實內容的功能，達成了便捷地創建和共享人工現實內容的結果，從而解決先前技術中人工現實內容創建過程繁瑣、共享功能簡單且依賴特定硬體設備的問題。</t>
  </si>
  <si>
    <t>藉由使用頭戴式設備相機捕獲影像並根據三維體積約束推斷和調整肘部姿勢的技術，產生了精確推斷並調整使用者肘部位置的功能，達成了優化身體姿勢表達並提升虛擬現實中互動體驗的結果，從而解決先前技術中缺乏對使用者身體精確動態捕捉，特別是肘部等部位細緻追蹤的問題。</t>
  </si>
  <si>
    <t>藉由將第二應用專用積體電路的部分或全部輸入/輸出墊未與封裝基板電氣連接的技術，產生了根據需求選擇性控制電路啟用與禁用的功能，達成了在積體電路設計中實現更高靈活性與功能定制的結果，從而解決先前技術中無法靈活選擇是否啟用某些功能或模組的問題。</t>
  </si>
  <si>
    <t>藉由精確控制啟動電容與信號通道中採樣開關之間的連接的技術，產生了高效的信號處理與能量管理的功能，達成了提升整體電路性能和可靠性的結果，從而解決先前技術中未能充分優化電能管理與控制，導致性能和效率受到限制的問題。</t>
  </si>
  <si>
    <t>藉由動態調整資料傳輸速率並根據遠端裝置標準優化傳輸過程的技術，產生了根據無線連接狀況自動調整速率的功能，達成了提升資料傳輸效率和穩定性的結果，從而解決先前技術中資料傳輸速率固定，無法根據無線環境動態調整，導致資料傳輸效果受限的問題。</t>
  </si>
  <si>
    <t>藉由在用戶的人工現實裝置上啟動多用戶人工現實應用並檢測會話數據的技術，產生了可在真實環境中動態發現並加入共享會話的功能，達成了多個設備能夠在無線信號覆蓋範圍內同步加入共享會話的結果，從而解決先前技術中未能實現跨設備共享會話、動態發現及無線加入的問題。</t>
  </si>
  <si>
    <t>藉由從沉浸式現實應用接收來自第一聲源的音頻波形，並確定第一聲源相對於耳機的到達方向的技術，產生了根據時間延遲和振幅調整音頻信號的功能，達成了在用戶移動時音頻輸出與用戶頭部運動保持一致的結果，從而解決先前技術中在用戶移動時虛擬聲音來源固定、沉浸感下降的問題。</t>
  </si>
  <si>
    <t>藉由排程器根據多個配置文件和擁塞信息確定數據流優先級的技術，產生了根據擁塞情況動態調整數據包傳輸順序的功能，達成了在無線通信中優化數據包傳輸，提升了多流數據環境中協議流的傳輸效率和穩定性的結果，從而解決先前技術中未能充分解決多數據流擁塞問題及其對協議流的影響，提升了整體通信體驗的問題。</t>
  </si>
  <si>
    <t>藉由檢測無線連接過渡事件並通過無線通信介面發送相關信號的技術，產生了能即時感知網絡狀態變化並發送擁塞緩解指示的功能，達成了增強裝置對無線網絡環境適應性和通信穩定性的結果，從而解決先前技術中缺乏動態應對無線連接變化及網絡擁塞的問題。</t>
  </si>
  <si>
    <t>藉由根據儲存的資訊獲取先前使用的無線頻道信息並跳過頻道掃描的技術，產生了能夠更快速恢復無線通信的功能，達成了減少設備進入睡眠模式後重新啟動無線通信所需時間和能耗的結果，從而解決先前技術中進入睡眠模式後需要重新掃描頻道所導致的連接延遲和能耗過高的問題。</t>
  </si>
  <si>
    <t>藉由利用乾電極技術並結合阻抗測量電路來估算電極界面阻抗的技術，產生了能夠實時監控電極與皮膚接觸狀態並提高信號穩定性的功能，達成了在動態和長時間佩戴的情況下提高神經肌肉活動檢測的準確性和穩定性的結果，從而解決先前技術中濕電極方法所帶來的高成本、侵入性大及信號品質波動的問題。</t>
  </si>
  <si>
    <t>藉由利用液體鏡頭設計並結合透明液體和彈性膜的相互作用來自動調整焦距的技術，產生了能夠靈活適應不同顯示需求並自動調整焦距的功能，達成了減少顯示設備體積並保持高效能和舒適度的結果，從而解決先前技術中變焦鏡片設計導致顯示模組體積過大、影響穿戴舒適度的問題。</t>
  </si>
  <si>
    <t>藉由使用各向異性材料並以旋渦狀或螺旋狀方式排列圖案的技術，產生了能夠在更廣泛的布拉格平面中進行調整的功能，達成了能夠實現更高設計自由度和更高性能的結果，從而解決先前技術中液晶或反應性介質材料只能在有限三維配置中排列，且在圖案化排列上存在限制的問題。</t>
  </si>
  <si>
    <t>藉由使用包含多個驅動輪、輪樞以及精確控制夾持力的驅動子系統的技術，產生了能夠根據電力線導體的變化自動調節夾持力的功能，達成了提升驅動輪對電力線穩定夾持的結果，從而解決先前技術中無法動態調節夾持力並適應導體狀態變化的問題。</t>
  </si>
  <si>
    <t>藉由使用根據計算設備電池放電能量進流量預測熱響應的技術，產生了能夠動態調整設備熱管理機制的功能，達成了提升設備運行穩定性與能效的結果，從而解決先前技術中依賴靜態熱管理且無法實時監控能量流動、容易導致設備過熱或能效低下的問題。</t>
  </si>
  <si>
    <t>藉由使用控制電路根據設備狀態動態調整功率積分分配的技術，產生了能夠根據處理單元的性能特徵精確分配功率的功能，達成了有效管理設備功率、提高能效和延長續航的結果，從而解決先前技術中依賴預設最壞情況進行設計，導致過度設計、成本上升及能效低的問題。</t>
  </si>
  <si>
    <t>藉由使用AR系統作業指示感測器捕捉環境數據並動態下載應用程式的技術，產生了根據使用者與虛擬物體互動來逐步下載和安裝應用程式的功能，達成了提升使用者沉浸感並減少對應用程式下載和安裝過程中主動干預的結果，從而解決先前技術中使用者需要主動搜尋並等待應用程式下載和安裝，增加使用過程摩擦並影響AR體驗流暢性的問題。</t>
  </si>
  <si>
    <t>藉由使用包含紅外光源和眼動追蹤波導的光學設計的技術，產生了更精確的眼動追蹤的功能，達成了提高虛擬實境、增強實境及混合實境裝置中眼動追蹤的靈敏度和準確度的結果，從而解決先前技術中依賴頭戴顯示器鏡頭影像眼框區域，導致精度不足且對使用者視覺造成干擾的問題。</t>
  </si>
  <si>
    <t>藉由結合手部運動和視線追蹤的多重輸入方式的技術，產生了更精確且高效的虛擬鍵盤選擇的功能，達成了在增強現實環境中提供準確、快速且便捷的輸入體驗的結果，從而解決先前技術中由於依賴單一輸入方式所帶來的準確性不足、反應遲緩和使用者疲勞的問題。</t>
  </si>
  <si>
    <t>藉由使用手腕佩戴裝置中的慣性測量單元（IMU）來檢測滾動、俯仰和偏航值的技術，產生了根據手勢和滾動值區分不同輸入命令的功能，達成了無需視覺指導即可進行豐富且直觀的手勢控制的結果，從而解決了先前技術中依賴視覺參照來識別手勢，限制了手勢種類和控制靈活性的問題。</t>
  </si>
  <si>
    <t>藉由使用基於觸摸感測器的觸摸輸入來識別被觸摸位置並確定天線物理位置的技術，產生了根據上下文信息動態調整天線操作參數的功能，達成了即時優化移動電子設備天線性能的結果，從而解決了先前技術中僅依賴靜態配置或人工設置天線參數，無法根據使用者觸摸行為自動調整天線參數的問題。</t>
  </si>
  <si>
    <t>藉由在客戶端設備上捕獲影像並根據影像確定多個圖形用戶介面覆蓋元素的技術，產生了多個復合覆蓋用戶介面視圖的功能，達成了在客戶端設備上顯示多個復合覆蓋預覽並提供選擇顯示對應視圖的結果，從而解決先前技術中社交網絡系統在處理社交訊息服務時，對移動設備的使用需求較大且缺乏直觀視覺預覽功能，造成操作複雜且不便的問題。</t>
  </si>
  <si>
    <t>藉由利用麥克風陣列監測當地區域的聲音並識別聲音源位置的技術，產生了根據聲音源位置和約束確定虛擬聲音源目標位置的功能，達成了基於目標位置生成聲音過濾器並呈現空間化音頻內容的結果，從而解決先前技術中在增強現實和混合現實中虛擬聲音源放置可能與噪音源重疊或干擾，導致聲音可辨識度和清晰度降低的問題。</t>
  </si>
  <si>
    <t>藉由結合近眼顯示、眼睛影像收集和光場顯示的技術，產生了向觀察者提供三維模型的自立體影像的功能，達成了在多角度觀看下清晰呈現使用者面部或頭部輪廓並具備深度感的結果，從而解決先前技術中增強現實（AR）和虛擬現實（VR）裝置在顯示使用者面部特徵時，缺乏真實深度感並無法提供觀察者關於使用者專注狀態的全面視覺信息的問題。</t>
  </si>
  <si>
    <t>藉由結合多個相機和接口裝置來實時監測並調整使用者視場範圍與相機視場範圍對齊的技術，產生了即時提供非侵入性反饋並提升拍攝準確性的功能，達成了改善使用便捷性並減少對顯示器依賴的結果，從而解決先前技術中智能眼鏡需要依賴顯示器進行手動調整來對齊相機與感興趣區域，並可能影響設備實用性的問題。</t>
  </si>
  <si>
    <t>藉由利用可變透鏡的可調節表面輪廓和變形光學層的技術，產生了根據需求精確調整透鏡光學特性的功能，達成了在各種光學設備中提供精確和動態焦距調整的結果，從而解決先前技術中可變透鏡無法實現精確且靈活的光學變形，無法在不同情境下有效調整焦距或提高影像質量的問題。</t>
  </si>
  <si>
    <t>藉由利用多個致動器協同工作來精確調控紅、綠、藍光源的聚焦的技術，產生了提升顯示質量和顏色精確度的功能，達成了在不同透鏡組件間實現精確協作並提升色彩還原和畫面質量的結果，從而解決先前技術中致動器無法實現對顯示光源的精細調控，尤其是在顏色光源的精確聚焦上，限制顯示效果提升的問題。</t>
  </si>
  <si>
    <t>藉由使用多層負色散扭曲向列液晶聚合物薄膜來改善光學波長的控制和色散補償的技術，產生了提升光學性能、消除顏色失真和提高波片效能的功能，達成了在高需求應用中實現更高精度的色彩準確性和光學帶寬的結果，從而解決先前技術中光學鏡片雖然輕便但無法提供足夠光學性能，特別是在色散補償和光學帶寬方面不足的問題。</t>
  </si>
  <si>
    <t>藉由SoC裝置直接生成並調整模擬電壓信號的技術，產生了對目標電壓進行精確控制的功能，達成了提高系統中各部件協同工作效率的結果，從而解決先前技術中動態電壓與頻率調節（DVFS）在高效能需求下，調節過程中的延遲和功率損耗的問題。</t>
  </si>
  <si>
    <t>藉由對傳輸時間、接收時間及監聽時間的綜合分析的技術，產生了準確估算設備在一定時間內功耗的功能，達成了有效調整設備控制策略以提高運行效率和節能的結果，從而解決先前技術中未有效整合功耗管理機制，且對設備功耗的監控與控制較少的問題。</t>
  </si>
  <si>
    <t>藉由綜合利用手臂位置追蹤和手腕動作檢測的技術，產生了精確捕捉用戶整體動作和細微手腕動作的功能，達成了虛擬物體更真實地反映用戶交互行為、提升用戶體驗的結果，從而解決先前技術中依賴攝像頭追蹤用戶動作，導致精確度不足和用戶體驗受限的問題。</t>
  </si>
  <si>
    <t>藉由結合頭部位置檢測、慣性測量單元信號處理和頭部手勢檢測模型的技術，產生了通過頭部手勢觸發助手系統行動的功能，達成了無需額外手部操作即可方便控制助手系統、提升交互便捷性和直觀性的結果，從而解決先前技術中依賴文字、語音或運動等明確輸入方式，缺乏自然交互方式導致交互不夠直觀和便捷的問題。</t>
  </si>
  <si>
    <t>藉由結合圖形覆蓋層和用戶交互的技術，產生了基於用戶行為動態調整內容訪問時間的功能，達成了促進用戶與內容創作者之間更深層次互動、並根據參與度調整訪問時間的結果，從而解決先前技術中傳統社交網絡系統依賴訂閱或取消訂閱操作管理內容接收，缺乏靈活且互動性強的內容分發模式的問題。</t>
  </si>
  <si>
    <t>藉由結合數位幫助中心文章中的可選元素與手動執行操作的技術，產生了根據用戶選擇直接觸發數位操作的功能，達成了提高操作效率並提升用戶體驗的結果，從而解決先前技術中依賴用戶手動依次完成所有步驟，缺乏智能化和便捷化的交互模式的問題。</t>
  </si>
  <si>
    <t>藉由考慮帖子之間關係並基於此訓練機器語言模型的技術，產生了將多個內容之間的相似性映射到更廣泛超空間的功能，達成了提高跨內容搜索效果並有效預測用戶未來內容興趣的結果，從而解決先前技術中僅針對單一內容進行優化，無法有效處理多內容間相似性和跨內容搜索問題的問題。</t>
  </si>
  <si>
    <t>藉由根據內容上下文生成對應第二內容並利用機器學習模型進行自動化處理的技術，產生了根據內容情境進行個性化和動態化呈現的功能，達成了提升用戶體驗，提供更符合當前情境的智能內容體驗的結果，從而解決先前技術中僅局限於展示原始內容，無法根據用戶需求和當前情境調整內容的問題。</t>
  </si>
  <si>
    <t>藉由將源圖像劃分為多個平鋪並對每個平鋪進行處理的技術，產生了更精確地生成對應於不同視角的多層圖像的功能，達成了在合成新視角時減少冗餘性並提高效率的結果，從而解決先前技術中需要大量深度層來達到合理效果，且在處理大圖像時效率較低和不夠靈活的問題。</t>
  </si>
  <si>
    <t>藉由基於XRE架構定義多個元素並構建層次結構的技術，產生了設備無關的人工現實環境表示的功能，達成了在不同類型的人工現實設備間實現無縫互操作的結果，從而解決先前技術中計算系統交互多依賴於一組核心概念，無法實現跨設備互操作性和標準化環境表示的問題。</t>
  </si>
  <si>
    <t>藉由利用體積原語來構建三維模型並精確計算幾何屬性和有效負載屬性的技術，產生了能夠基於損失因子更新三維模型的功能，達成了在渲染過程中提高效率並有效處理薄型或半透明結構的結果，從而解決先前技術中依賴三維網格表示物體表面，且在處理空白區域和薄結構時效率低且存在較大限制的問題。</t>
  </si>
  <si>
    <t>藉由將視線通信功能整合至近眼顯示裝置中的技術，產生了能夠檢測裝置間位置並建立高效精準通信的功能，達成了在AR和VR應用場景中提升互動內容傳輸即時性與可靠性的結果，從而解決先前技術中穿戴式顯示設備依賴中介設備且存在傳輸延遲的問題。</t>
  </si>
  <si>
    <t>藉由結合自動對焦紋理資訊、自動曝光配置與物體追蹤功能的技術，產生了相機在多樣化場景中快速適應並捕捉高質量影像的功能，達成了對實時環境的精準感知與影像捕捉的結果，從而解決先前技術中在動態場景中影像質量受限的問題。</t>
  </si>
  <si>
    <t>藉由將影像信號處理任務分佈於頭戴式裝置和外部計算裝置的技術，產生了顯著降低頭戴式裝置處理負載與能耗的功能，達成了延長電池續航時間並提升長時間使用可行性的結果，從而解決先前技術中單純依賴頭戴式裝置進行所有處理，導致高能耗與有限續航表現的問題。</t>
  </si>
  <si>
    <t>藉由在框架內整合多對聲學感測器並利用濾波器對捕捉的音訊進行處理的技術，產生了在小型化裝置中高效且準確的音訊捕捉與處理的功能，達成了生成逼真的立體聲音效的結果，從而解決先前技術中需要多個麥克風和分散式元件配置於整個區域，導致人工實境系統因尺寸和複雜性增加而受限的問題。</t>
  </si>
  <si>
    <t>藉由結合頭戴式裝置和耳內裝置的聲音數據，基於動態環境中聲源的位置及聲音特性生成個性化的頭部相關傳輸函數（HRTF）的技術，產生了準確實現三維聲音渲染的功能，達成了增強用戶在混合實境中的沉浸式體驗的結果，從而解決先前技術中僅依賴一般化的HRTF或靜態聲源渲染，無法動態適應聲源位置和聲音特性變化的問題。</t>
  </si>
  <si>
    <t>藉由引入精準電流的映射機制和自動測試設備（ATE）的即時指令，實現對高速I/O介面阻抗的高效調整和精確匹配的技術，產生了提升信號完整性、減少反射、串擾及比特錯誤的功能，達成了改善信號質量並提升資料傳輸速率的結果，從而解決先前技術中依賴於印刷電路板（PCB）製造階段靜態阻抗微調方式所帶來的因阻抗失配導致的訊號質量下降及資料傳輸速率受限的問題。</t>
  </si>
  <si>
    <t>藉由在波導中結合體積布拉格光柵（VBG）元件與部分反射元件，並優化其配置與重疊方式的技術，產生能顯著提升觀察點視場覆蓋率並有效降低鬼影與光譜線等問題對圖像品質影響的功能，達成以簡化結構實現高視場覆蓋率與高品質圖像顯示的結果，從而解決先前技術中僅依賴增加投影裝置數量所導致的結構複雜性與成像品質限制的問題。</t>
  </si>
  <si>
    <t>藉由採用太赫茲感測技術並結合處理邏輯以精準分析返回信號的技術，產生能非接觸式探測觀察點區域內物體特徵並對微小變化進行高精度追蹤的功能，達成在多種環境條件下提供穩定且高可靠性探測結果的結果，從而解決先前技術中傳統眼球追蹤方法受限於光照條件及環境干擾而影響感測準確性與適應性的問題。</t>
  </si>
  <si>
    <t>藉由引入多種鈦前驅物，特別是具有鈦氧單核結構和特定無機配體的技術，產生能優化溶膠-凝膠材料在高縱橫比特徵內部的填充均勻性和完整性的功能，達成形成超均勻溶膠-凝膠塗層並顯著提升波導光學性能及製造可靠性的結果，從而解決先前技術中常規溶膠-凝膠材料在填充高縱橫比特徵時易於產生不均勻填充或形成空隙的問題。</t>
  </si>
  <si>
    <t>藉由在物件層級中通過指定父物件為虛擬物件以定義繼承性，並針對繼承元件進行新增和/或替代的技術，產生能靈活控制虛擬物件的邏輯反應、數據元素呈現方式及應用程式交互範圍的功能，達成提供直觀且高效的虛擬物件定義與互動模式，並顯著提升虛擬物件重用性和多應用兼容性的結果，從而解決先前技術中虛擬物件與應用程式深度綁定導致開發複雜性高且錯誤率大的問題。</t>
  </si>
  <si>
    <t>藉由利用一組應用特定集成電路（ASIC）緩存儲存並平行處理多個方向鄰近像素數據以執行邊緣寬度搜尋的技術，產生能快速計算基於像素擴散的模糊度視頻質量指標並顯著提升視頻質量度量計算效率的功能，達成在視頻轉碼過程中以較低功耗準確衡量視頻質量的結果，從而解決先前技術中計算複雜度高且依賴軟體實現導致效能有限的問題。</t>
  </si>
  <si>
    <t>藉由對子像素設計進行改進，將開關晶體管共享於相鄰子像素並優化晶體管佈局的技術，產生能在保持高解析度的同時減少子像素尺寸並降低晶體管數量的功能，達成顯示裝置進一步微型化並提升生產良率的結果，從而解決先前技術中因子像素尺寸增大而限制組件尺寸減少及微型化發展的問題。</t>
  </si>
  <si>
    <t>藉由利用用戶自定義詞彙表並通過基於字詞樹的偏置嵌入改進語音片段識別準確度的技術，產生能有效處理包含自定義詞彙的語音並提高語音識別精確度的功能，達成在無需繁瑣訓練和個體發音調整的情況下提升語音識別系統性能的結果，從而解決先前技術中對自定義詞彙處理不精確且需大量調整與訓練的問題。</t>
  </si>
  <si>
    <t>藉由利用文字界面進行視頻組裝並通過拖放轉錄文本生成對應視頻剪輯的技術，產生能簡化視頻編輯過程並通過直觀操作方式完成視頻片段創建和排序的功能，達成使非專業用戶能輕鬆進行視頻創作並顯著改善用戶體驗的結果，從而解決先前技術中對複雜專業技能高度依賴且不適合普通用戶的問題。</t>
  </si>
  <si>
    <t>藉由將光子集成電路與激光晶片集成於同一外殼層並通過穿透晶片的通孔元件提供電氣耦合的技術，產生能消除激光晶片與光子集成電路有源對準需求並實現高效光電集成的功能，達成降低製造成本和裝置體積的結果，從而解決先前技術中昂貴低效的對準過程和導致裝置體積增大的問題。</t>
  </si>
  <si>
    <t>藉由在矯正鏡片上採用具有特定矯正程度結構的繞射表面並實現極薄邊緣設計的技術，產生能防止矯正鏡片邊緣遮擋其他光學元件並確保光學元件正常功能的功能，達成提高可穿戴裝置中矯正鏡片與光學元件協同工作精確性和靈活性的結果，從而解決先前技術中鏡片邊緣厚度過大導致遮擋光學元件和影響精確光學設計的問題。</t>
  </si>
  <si>
    <t>藉由利用動態材料的結晶微結構在電場變化下實現狀態改變的技術，產生能根據電場變化精確改變至少兩個狀態的功能，達成在低功耗下進行精確控制並具備高靈活性與高效性的結果，從而解決先前技術中依賴單一材料響應電場變化並缺乏多狀態調整能力的問題。</t>
  </si>
  <si>
    <t>藉由利用動態材料的結晶微結構在不同電場下切換狀態的技術，產生能根據電場變化調節光散射行為的功能，達成在兩種不同狀態間精確控制光學效果的結果，從而解決先前技術中依賴單一材料進行光學調節且缺乏多樣化光散射控制能力的問題。</t>
  </si>
  <si>
    <t>藉由利用基於用戶凝視方向來觸發通知提示顯示的技術，產生根據用戶凝視自適應觸發信息提示的功能，達成提供更加直觀且靈活的交互方式的結果，從而解決先前技術中未能有效利用用戶直觀行為來觸發交互或通知的問題。</t>
  </si>
  <si>
    <t>藉由利用雲計算系統來處理和優化3D網格渲染的技術，產生基於深度圖生成簡化3D網格並相應紋理的功能，達成減少計算負擔並提升渲染效率的結果，從而解決先前技術中依賴本地計算進行渲染並處理複雜幾何體、紋理等信息時效率低下、對硬體要求高的問題。</t>
  </si>
  <si>
    <t>藉由將天線集成於織物帶中並與物理處理器進行通信的技術，產生了輕便、靈活且舒適的可穿戴裝置的功能，達成了長時間佩戴的舒適性與無線通信能力的結果，從而解決先前技術中可穿戴裝置硬件設計笨重、局限性大且舒適性差的問題。</t>
  </si>
  <si>
    <t>藉由利用位置感測器自動識別額外使用者是否符合加入對話條件的技術，產生了根據對話內容和情緒自動生成摘要的功能，達成了使額外使用者能夠迅速理解對話背景和情緒氛圍的結果，從而解決先前技術中額外使用者加入對話後無法輕易掌握訊息和情緒背景，需要回顧大量內容的問題。</t>
  </si>
  <si>
    <t>藉由將虛擬通話中的視覺數據處理工作負載轉移至邊緣系統的技術，產生了減輕客戶端設備計算負擔並提高計算效率的功能，達成了即便是資源有限的設備也能參與高質量視覺通話的結果，從而解決先前技術中將繁重計算負擔置於客戶端設備上，導致性能瓶頸並無法實現高效虛擬通話體驗的問題。</t>
  </si>
  <si>
    <t>藉由將多路復用電路與匹配網絡相結合的技術，產生了根據需要自動調整傳輸線連接和信號路徑的功能，達成了提升信號處理效率、減少信號損失並提高傳輸質量和穩定性的結果，從而解決先前技術中未能充分處理多路復用和信號處理的複雜性，或缺乏靈活光學調節能力的問題。</t>
  </si>
  <si>
    <t>藉由利用面部識別技術和行為檢測的技術，產生了自動識別並生成與人物及其行為相關的多媒體資料的功能，達成了主動向客戶端系統提供個性化媒體檔案的結果，從而解決先前技術中缺乏自動識別和生成媒體文件的功能，無法直接生成與人物行為相關的媒體檔案並主動呈現給用戶的問題。</t>
  </si>
  <si>
    <t>藉由在感測裝置中使用雙像素陣列和色選擇開關、單色選擇開關的技術，產生了更靈活且精確地處理不同顏色與單色光源訊號的功能，達成了提高圖像的色彩精度和解析度的結果，從而解決先前技術中影像感測器處理方式過於簡單，缺乏精細區分顏色與單色信息的問題。</t>
  </si>
  <si>
    <t>藉由在接入點多鏈路設備中使用精細控制流量標識符與無線鏈路映射的技術，產生了更高效管理和分配無線鏈路流量的功能，達成了改善多鏈路設備的性能與穩定性的結果，從而解決先前技術中未能有效管理多個無線鏈路流量和資源分配的問題。</t>
  </si>
  <si>
    <t>藉由在投影組件中使用波導擴展影像光並精確控制環境光與影像光反射與傳播的技術，產生了更大視野範圍的功能，達成了在不犧牲使用者體驗質量的情況下提供更大視野的結果，從而解決先前技術中在視野範圍和眼箱大小之間需要做出折衷的問題。</t>
  </si>
  <si>
    <t>藉由幾何相位元件與C片協同作用提供多焦距或多角度光學調控的技術，產生了偏振相位移的精確控制的功能，達成了在多波長或多顏色通道的光學系統中提供穩定且高質量的影像顯示的結果，從而解決先前技術中波長依賴性強，導致圖像質量下降的問題。</t>
  </si>
  <si>
    <t>藉由波導組件移動監測與即時修正的技術，產生了根據波導組件移動調整影像光像差量的功能，達成了改善影像顯示質量的結果，從而解決先前技術中由於波導組件微小移動或錯位引起的影像扭曲、雙眼差異、低影像對比度的問題。</t>
  </si>
  <si>
    <t>藉由具有不同螺旋結構排列的光學各向異性分子組合的技術，產生了能有效控制光線傳遞和聚焦的功能，達成了提升顯示效果並提供更多光學調整靈活性的結果，從而解決先前技術中頭戴式顯示設備因體積和重量過大而限制其應用範圍的問題。</t>
  </si>
  <si>
    <t>藉由兩個液晶單元協同工作，分別調製光的振幅和相位的技術，產生了更高效的複雜波前調製的功能，達成了提高光學效率並減少光學損失的結果，從而解決傳統全息技術中使用濾光器導致光學效率低、噪聲增大以及低品質全息圖的問題。</t>
  </si>
  <si>
    <t>藉由基於多層次記憶體架構進行記憶內容項目組織和映射的技術，產生了根據用戶選擇快速提供相關記憶內容項目的功能，達成了在大量資料中快速、準確找到與某一事件或概念相關內容的結果，從而解決傳統技術中僅依賴時間戳或基本對象識別而無法有效搜尋跨時間或關聯性較弱的內容的問題。</t>
  </si>
  <si>
    <t>藉由分離式人工智慧運算加速器，包含密集型和稀疏型AI運算加速器並通過高帶寬總線連接的技術，產生了根據運算類型動態選擇合適加速器的功能，達成了提高運算效率並減少資源浪費的結果，從而解決先前技術中未能有效區分密集型和稀疏型運算，無法針對不同運算需求進行專門優化的問題。</t>
  </si>
  <si>
    <t>藉由基於自注意力機制的機器學習模型來處理視頻幀中的時間和空間注意力的技術，產生了能夠高效捕捉視頻序列中時空關係的功能，達成了提高視頻內容分類準確度和效率的結果，從而解決先前技術中人工神經網絡無法有效處理視頻序列中的時空信息，生成對抗網絡缺乏針對時空特徵的專門處理的問題。</t>
  </si>
  <si>
    <t>藉由結合骨傳導傳感器、眼動追蹤組件和視覺數據的技術，產生了能夠根據非語言命令進行操作控制的功能，達成了在複雜環境下或多人通信時提供準確命令輸入的結果，從而解決先前技術中語音控制系統無法有效處理語音干擾或在有語音通信時無法正常使用語音命令的問題。</t>
  </si>
  <si>
    <t>藉由在深度保持狀態下調整供應電壓並加入附加電壓補償的技術，產生了能在低功耗狀態下保持穩定運行的功能，達成了顯著提高記憶體系統能效和穩定性的結果，從而解決先前技術中虛擬現實（VR）和增強現實（AR）系統在高性能運行下所面臨的過度電力消耗及穩定性的問題。</t>
  </si>
  <si>
    <t>藉由基於機器學習的使用模式預測與智能調整充電優先級的技術，產生了根據電子元件使用頻率動態調整充電策略的功能，達成了提高電池資源使用效率並延長電池壽命的結果，從而解決先前技術中未能智能調度電池充電或缺乏基於使用模式動態調整充電策略的問題。</t>
  </si>
  <si>
    <t>藉由根據通道信號功率水準動態調整閾值的技術，產生了更加精確地判斷通道佔用情況的功能，達成了提高通道使用靈活性和可靠性的結果，從而解決先前技術中在頻繁切換或多設備使用的情況下無法有效管理通道，導致通道擁塞或干擾的問題。</t>
  </si>
  <si>
    <t>藉由對多顆晶片間時脈信號進行精確校準的技術，產生了晶片間時脈同步和相對延遲調整的功能，達成了提高多晶片封裝裝置協同工作精度和性能的結果，從而解決先前技術中多晶片設計缺乏有效時脈同步機制，導致協同處理效率低下的問題。</t>
  </si>
  <si>
    <t>藉由使用兩個光柵依次進行衍射操作的技術，產生了能夠在兩個維度上擴展光束的功能，達成了更均勻且高效的背光照明的結果，從而解決先前技術中顯示裝置在設計上受限於顯示面積和功耗高的問題。</t>
  </si>
  <si>
    <t>藉由使用全息光學元素（HOE）進行光衍射的技術，產生了能夠將虛擬影像準確顯示在實景中的功能，達成了更高效且自然的擴增實境體驗的結果，從而解決先前技術中依賴顯示器呈現虛擬影像所帶來的視場角、解析度限制以及高能耗的問題。</t>
  </si>
  <si>
    <t>藉由使用透明結合光學元件和全息光學元素進行光的精確衍射的技術，產生了能夠清晰顯示虛擬影像並與現實場景融合的功能，達成了高效且高質量的擴增實境顯示效果的結果，從而解決先前技術中顯示屏存在的視場角受限、解析度不足以及能效低、能量消耗大的問題。</t>
  </si>
  <si>
    <t>藉由使用可膨脹氣囊與充氣裝置協作調整壓力的技術，產生了能夠根據使用者面部輪廓調整壓力的功能，達成了提高佩戴舒適性和穩定性的結果，從而解決先前技術中由固定材料製成的面部介面無法均勻分配壓力、導致局部壓力過大進而引發不適的問題。</t>
  </si>
  <si>
    <t>藉由精確校準兩顆晶片間時序信號的技術，產生了能夠精確同步兩顆晶片之間時序信號並提高穩定性的功能，達成了提高多晶片封裝系統中晶片間數據傳輸效率和降低延遲的結果，從而解決先前技術中多顆晶片分散在不同製程節點上，導致時序信號同步性不足，進而影響數據傳輸延遲和錯誤傳輸的問題。</t>
  </si>
  <si>
    <t>藉由動態調節通道晶體管閘極以控制穩壓器輸出電壓的技術，產生了能夠精確調整穩壓器工作並減少電壓波動和噪聲的功能，達成了提升電路可靠性和運行效率，並有效降低芯片尺寸和成本的結果，從而解決先前技術中傳統電壓穩壓器無法即時提供足夠電流，導致電壓波動和訊號完整性問題，並需依賴旁路或去耦電容來穩定電壓的問題。</t>
  </si>
  <si>
    <t>藉由使用參考電極進行補償處理的技術，產生了有效減少外部干擾和噪聲對生物電位信號影響的功能，達成了提升生物感測裝置信號的準確性和穩定性的結果，從而解決先前技術中裝置接地電位與使用者體內電位之間偏差所引起的生物信號不準確的問題。</t>
  </si>
  <si>
    <t>藉由使用影像嵌入技術準確分析虛擬環境的技術，產生了基於虛擬環境內容的精確數位內容推薦的功能，達成了提供更符合上下文且精確的數位內容推薦的結果，從而解決先前技術中虛擬環境推薦依賴文字輸入或搜尋，無法充分反映上下文並且效率較低的問題。</t>
  </si>
  <si>
    <t>藉由在能量處理單元（EPU）中實施內聯哈希驗證的技術，產生了在記憶體區塊處於特定狀態時即時檢查數據完整性的功能，達成了動態保障記憶體數據完整性的結果，從而解決先前技術中無法在運行過程中實時檢查並防範數據損壞的問題。</t>
  </si>
  <si>
    <t>藉由在計算設備上執行識別異常數據樣本並進行自動篩選的技術，產生了生成更為精準訓練集的功能，達成了提高機器學習模型準確度的結果，從而解決先前技術中基於原始數據集訓練模型所導致的低效率和低精度的問題。</t>
  </si>
  <si>
    <t>藉由根據資源得分和使用統計預測資源使用情況的技術，產生了預先存儲增強現實（XR）效果資源的功能，達成了減少渲染延遲並提升XR效果流暢度與效率的結果，從而解決先前技術中由於資源加載延遲導致XR效果渲染不流暢和受限的問題。</t>
  </si>
  <si>
    <t>藉由基於音頻數據預測人類聲音源面部表情的技術，產生了預測面部表情並與音頻同步顯示的功能，達成了遠程用戶能夠更真實地體驗虛擬環境中人類表現的結果，從而解決先前技術中由於視覺遮擋或音頻與面部表情未同步，導致遠程用戶無法真實看到說話者面部表情的問題。</t>
  </si>
  <si>
    <t>藉由利用機器學習模型分析語音內容並生成意圖的技術，產生了根據語音意圖自動選擇並顯示內容項目的功能，達成了簡化內容創建過程、提升對話中內容添加效率的結果，從而解決先前技術中用戶在創建複雜內容時面臨的技能不足和時間緊迫的問題。</t>
  </si>
  <si>
    <t>藉由多晶片封裝系統中時序校準的技術，產生了根據時序校準信號生成輸出時序信號並優化時序延遲的功能，達成了提升D2D接口性能、穩定性和信號傳輸效率的結果，從而解決先前技術中多晶片設計中，由於封裝設計和接口管理挑戰，導致的時序不準確和功率浪費的問題。</t>
  </si>
  <si>
    <t>藉由揚聲器系統中第一力與第二力相互抵消的技術，產生了減少固定框架振動的功能，達成了有效減少穿戴式設備中揚聲器引起的振動的結果，從而解決先前技術中因揚聲器振動導致IMU信號干擾、測量精度降低以及音頻泄漏的問題。</t>
  </si>
  <si>
    <t>藉由在目標喚醒時間（TWT）排程的服務期間內動態調整連接時間的技術，產生了提升多設備之間協同工作和訊號傳輸穩定性的功能，達成了在無線局域網中提高通信效率和資源分配的結果，從而解決先前技術中多設備協同運作中資源利用不均或通信延遲的問題。</t>
  </si>
  <si>
    <t>藉由在頭戴顯示器組件中使用可調整的擋位機構和IPD指示器的技術，產生了提供多達五個瞳距設置選項並具備視覺顯示指示的功能，達成了提高使用者舒適度並減少眼睛疲勞的結果，從而解決先前技術中僅提供單一調整範圍或無指示的調整方式所帶來的舒適性不足和視覺體驗差異的問題。</t>
  </si>
  <si>
    <t>藉由在波導顯示器中結合光伏裝置進行能量回收的技術，產生了在顯示功能的同時回收顯示光轉換為電能的功能，達成了減少設備能量消耗並提升系統整體效率的結果，從而解決先前技術中僅聚焦於顯示光的傳輸和耦合，未考慮能量回收，無法實現顯示光雙重利用的問題。</t>
  </si>
  <si>
    <t>藉由在人工現實系統中引入多個非主子系統，每個子系統擁有獨立處理器和能量處理單元的技術，產生了根據主系統的控制動態啟動或重啟特定子系統的功能，達成了提高系統靈活性和能源效率的結果，從而解決先前技術中依賴單一中央處理單元處理所有計算和能源管理，未能靈活控制多子系統，導致性能瓶頸或能源消耗過高的問題。</t>
  </si>
  <si>
    <t>藉由使用基準物協助確定頭戴顯示裝置相對於用戶眼睛的精確位置，並結合眼睛追蹤光的影像數據來確定凝視方向的技術，產生了更加精確和穩定的眼球追蹤的功能，達成了在用戶頭部移動或視線改變時，能夠減少定位誤差並提高追蹤穩定性的結果，從而解決先前技術中依賴單一眼睛追蹤光或基於視線的計算來推測凝視方向，導致在處理複雜頭部移動或極端視角時誤差較大和系統不穩定的問題。</t>
  </si>
  <si>
    <t>藉由根據用戶手指位置及施加的力量自動調整輸入元件啟動方式的技術，產生了能夠根據用戶需求和預設施力量進行動態調整的功能，達成了在不同輸入元件上實現靈活、個性化操作體驗的結果，從而解決先前技術中無法根據用戶需求即時調整輸入元件反應特性，且大多數輸入元件具有固定的按壓感應和反應特性，無法靈活調整的問題。</t>
  </si>
  <si>
    <t>藉由在不同時間窗口內對洩漏事件和感應事件進行取樣並計算補償值的技術，產生了根據溫度變化進行記憶體洩漏補償的功能，達成了減少洩漏電流對記憶體設備穩定性和數據完整性的影響的結果，從而解決先前技術中無法有效檢測或補償記憶體洩漏，對設備的耐用性和功能造成潛在影響的問題。</t>
  </si>
  <si>
    <t>藉由在VCSEL裝置周圍設計光屏障以有效吸收自發光的技術，產生了減少不需要光洩漏和噪聲的功能，達成了在光源與光感測器相對近距離時提高光源結構準確性並提升偵測精度的結果，從而解決先前技術中VCSEL自發光導致噪聲問題，進而影響眼動追蹤設備偵測準確度的問題。</t>
  </si>
  <si>
    <t>藉由引入啟用映射資料來有選擇性處理像素資料的技術，產生了根據特徵描述符或子抽樣因子選擇性保留像素值的功能，達成了生成精簡後數位像素資料並提高感測器資料處理效率的結果，從而解決先前技術中像素資料處理過程中無法精確選擇保留或忽略像素值，從而增加資料處理負擔和降低效率的問題。</t>
  </si>
  <si>
    <t>藉由結合肌電圖（EMG）信號來修正光脈衝圖（PPG）信號的技術，產生了有效消除運動伪影的功能，達成了在佩戴者運動過程中仍能精確測量生理特徵的結果，從而解決先前技術中運動伪影干擾了PPG信號，導致測量不準確和佩戴者數據失真的問題。</t>
  </si>
  <si>
    <t>藉由在透鏡塊上形成納米結構塗層的技術，產生了增強透鏡光學特性或改善抗反射性的功能，達成了顯著提高透鏡塊光學性能、改善圖像清晰度和降低光損耗的結果，從而解決先前技術中透鏡塊表面光學性能不足，無法充分提升光學效果的問題。</t>
  </si>
  <si>
    <t>藉由在頭戴裝置中引入可伸縮側帶和調整機構的技術，產生了可以根據使用者需求自動調整頭圍的功能，達成了無需更換帶子即可適應不同頭圍的結果，從而解決先前技術中必須更換多條不同尺寸帶子來適配不同使用者，導致操作繁瑣且低效的問題。</t>
  </si>
  <si>
    <t>藉由使用一個錯誤檢測電路（包括觸發器、鎖存器和比較器）及其時鐘信號反向與時移設計，配合脈衝產生電路和時序延遲元件的技術，產生能夠精確檢測電壓下陷並即時顯示結果的功能，達成有效避免由於電壓突然下降引發的數位時序錯誤，並提升系統運行效率的結果，從而解決先前技術中需要增加額外電壓邊際以防止電壓下陷造成錯誤，進而導致高功耗的問題。</t>
  </si>
  <si>
    <t>藉由基於使用者持有控制器的情況下檢測手勢、提供手部表示並實現與虛擬物體互動的技術，產生允許使用者通過自然手勢直接與虛擬物體交互、實現即時輸入的功能，達成減少對外部硬體依賴並提升虛擬現實環境沉浸感的結果，從而解決先前技術中需要依賴額外硬體設備且操作可能存在延遲或複雜性的問題。</t>
  </si>
  <si>
    <t>藉由檢測使用者手部特定手勢、提供手部表示、追蹤手部移動並判斷與虛擬物體直接觸控互動的技術，產生能夠即時顯示使用者手部與虛擬物體進行直覺互動的功能，達成在虛擬現實或擴增現實環境中無需額外設備即可實現更加自然和精確交互的結果，從而解決先前技術中對相機設備依賴性強、交互精度低或手勢反應延遲的問題。</t>
  </si>
  <si>
    <t>藉由透過控制器上的力傳感器檢測用戶施加於外殼平面上的力量大小及位置，並根據預定力量值觸發並提供多樣化觸覺反饋的技術，產生能夠根據用戶輸入的力量大小與位置提供精確且動態觸覺反饋的功能，達成改善用戶互動體驗並降低控制器設計複雜性和製造成本的結果，從而解決先前技術中僅能提供簡單開關功能或有限觸摸識別，且設計複雜性高、輸入精度低的問題。</t>
  </si>
  <si>
    <t>藉由在手腕可穿戴裝置上根據操作使用前提條件智能安裝和自動刪除數據的技術，產生能夠根據使用情境有效管理應用程式並在條件變化時動態調整數據的功能，達成提升裝置效能、節省有限儲存和電池資源的結果，從而解決先前技術中應用程式包含額外不必要數據、浪費資源且下載和管理過程繁瑣的問題。</t>
  </si>
  <si>
    <t>藉由通過指令主控器對機器學習指令執行解壓縮和空間差異解碼，並將解碼後的指令高效傳送至控制代理的技術，產生能夠優化指令執行流程並提高機器學習計算效率的功能，達成在邊緣設備中降低功耗需求並實現即時推斷任務的結果，從而解決先前技術中因功耗限制導致邊緣設備無法高效處理預訓練模型且難以滿足實時運行需求的問題。</t>
  </si>
  <si>
    <t>藉由通過直接存取記憶體（DMA）在n維迴圈中自動檢索、解壓和存儲壓縮數據區塊至數據緩衝區的技術，產生能夠高效處理壓縮數據並減少對手動干預需求的功能，達成顯著提升邊緣設備上機器學習任務的數據處理效率並降低功耗的結果，從而解決先前技術中因頻繁解壓縮和數據傳輸效率低下導致邊緣設備難以應對實時推斷需求的問題。</t>
  </si>
  <si>
    <t>藉由通過直接存取記憶體（DMA）組件與控制器之間使用令牌機制協調數據塊存取和計算任務的技術，產生能夠高效管理環形緩衝區內數據存取並自動調整超出範圍的數據地址的功能，達成顯著提升邊緣設備在實時推理過程中數據處理速度與計算效率的結果，從而解決先前技術中大規模數據處理效率低下且難以適應功耗限制設備需求的問題。</t>
  </si>
  <si>
    <t>藉由通過社交網絡系統發布與協作募捐活動相關的內容並簡化內容分享過程的技術，產生能夠根據用戶之間的關係進行動態通知與回應的功能，達成提升用戶參與積極性並減少系統資源消耗的結果，從而解決先前技術中用戶重複分享相同內容所帶來的繁瑣性和資源浪費的問題。</t>
  </si>
  <si>
    <t>藉由便攜控制器設備的協處理器重新解釋顯示內容的技術，產生能夠高效處理顯示數據並優化顯示效果的功能，達成減少處理延遲並提升虛擬現實、擴增現實或混合現實應用中的顯示體驗的結果，從而解決先前技術中顯示系統在顯示細節和互動性上不足的問題。</t>
  </si>
  <si>
    <t>藉由從音視頻數據中提取視覺數據來確定發音數據並基於此合成語音的技術，產生能夠更精確處理有損音頻的功能，達成即使在複雜或損壞的音頻情況下也能準確合成語音的結果，從而解決先前技術中語音識別系統僅能處理單一類型損壞音頻、無法有效應對其他音頻損壞情況的問題。</t>
  </si>
  <si>
    <t>藉由向客戶端系統發送指令以呈現視覺化編程介面的技術，產生可供用戶創建、模擬並匯出對話設計流程的功能，達成使得用戶能夠簡單直觀地設計並控制語音和信號輸入的對話流程的結果，從而解決先前技術中助手系統僅提供通用服務，缺乏集中的設計工具和針對具體應用場景的定制化設計的問題。</t>
  </si>
  <si>
    <t>藉由將天線模組中的小型地面板相對於較大地面板進行結構性提升的技術，產生天線性能得到優化的功能，達成改善信號傳輸與接收效率的結果，從而解決先前技術中將天線與地面板直接安裝於同一平面未能充分發揮天線最佳效能的問題。</t>
  </si>
  <si>
    <t>藉由將賽道形狀的加重底座與延伸支架結合的技術，產生了能夠同時充電耳機與兩個控制器的功能，達成了節省空間並提高充電效率的結果，從而解決先前技術中需要多條電纜分別充電且空間管理困難的問題。</t>
  </si>
  <si>
    <t>藉由引入由時鐘信號控制的開關和三態反相器的技術，產生了更靈活的數據選擇和鎖存的功能，達成了在高頻率和複雜電路中更穩定和高效的數據傳遞的結果，從而解決先前技術中掃描觸發器在時序控制和數據傳遞性能上受限制的問題。</t>
  </si>
  <si>
    <t>藉由精細控制偏壓生成器和充電介面的工作模式的技術，產生了減少帶隙隧穿漏電流的功能，達成了在不同工作條件下提升電路能效和穩定性的結果，從而解決先前技術中由於電壓變化導致漏電現象，特別是在集成電路中對信號傳輸造成影響的問題。</t>
  </si>
  <si>
    <t>藉由通過人工現實系統中的感測器接收環境數據的技術，產生了根據環境條件調整多個天線使用的功能，達成了在多變的環境中優化通信效果並減少干擾的結果，從而解決先前技術中無法自動感知環境變化並調整系統工作模式的問題。</t>
  </si>
  <si>
    <t>藉由由計算系統根據設備功能確定傳輸媒體的多條媒體通道的技術，產生了根據設備功能動態選擇和配置媒體通道的功能，達成了在多設備間實現最佳媒體傳輸的結果，從而解決先前技術中依賴單一通道或固定格式，導致傳輸效率和協作性不足的問題。</t>
  </si>
  <si>
    <t>藉由使用安裝在可穿戴設備上的相機並發射光線指示錄製過程的技術，產生了在錄製過程中提示周圍人並檢測視野範圍內障礙物的功能，達成了在必要時停止錄製視頻來保護隱私的結果，從而解決先前技術中未能有效防止隱私泄露，可能侵犯他人隱私的問題。</t>
  </si>
  <si>
    <t>藉由使用非剛性懸掛件結構並調整揚聲器系統中各移動質量的技術，產生了有效減少不必要震動和聲音泄漏的功能，達成了提高音效質量並減少訊號污染的結果，從而解決先前技術中揚聲器在可穿戴設備中使用時引起的震動、訊號干擾及音頻洩漏的問題。</t>
  </si>
  <si>
    <t>藉由根據接收端客戶設備所在區域的聲學特性進行音頻變換的技術，產生了能根據設備預測位置和環境特徵調整音頻內容的功能，達成了在虛擬現實或增強現實等應用中提供個性化、環境適應的音頻播放的結果，從而解決先前技術中無法根據使用者環境修改音頻內容、且接收設備計算資源有限時音頻處理能力不足的問題。</t>
  </si>
  <si>
    <t>藉由對從神經肌肉信號感測組件獲得的數據進行加密的技術，產生了保護數據完整性的功能，達成了防止數據在傳輸過程中被篡改或未經授權獲取的結果，從而解決先前技術中生物電位信號等敏感數據未經加密保護，容易遭受篡改或泄露的問題。</t>
  </si>
  <si>
    <t>藉由將第一協議數據單元（PDU）集合和第二PDU集合根據服務質量（QoS）流或數據無線承載（DRB）進行分配的技術，產生了根據質量指標動態調整無線通信的功能，達成了提高無線通信穩定性和效率的結果，從而解決先前技術中未專門針對無線通信質量和數據流進行優化，無法有效提升XR應用中數據傳輸質量的問題。</t>
  </si>
  <si>
    <t>藉由根據多個數據包的時序特徵來優化數據包生成和傳輸的技術，產生了根據網絡設備的通信速率調整數據包傳輸的功能，達成了提高數據傳輸效率和穩定性的結果，從而解決先前技術中未能專注於無線通信層面，無法有效優化數據流傳輸質量和精確度的問題。</t>
  </si>
  <si>
    <t>藉由將數據突發與計時器和索引結合來精確控制網絡流量的技術，產生了對數據傳輸時間進行優化並提高數據流穩定性和效率的功能，達成了提升數據傳輸穩定性和優化時序的結果，從而解決先前技術中未能有效管理數據傳輸過程中的時序和位置的問題。</t>
  </si>
  <si>
    <t>藉由將設備類型作為信號的一部分發送並根據設備類型的信息選擇頻道的技術，產生了根據設備特性在特定頻率範圍內優化無線通信連接的功能，達成了提升XR設備在無線網絡中的性能和連接穩定性的結果，從而解決先前技術中未能根據XR設備的特性進行無線信號頻道選擇和優化，尤其是在2.5 GHz至5 GHz頻段內無法提供穩定連接的問題。</t>
  </si>
  <si>
    <t>藉由將齒條和齒輪結合使用，並利用螺旋彈簧的旋轉力來調整帶子的長度的技術，產生了在帶子調整過程中穩定控制帶子長度並保證制動元件與鼓內表面保持接觸的功能，達成了帶子平穩調整並防止過度放出的結果，從而解決先前技術中缺乏對張力的精確控制，無法防止帶子過快或不穩定放出的問題。</t>
  </si>
  <si>
    <t>藉由使用兩個極化全息圖元件及中間選擇性波片進行光學功率變換的技術，產生了對兩個不同波長的光進行精確控制與調節的功能，達成了多階段光學功率變換並保持光學功率符號協調的結果，從而解決先前技術中對不同波長光的控制與多階段調節能力不足，無法提供精確管理與調節光學功率的問題。</t>
  </si>
  <si>
    <t>藉由將鏡片劃分為多個同心鏡片區段並調節每個區段的光學功率的技術，產生了根據位置調節光學功率的功能，達成了靈活和精確的光學控制的結果，從而解決先前技術中未能充分利用鏡片區段多樣性來針對不同需求提供可變光學功率的問題。</t>
  </si>
  <si>
    <t>藉由根據裝置運行狀況（如功率或熱量條件）動態調整功率消耗並對應用類型應用個性化限制度量的技術，產生了能夠根據不同應用程序需求精確調整子系統功率消耗的功能，達成了在不損害裝置性能的情況下提升功率管理效能的結果，從而解決先前技術中未能根據具體應用需求進行動態調整，導致無法充分發揮裝置潛力的問題。</t>
  </si>
  <si>
    <t>藉由根據用戶的視覺或聽覺障礙調整互動方式並啟用手勢識別功能的技術，產生了能夠讓有視覺或聽覺障礙的用戶有效進行人工現實裝置交互的功能，達成了即使在視覺或聽覺受限的情況下仍能順利完成用戶命令執行的結果，從而解決先前技術中對於有視覺或聽覺障礙的用戶缺乏足夠適應和幫助的問題。</t>
  </si>
  <si>
    <t>藉由結合深度測量和影像數據進行像素級遮擋處理的技術，產生了能夠精確呈現虛擬物體與現實物體交互的功能，達成了在虛擬物體與現實物體重疊時，實現真實感更高的顯示效果的結果，從而解決先前技術中未能充分考慮現實世界物體對虛擬物體呈現影響，尤其在重疊情況下導致不自然顯示的問題。</t>
  </si>
  <si>
    <t>藉由自動生成並顯示擴展現實房間視圖，並在數字三維空間中展示無需共同用戶輸入的動畫視覺表現的技術，產生了能夠自動發起擴展現實通信會話的功能，達成了無需共同用戶手動控制即可進行交互並提高通信效率的結果，從而解決先前技術中依賴大量用戶交互、需要手動控制虛擬角色並依賴預定時間表的問題。</t>
  </si>
  <si>
    <t>藉由協調多個虛擬物件在人工現實環境中互動的技術，產生了能夠讓來自不同創建者的虛擬物件靈活協同互動的功能，達成了無需專門應用支持、簡化虛擬物件交互及內容創建過程的結果，從而解決先前技術中虛擬物件只能在特定應用內使用、內容創建和共享複雜且不直觀的問題。</t>
  </si>
  <si>
    <t>藉由不使用傳統幀緩衝區進行精確渲染並提升顯示效率的技術，產生了能夠精確渲染每個幀並提高顯示效率與清晰度的功能，達成了在不使用幀緩衝區的情況下顯示更加清晰且高效的畫面的結果，從而解決先前技術中使用傳統抗鋸齒紋理映射方法導致模糊文字的問題。</t>
  </si>
  <si>
    <t>藉由高效處理順序存取並優化行列選擇時機的SRAM控制的技術，產生了在順序訪問模式下高效減少能量浪費並提高存取效率的功能，達成了在不浪費能量的情況下提升存取效率並減少過多預處理的結果，從而解決先前技術中傳統SRAM控制器在處理順序訪問時浪費大量能量並降低效率的問題。</t>
  </si>
  <si>
    <t>藉由使用可變形介面層來增強LED與顯示面板間的貼合性的技術，產生了在微型LED顯示面板中加強穩定性並有效避免LED損壞的功能，達成了在LED搬遷和安裝過程中提高穩定性，減少因放置不準確而導致的損壞風險的結果，從而解決先前技術中隨著LED尺寸縮小，準確放置和避免損壞變得更加困難的問題。</t>
  </si>
  <si>
    <t>藉由多個電壓調節器和多路複用器協同工作的技術，產生了靈活管理和分配多個電壓級別的功能，達成了提高電源管理效率和適應性的結果，從而解決先前技術中傳統電源管理集成電路無法充分支持靈活電壓輸出需求，且在多電壓源管理上較為單一的問題。</t>
  </si>
  <si>
    <t>藉由虛擬空間內虛擬物品動態調整並影響空間定位和方向的技術，產生了多用戶協同修改並實時同步虛擬空間變化的功能，達成了提高虛擬空間內交互體驗的結果，從而解決先前技術中增強現實和虛擬現實系統無法有效支持多用戶協同修改並保持空間一致性的問題。</t>
  </si>
  <si>
    <t>藉由動態生成預測圖像並與臨時圖像合成的技術，產生了減少視頻流呈現延遲並提升頭戴顯示設備顯示效果的功能，達成了在視頻流顯示過程中實現更平滑、無延遲畫面切換的結果，從而解決先前技術中人工現實系統缺乏動態生成預測圖像並有效合成，導致顯示過程中畫面切換延遲或影像不流暢的問題。</t>
  </si>
  <si>
    <t>藉由在後腔內部設計聲學超材料結構的技術，產生了增強低頻音效並減少不必要共振頻率的功能，達成了在空間受限的情況下實現更高效音頻輸出和低頻放大的結果，從而解決先前技術中傳統音頻裝置依賴天然材料，導致音頻裝置體積、重量和功率的限制，並引入不必要的共振頻率的問題。</t>
  </si>
  <si>
    <t>藉由配置雙耳動態濾波器並應用於音頻信號的技術，產生了基於多通道的空間化音頻內容生成的功能，達成了在計算、記憶體和功率受限的設備中高效生成空間化音頻的結果，從而解決先前技術中使用HRTF時域卷積所需大量計算資源、功率和記憶體的問題。</t>
  </si>
  <si>
    <t>藉由對來自個人眼睛反射光的偏振狀態進行檢測和變異性分析的技術，產生了非侵入式監測個人血糖水平變化的功能，達成了在不需要侵入式檢測的情況下實現血糖水平監測的結果，從而解決先前技術中可穿戴設備無法提供即時、精確健康監測，特別是血糖變化監測的問題。</t>
  </si>
  <si>
    <t>藉由對基板的不同區域施加不同激光劑量進行激光處理的技術，產生了精確調控基板表面特徵的功能，達成了在熱管或蒸氣室的蒸發端和冷凝端創建可調控的疏水性或親水性表面的結果，從而解決先前技術中表面處理過程繁瑣、費時且成本較高的問題。</t>
  </si>
  <si>
    <t>藉由設計具有沿空間方向模量梯度的矽膠材料的技術，產生了可控不同硬度或彈性的功能，達成了在多種應用中提高材料性能和穩定性的結果，從而解決先前技術中需要多次樹脂交換、繁瑣清潔步驟以及光穩定性差、模量差異過大的問題。</t>
  </si>
  <si>
    <t>藉由設計具有高效偏振光繞射和轉換功能的PBP膜堆與補償膜堆的技術，產生了將橢圓偏振光束轉換為圓偏振光束的功能，達成了提高偏振光繞射效率和靈活處理偏振光的結果，從而解決先前技術中無法有效轉換橢圓偏振光束為圓偏振光束並且繞射效率較低的問題。</t>
  </si>
  <si>
    <t>藉由設計具有非線性變化光學各向異性分子方位角的光學薄膜的技術，產生了可調控螺旋結構和光學特性變化的功能，達成了提升光學裝置的靈活性與功能性的結果，從而解決先前技術中液晶偏振全息（LCPH）中方位角線性變化限制的問題。</t>
  </si>
  <si>
    <t>藉由結合透明導電層的電導率與光學性能差異化的技術，產生了高效電力管理與光學調節能力的功能，達成了提高系統穩定性與功能多樣性的結果，從而解決先前技術中僅依賴單層透明導電材料的電力管理與光學調節能力有限的問題。</t>
  </si>
  <si>
    <t>藉由基於手部位置的間接與直接交互模式的技術，產生了減少對物理控制器依賴的功能，達成了提供更加自然且精確的交互方式的結果，從而解決先前技術中對手持控制器或其他機械輸入設備依賴過多，並引發操作繁瑣及重複性運動損傷的問題。</t>
  </si>
  <si>
    <t>藉由基於多因素像素級分析和計算置信度調整的技術，產生了動態調整圖像數據以減少紫色邊緣偽影視覺影響的功能，達成了顯著改善圖像質量並提高校正準確性的結果，從而解決先前技術中依賴靜態或單一方法校正，無法靈活應對不同情境，且校正效果不夠理想的問題。</t>
  </si>
  <si>
    <t>藉由基於物理渲染材質集的預測與殘差分析的技術，產生了有效減少材質數據存儲與傳輸冗餘性的功能，達成了在保持高品質圖像渲染的同時提升計算效率和降低硬體依賴的結果，從而解決先前技術中預渲染困難、屏門效應及渲染效率低下的問題。</t>
  </si>
  <si>
    <t>藉由基於機器學習的比特分配優化策略的技術，產生了高效且靈活的材質編碼的功能，達成了在有限計算資源下平衡材質數據壓縮與視覺效果，並保證渲染結果的高品質的結果，從而解決先前技術中對昂貴硬件依賴過大、屏門效應以及延遲的問題。</t>
  </si>
  <si>
    <t>藉由二次遍歷元件樹以高效整合與渲染二維與三維元素的技術，產生了二維與三維元素融合的高效渲染的功能，達成了避免二維與三維渲染框架分離處理帶來的協調困難的結果，從而解決先前技術中二維與三維元素融合不自然、渲染效率低下的問題。</t>
  </si>
  <si>
    <t>藉由引入第一與第二貢獻點，並基於其與手腕關係計算精確投影向量的技術，產生了高精度的射線方向計算的功能，達成了避免因追蹤噪聲與抖動所導致的射線方向不準確的結果，從而解決先前技術中射線方向不穩定、操作精度低的問題。</t>
  </si>
  <si>
    <t>藉由對多個物體進行排名並優先處理重要物體相關影像資料的技術，產生了高效的物體追蹤和區域建模的功能，達成了減少不必要資料處理、降低運算資源需求的結果，從而解決先前技術中對大量資料處理需求過高、影響運算效率和即時性的問題。</t>
  </si>
  <si>
    <t>藉由將多個子封裝（包括晶片和記憶體）設計為在一個方向上進行重疊的技術，產生了高效空間利用和元件緊密排列的功能，達成了減少體積並增強集成度的結果，從而解決先前技術中傳統電路組裝需要更多空間、組裝困難或空間使用不當的問題。</t>
  </si>
  <si>
    <t>藉由將不同顏色的LED組合在一起，並使用磷光填料來轉換藍光的技術，產生了在一個封裝內同時產生藍、綠、紅三色光源的功能，達成了提供廣泛顏色範圍和高效顯示效果的結果，從而解決先前技術中傳統顯示技術需要額外元件組合光源、增加複雜性和能耗的問題。</t>
  </si>
  <si>
    <t>藉由根據不同群組的傳輸速率範圍來進行QP的分配的技術，產生了更精確的資源管理和傳輸排程的功能，達成了在高效能傳輸環境中進行精確控制與資源優化的結果，從而解決先前技術中在高效能AI/ML應用中網路擁塞影響尾端延遲和應用效能的問題。</t>
  </si>
  <si>
    <t>藉由使用儲存電容和停止曝光電路的技術，產生了自動停止曝光的功能，達成了在影像感測過程中精確控制曝光，避免過度曝光的結果，從而解決先前技術中影像感測器曝光控制不精確，導致深度感測不準確的問題。</t>
  </si>
  <si>
    <t>藉由無線通信裝置與核心網路接入管理功能（AMF）進行有效協商的技術，產生了低延遲、低丟包和可擴展吞吐量（L4S）協議支持的功能，達成了增強現實（AR）、虛擬現實（VR）和混合現實（MR）應用的高效能與穩定網路連接的結果，從而解決先前技術中通信延遲過高、丟包率較高，無法滿足高需求應用（如AR/VR/MR）的問題。</t>
  </si>
  <si>
    <t>藉由無線通信裝置在支持L4S協議的不同無線通信節點之間無縫切換的技術，產生了根據專用IP流確定協議支援情況的功能，達成了增強現實（AR）、虛擬現實（VR）和混合現實（MR）應用中連接的穩定性和協議適應性的提升的結果，從而解決先前技術中無法靈活應對不同無線通信節點協議支援，導致連接不穩定或協議不兼容的問題。</t>
  </si>
  <si>
    <t>藉由裝置在目標喚醒時間計劃（TWT）服務期間內生成指示結束服務的第一幀的技術，產生了無線通信中精確控制和調度的功能，達成了提升無線網絡運作效率和協同工作的結果，從而解決先前技術中無法精確控制服務結束時間及無線裝置與接入點協調不佳的問題。</t>
  </si>
  <si>
    <t>藉由根據無線鏈路容量估計值和吞吐量估計值確定無線鏈路指標的技術，產生了動態調整通信裝置熱管理級別的功能，達成了根據無線鏈路狀態優化功耗和延長設備使用時間的結果，從而解決先前技術中未能有效管理高負荷數據傳輸情況下的功耗與熱量的問題。</t>
  </si>
  <si>
    <t>藉由在無線通信裝置與核心網絡之間建立會話並選擇性地包含L4S協議的技術，產生了實現低延遲、低丟包和可擴展吞吐量的功能，達成了提供更穩定和高效的通信體驗的結果，從而解決先前技術中在AR/VR/MR應用中無法有效支援高效通信和降低延遲的問題。</t>
  </si>
  <si>
    <t>藉由使用可切換重定向角度的光束重定向器堆疊的技術，產生了能精確且靈活地將圖像光導向使用者視野的功能，達成了改善近眼顯示器顯示效果和提升增強現實（AR）、虛擬現實（VR）及混合現實（MR）應用中圖像呈現的結果，從而解決先前技術中在擴展視野範圍時增加顯示設備體積、重量及功耗的問題。</t>
  </si>
  <si>
    <t>藉由使用基於信貸的資料流控制和分層通信架構的技術，產生了能夠高效管理資料流並優化晶片間通信速率的功能，達成了提高多個人工智慧處理單元之間通信效率和可擴展性的結果，從而解決先前技術中數據中心內部晶片間連接無法隨網路速度增長進行有效擴展、且常涉及笨重通信協議的問題。</t>
  </si>
  <si>
    <t>藉由結合數位微鏡裝置和單像素檢測器的技術，產生了能夠高效且精確地追蹤使用者眼部運動和視網膜影像的功能，達成了在人工現實應用中提供細緻的視網膜影像重建的結果，從而解決先前技術中眼部追蹤系統依賴光學相干斷層掃描（OCT）設備，體積大且成本高，難以整合到頭戴顯示器（HMD）系統中的問題。</t>
  </si>
  <si>
    <t>藉由使用投影儀來投射條紋圖案、傳感器捕捉反射光，以及控制器精確調整圖案亮度的技術，產生了能夠精確識別瞳孔位置並動態調整圖案亮度的眼部追蹤的功能，達成了在虛擬現實（VR）、增強現實（AR）和混合現實（MR）應用中提供高精度且穩定的眼部追蹤的結果，從而解決先前技術中傳統眼部追蹤系統無法動態調整圖案亮度，限制了追蹤精度和穩定性的問題。</t>
  </si>
  <si>
    <t>藉由使用具有非平面沉積表面的光學鏡片基板，並通過沉積樹脂層、注入樹脂組合物、固化等工藝來製造混合鏡片的技術，產生了能夠製造高性能、多層結構混合鏡片的功能，達成了提高鏡片結構強度和光學效果，實現輕薄、耐用且具有高視覺體驗的結果，從而解決先前技術中傳統鏡片製造方法無法提供高效能、多層結構光學元件的問題。</t>
  </si>
  <si>
    <t>藉由使用具有柔性膜、硬基板和可變形材料結構的可調光學鏡頭組件的技術，產生了可以精確調整焦距的功能，達成了無需機械運動部件而實現高精度焦距調整的結果，從而解決先前技術中使用機械部件的自動對焦和光學變焦系統在可穿戴設備中難以應用、體積大且容易損壞的問題。</t>
  </si>
  <si>
    <t>藉由使用透明壓電材料、前板和可變形材料結構的可調光學鏡頭組件的技術，產生了無需機械運動部件的精確焦距調整的功能，達成了在不增加設備體積的情況下實現高精度、快速響應和低功耗的焦距調整的結果，從而解決先前技術中傳統自動對焦或光學變焦系統中機械運動部件在小型可穿戴設備中受到空間和功耗限制、易損壞的問題。</t>
  </si>
  <si>
    <t>藉由使用液晶模組與曲面結構結合的技術，產生了靈活調整光學特性和精確控制光線傳遞路徑的功能，達成了提高顯示效果並提供高效光學控制的結果，從而解決先前技術中傳統光學系統在調整光線傳遞路徑和提高圖像質量方面的限制，特別是在便攜式顯示設備中無法提供高精度光學調整的問題。</t>
  </si>
  <si>
    <t>藉由使用偏振光照射眼框區域並捕捉偏振影像的技術，產生了更精確分析眼睛調節狀態的功能，達成了提高眼動追蹤精度並提供更精細數據和反饋的結果，從而解決先前技術中虛擬現實（VR）、增強現實（AR）和混合現實（MR）設備中眼動追蹤系統精度不高、無法精確捕捉眼睛在不同調節狀態下變化的問題。</t>
  </si>
  <si>
    <t>藉由使用具有螺旋結構的雙折射介質的技術，產生了精確控制光的傳播特性的功能，達成了在空間受限的光學系統中實現更薄、更高效的深度感測和眼動追蹤的結果，從而解決了先前技術中液晶偏振全息圖（LCPH）所面臨的在顯示效能和結構緊湊性方面受限制的問題。</t>
  </si>
  <si>
    <t>藉由使用透鏡、四分之一波片（QWP）和反射型偏光片的偏光照明的技術，產生了有效控制光源發出光的偏振狀態的功能，達成了提高照明系統效率、優化光利用率並改善偏振效果的結果，從而解決了先前技術中視覺顯示系統所面臨的光源能效不足和偏振損失的問題。</t>
  </si>
  <si>
    <t>藉由在XR環境中呈現系統UI並結合手部位置追蹤的技術，產生了即時反饋與手勢跟蹤的功能，達成了顯著簡化用戶交互過程並提升XR環境中交互直觀性和可操作性的結果，從而解決了先前技術中傳統XR環境交互不直觀、較為複雜，且無法直接觸摸虛擬物體所帶來的問題。</t>
  </si>
  <si>
    <t>藉由在人工現實系統中運行應用程序並控制增強物的技術，產生了在控制系統資源使用下提供多樣化增強物的功能，達成了在降低資源消耗的情況下，仍能提供豐富增強物體驗的結果，從而解決了先前技術中增強物需要大量系統資源，導致開發過程複雜且資源消耗過多的問題。</t>
  </si>
  <si>
    <t>藉由使用轉置緩衝區和有序數據讀寫操作的技術，產生了優化內存層級數據調度的功能，達成了在邊緣設備中提高機器學習推理任務性能的結果，從而解決了先前技術中神經網絡加速器在邊緣設備上由於功率消耗限制，無法有效運作的問題。</t>
  </si>
  <si>
    <t>藉由使用手部位置跟踪和穩定點識別的技術，產生了靈活調整系統UI位置和交互的功能，達成了改善用戶在XR環境中的交互體驗的結果，從而解決了先前技術中虛擬物體固定在特定距離，導致用戶交互不便、屏幕大小和顯示內容限制的問題。</t>
  </si>
  <si>
    <t>藉由使用雷達信號發射與接收來精確識別面部表情並捕捉回波信號的技術，產生了精確識別面部表情並將其轉換為虛擬角色表情的功能，達成了實現更加精細和個性化的虛擬角色動畫的結果，從而解決了先前技術中傳統雷達傳感器僅用於遠距離感知和物體檢測，無法應用於精細的面部表情識別和虛擬現實交互中的問題。</t>
  </si>
  <si>
    <t>藉由使用具有動態調整功能的可切換接地腳的技術，產生了在外殼與支架連接或分離時調整接地狀態的功能，達成了減少電氣干擾並提高系統穩定性的結果，從而解決了先前技術中固定接地技術無法有效應對環境變化或裝置狀態不同的問題。</t>
  </si>
  <si>
    <t>藉由使用可根據多鏈路設備參數更新動態調整無線鏈路的技術，產生了能夠根據MLD層級參數的更新來靈活調整無線網絡參數的功能，達成了提高網絡效率、穩定性並增強多用戶場景下應用的結果，從而解決先前技術中依賴單一頭戴顯示裝置，無法靈活調整多條無線鏈路或複雜網絡參數的問題。</t>
  </si>
  <si>
    <t>藉由使用動態調整接收器工作方式的技術，產生了能夠根據接收到的數據包靈活切換和高效接收的功能，達成了提升無線網絡帶寬利用率和數據傳輸穩定性的結果，從而解決先前技術中在多用戶環境或頻繁變化的網絡條件下，無法動態調整信號切換與優化管理，容易出現信號干擾或頻寬不足的問題。</t>
  </si>
  <si>
    <t>藉由使用監控無線接收流量並生成控制信息的技術，產生了能夠動態調整無線傳輸流量以避免碰撞的功能，達成了有效提升無線網絡流量管理和協同工作性能的結果，從而解決先前技術中在無線網絡中無法有效控制數據碰撞，導致頻寬限制和延遲問題，影響用戶體驗流暢性和穩定性的問題。</t>
  </si>
  <si>
    <t>藉由使用具有交錯齒結構設計的固定電纜夾具技術，產生了能夠強化電纜固定效果的功能，達成了在風力或其他外力作用下有效防止電纜脫落的結果，從而解決先前技術中固定結構不夠強固，無法應對高強度環境，容易導致電纜脫落或損壞的問題。</t>
  </si>
  <si>
    <t>藉由使用基於現實世界物體屬性信息生成並動態調整混合現實（MR）物體功能的技術，產生了能夠根據物體屬性確定對應MR功能並調整功能的功能，達成了在虛擬現實（VR）應用中提供更加靈活和動態的交互體驗的結果，從而解決先前技術中僅能根據物體屬性改變外觀，無法隨著VR應用切換而改變功能，限制了用戶在不同VR應用中的互動體驗的問題。</t>
  </si>
  <si>
    <t>藉由使用結合眼動追蹤技術和基於三維地圖的物體識別的技術，產生了能夠動態確定使用者意圖並與物理裝置進行交互的功能，達成了更加靈活、直觀的物體識別與交互體驗的結果，從而解決先前技術中物體識別困難、位置固定及需要記住物體唯一識別的問題。</t>
  </si>
  <si>
    <t>藉由使用結合雙眼位置數據生成二維雙眼聯合概率圖的技術，產生了能夠更精確確定眼睛會聚位置的功能，達成了提高眼動追蹤準確度和穩定性的結果，從而解決先前技術中眼動追蹤誤差大、無法充分利用左右眼相對位置來精確確定會聚點的問題。</t>
  </si>
  <si>
    <t>藉由使用結合視頻流中的多幀數據和動態模型的技術，產生了能夠準確捕捉和預測主體姿勢變化的功能，達成了提高姿勢預測精確度和實時性的結果，從而解決先前技術中計算密集、延遲高且無法處理複雜非可微物理情況的問題。</t>
  </si>
  <si>
    <t>藉由在數據寫入及補償期間動態調整驅動晶體管的閾值電壓的技術，產生了有效補償閾值電壓對顯示效果影響的功能，達成了提高顯示設備運行效率和顯示質量的結果，從而解決先前技術中補償過程需要較長時間，限制高解析度和高幀率顯示需求的問題。</t>
  </si>
  <si>
    <t>藉由允許無線設備根據流量類型及應用類型請求並分配優先時間槽的技術，產生了根據設備需求靈活分配時間槽的功能，達成了有效支援延遲敏感流量並提升網路效能的結果，從而解決先前技術中無法有效處理延遲敏感流量，並在多用戶或高需求場景下影響用戶體驗的問題。</t>
  </si>
  <si>
    <t>藉由通過人工實境頭戴裝置內向攝像頭捕捉多張使用者面部圖像並分析瞳孔位置變化的技術，產生了非侵入式且動態準確的心率監測的功能，達成了在運動或移動過程中依然能精確監測心率並改善健康監測的便利性和有效性的結果。</t>
  </si>
  <si>
    <t>藉由分光元件、反射偏光器和吸光元件協同作用的技術，產生光線選擇性管理和光學效率優化的功能，達成提升影像清晰度與對比度，改善光學性能並提升使用者觀感體驗的結果。</t>
  </si>
  <si>
    <t>藉由利用目光運動速度和游標位置方向差異進行計算的技術，產生動態調整游標移動速度的功能，達成更精確、靈敏的用戶互動體驗，提升可穿戴裝置在介面中的操作流暢度。</t>
  </si>
  <si>
    <t>藉由利用多個張量處理器集群與激活直接內存存取和權重直接內存存取相結合，並針對激活張量與權重張量進行批次矩陣乘法操作的技術，產生顯著提升邊緣設備高運算量處理效率並降低電力消耗的功能，達成在受限功耗條件下實現即時推論運算並提升人工實境系統中頭戴式顯示裝置效能的結果，從而解決先前技術中因高運算量和資料移動導致的效能瓶頸及電力消耗過高的問題。</t>
  </si>
  <si>
    <t>藉由精確轉換和合併數據摘要的技術，產生了能夠高效估算基數的功能，達成了在保留合理精度的情況下大幅降低基數估算的計算成本和提升數據處理效率的結果，從而解決先前技術中大型數據模型在事件或觀測的基數追蹤過程中計算成本高且效率低的問題。</t>
  </si>
  <si>
    <t>藉由自動化生物數據分析與音頻內容調整的技術，產生了根據使用者通訊能量分數調整音頻參數的功能，達成了更高效的音頻呈現和與使用者狀態匹配的結果，從而解決先前技術中未能自動調整音頻內容，造成音頻呈現不合適或需要手動調整的問題。</t>
  </si>
  <si>
    <t>藉由生成包含多個現實物件的使用者場景並用通用組件替換私人用戶物件的技術，產生保護用戶隱私且保持場景一致性的功能，達成提升XR應用在真實與虛擬環境間交互準確性與自然度的結果。</t>
  </si>
  <si>
    <t>藉由利用密集姿勢計算和神經網路生成影像的技術，產生了準確對應服裝與人物姿勢的功能，達成了在複雜姿勢或衣物遮擋情況下仍能生成自然真實穿著影像的結果，從而解決先前技術中服裝與人體姿勢對齊過程中因局部特徵對應不足而導致的空間錯位和影像不真實的問題。</t>
  </si>
  <si>
    <t>藉由基於大規模圖像和視頻數據集的零樣本個性化的技術，產生能夠根據用戶文本提示生成虛擬形象姿勢的功能，達成提高虛擬形象個性化準確性並增強對開放世界文字理解能力的結果，從而解決先前技術中虛擬形象個性化定制受限於預定義設計、無法大規模實現的問題。</t>
  </si>
  <si>
    <t>藉由利用光學傳播模型和感知損失函數將全息顯示輸出與目標影像匹配的技術，產生高準確度的圖像呈現和多波長同時輸出的功能，達成在穿戴式裝置中實現高效能、輕量化並提升使用者沉浸式體驗的結果。</t>
  </si>
  <si>
    <t>藉由結合相位調變顯示模組和幅度調變顯示模組，以確定包含多個區域的模式並根據該模式引導光束的技術，產生將入射光束的相位調變與幅度調變結合以調整光強度幅度並顯示目標灰階影像內容的功能，達成在人工實境系統中呈現多樣化內容及提供更真實沉浸與多感官互動效果的結果。</t>
  </si>
  <si>
    <t>藉由通過綜合考量用戶的生物標記、字詞的可理解性及其語境重要性，並根據分配給相關指標的權重計算第四指標的技術，產生能根據用戶的主觀感受個性化決定是否轉錄字詞的功能，達成優化用戶聽覺體驗並減少視覺負擔的結果，從而解決先前技術中因提供逐字稿而導致用戶注意力分散及參與感降低的問題。</t>
  </si>
  <si>
    <t>藉由創新性地整合電致變色層、透明導電層和金屬網狀結構的技術，產生能夠改善光學性能並增強信號接收能力的功能，達成提升虛擬環境運行效率並增強用戶互動體驗的結果。</t>
  </si>
  <si>
    <t>藉由基於接收端的流量排程機制的技術，產生了有效管理並減少AI/ML網路中並發擁塞現象的功能，達成了提升整體網絡運行穩定性和效率的結果，從而解決先前技術中由於多個同步AI/ML加速器向同一加速器發送數據所導致的緩衝區積壓、擁塞蔓延、數據包丟失及數據傳輸尾延遲增加的問題。</t>
  </si>
  <si>
    <t>藉由從位置傳感器獲取周圍環境聲學數據並自動調整音訊內容的技術，產生了根據環境聲學特性自動修改音訊參數的功能，達成了在不同環境中提供一致且個性化的音訊體驗的結果，從而解決先前技術中因裝置位置變動需要手動調整音訊參數，並且音訊效果不一致的問題。</t>
  </si>
  <si>
    <t>藉由使用處理器檢測數據流的擁塞狀況並通過無線通訊介面選擇性丟棄低重視分數的數據元素的技術，產生優先化數據丟棄以減少延遲並確保關鍵數據快速傳輸的功能，達成提升XR應用中的資料傳輸效率和即時渲染效果，增強用戶的沉浸感和互動體驗的結果。</t>
  </si>
  <si>
    <t>藉由從多種感測器接收數據並綜合評估用戶意圖的技術，產生了能夠準確判斷是否接受按鈕按壓動作的功能，達成了避免因意外觸發設置或配置變更造成使用不便的結果，從而解決先前技術中混合實境智慧眼鏡中用戶無意間按下按鈕而導致不必要操作的問題。</t>
  </si>
  <si>
    <t>藉由設計具有多組解析度及不同陽極佈局的像素排列結構，並結合多條掃描線以動態分配像素信號的技術，產生能同時提供高畫質影像、高色彩精準度及低延遲顯示的功能，達成降低顯示設備功耗並提升整體效能與使用沉浸感的結果，從而解決先前技術中顯示設備功耗過高且難以同時兼顧高影像品質與低延遲的問題。</t>
  </si>
  <si>
    <t>藉由從社交網絡系統中第一帳戶接收請求並協調多設備間信息交換的技術，產生了讓多用戶能夠協作並統一發布內容的功能，達成了簡化多用戶協作操作流程、提高資訊統一性與協調性分享的結果，從而解決先前技術中多用戶在合作項目中需個別發布貼文導致操作繁瑣、內容分散的問題。</t>
  </si>
  <si>
    <t>藉由結合眼球追蹤技術與其他輸入方式來精確識別使用者的凝視位置並執行動作的技術，產生能夠根據使用者凝視位置和次要輸入調整虛擬實境內容的功能，達成提升虛擬實境內容控制準確性並增強使用者沉浸感的結果，從而解決先前技術中HMD設備無法有效結合眼球追蹤與其他輸入方式以精確控制虛擬內容的問題。</t>
  </si>
  <si>
    <t>藉由檢測使用者啟動或佩戴人工現實設備並識別物理空間中多個預先映射區域以呈現對應虛擬內容的技術，產生在現實與虛擬環境之間提供流暢過渡和沉浸式體驗的功能，達成提升使用者進入虛擬體驗時的自然性及互動性的結果，從而解決先前技術中使用者進入虛擬實境或擴增實境應用時缺乏流暢且沉浸感強的入口空間的問題。</t>
  </si>
  <si>
    <t>藉由使用模擬數位轉換器和輔助處理器有效管理數位生物電位信號的技術，產生了高效收集並處理空中手勢信號的功能，達成了提升人工實境系統中使用者沉浸感及操作流暢度的結果。</t>
  </si>
  <si>
    <t>藉由根據多個修正請求識別可修正用戶帳戶並根據閾值呈現多個修正介面的技術，產生能夠針對用戶互動背景進行個性化內容管理與激勵的功能，達成提供更具同理心的社交環境並提升激勵措施有效性的結果，從而解決先前技術中社交網絡平台未能根據用戶背景和動機差異進行調整，導致激勵措施效果不足的問題。</t>
  </si>
  <si>
    <t>藉由基於拓撲編碼和座標位元流壓縮的技術，產生高效壓縮三維網格數據並減少存儲需求的功能，達成提升人工實境顯示效能並減少資源消耗的結果。</t>
  </si>
  <si>
    <t>藉由將像素位置投影到物體空間坐標系並根據包圍盒確定紋理坐標系中關聯向量形狀的技術，產生在三維空間內準確顯示文字、數字及符號的功能，達成提升三維場景中文字顯示的精確度和清晰度，從而改善視覺效果和使用者的互動體驗。</t>
  </si>
  <si>
    <t>藉由根據用戶眼睛特徵生成注視地圖並利用機器學習模型進行超解析重建的技術，產生提升XR環境顯示效果及影像質量的功能，達成解決低解析度相機所帶來的影像質量問題，並顯著提升XR設備的用戶體驗的結果。</t>
  </si>
  <si>
    <t>藉由利用單層透明導電材料構成的天線設計技術，產生在可見光範圍內高效傳輸電磁信號的功能，達成提高天線效能並推動可穿戴設備及新興電子產品發展的結果。</t>
  </si>
  <si>
    <t>藉由識別視頻流中靜態元素與動態元素的技術，產生高品質編碼靜態元素和低品質編碼動態元素的功能，達成在帶寬受限的情況下提高視頻流傳輸效率與視覺質量的結果，從而解決先前技術中無法針對靜態和動態元素特性進行優化，導致帶寬浪費和質量損失的問題。</t>
  </si>
  <si>
    <t>藉由在影像捕捉裝置中使用透鏡陣列、感應器及光圈設計的技術，產生從多個視點捕捉光線並轉換為影像數據的功能，達成提升頭戴顯示器（HMD）在處理AR、VR及MR內容時的影像質量與沉浸感的結果。</t>
  </si>
  <si>
    <t>藉由在基板上設計多功能螺絲孔並將其與射頻電路連接的技術，產生不僅提供機械支撐還能提升RF電路性能的功能，達成減少冗餘元件、提升電路包裝集成度及整體效能的結果，從而解決先前技術中傳統電路包裝僅關注機械支撐而未能有效整合附加功能的問題。</t>
  </si>
  <si>
    <t>藉由將多個照明裝置精確配置於光學組件周圍並對齊的技術，產生了均勻且精準的光源照明功能，達成了更高精度的眼動追蹤的結果，從而解決先前技術中在眼動追蹤過程中光源照明不均或不精確，導致追蹤結果不可靠的問題。</t>
  </si>
  <si>
    <t>藉由利用計算系統解析並解碼用戶輸入標記，以生成基於範圍的框架表示的技術，產生了根據本體標記和話語標記確定意圖、槽位和範圍的功能，達成了根據用戶輸入準確執行多樣化任務並提高智慧助手系統反應靈活性和服務質量的結果，從而解決先前技術中未能有效管理用戶輸入多樣性與複雜性，導致服務質量和任務執行準確性不足的問題。</t>
  </si>
  <si>
    <t>藉由採用包含至少部分解纏的聚偏二氟乙烯（PVDF）類聚合物作為基體的技術，產生具有至少約4 GPa的彈性模量及至少約0.1的電機耦合係數（k31）的功能，達成在壓電、傳感器及能源收集等領域中提供高效能量轉換與靈敏感測能力的結果，從而解決先前技術中聚合物材料機械強度不足或電機耦合效率低下，導致應用性能受限的問題。</t>
  </si>
  <si>
    <t>藉由改進光源和光傳感器配置以減小模組體積的技術，產生提升距離測量準確度及目標速度測量效能的功能，達成在保持精度的同時，提升動態目標測量的結果，從而解決先前技術中直接和間接時間飛行測量方法在精度和計算速度上的限制問題。</t>
  </si>
  <si>
    <t>藉由使用液晶可調濾光片（LCTF）與空間濾光器組合的技術，產生精確調整光源輸出並提供圖案化光束的功能，達成提高光源配置效率和顯示效果的結果，從而解決先前技術中傳統光源配置效率低，無法滿足現代視覺顯示裝置對高質量光源需求的問題。</t>
  </si>
  <si>
    <t>藉由使用可旋轉固定於框架上的第一螺桿與執行器驅動旋轉的技術，產生簡單且堅固的調整機制的功能，達成即使經受跌落或衝擊後仍能保持精確調整能力的結果，從而解決先前技術中調整主眼鏡間距（IAD）機制過於複雜且容易受損，無法承受衝擊的問題。</t>
  </si>
  <si>
    <t>藉由結合多個傳感器數據和訓練擴散模型的技術，產生精確捕捉全身姿勢，特別是下半身動作的功能，達成提高全身動作追蹤準確性並增強虛擬環境中沉浸感的結果。</t>
  </si>
  <si>
    <t>藉由使用處理器執行指令並接收來自硬體和軟體元素的影像數據與傳感器數據的技術，產生利用人工智慧（AI）模型和機器學習（ML）模型確定物件間關係並生成三維地圖的功能，達成根據環境特徵提供即時反饋的結果，從而解決先前技術中靜態數據和簡單反饋機制無法有效補充感官障礙者感知和體驗的問題。</t>
  </si>
  <si>
    <t>藉由利用傳感器檢測現實環境場景特徵並應用預定義的放置規則的技術，產生根據現實環境特徵自動調整虛擬內容顯示位置的功能，達成提高虛擬與現實環境融合度，提升用戶沉浸感和交互體驗的結果。</t>
  </si>
  <si>
    <t>藉由利用兩個晶片配置並透過其介面區域進行高效電信號傳遞的技術，產生能在第一組處理元素與多個集成電路元件之間快速傳輸電信號以提升整體處理能力的功能，達成實現更高處理密度與效率以支持大量數據處理需求的結果，從而解決先前技術中受限於二維架構無法有效擴展處理能力及滿足高效能計算需求的問題。</t>
  </si>
  <si>
    <t>藉由使用可讀存儲媒介並在計算設備中執行指令來識別並劃分網絡中傳輸的訊息的技術，產生將數據包映射至不同網絡路徑並以非順序方式進行傳輸的功能，達成減少網絡瓶頸並提升應用程式性能的結果，從而解決先前技術中因無法有效處理數據包分發順序而導致的高延遲和網絡擁塞的問題。</t>
  </si>
  <si>
    <t>藉由精確對齊液晶層並應用可切換電場的技術，產生了能夠精細調控顯示區域光學特性的功能，達成了在顯示虛擬物體或結合實際物體影像時提供更高顯示精度和視覺清晰度的結果，從而解決先前技術中由於顯示源與光學系統耦合的物理限制，無法滿足近眼顯示系統在顯示效果和小型化方面的需求問題。</t>
  </si>
  <si>
    <t>藉由將二維介面動態渲染並映射至人工現實環境的技術，產生用戶可操作的虛擬互動平面的功能，達成在人工現實中實現更自然和流暢互動的結果，從而解決先前技術中二維介面無法有效轉化為XR內容互動的問題。</t>
  </si>
  <si>
    <t>藉由接收來自第一設備的應用程式介面（API）調用並將其傳輸至第二設備的技術，產生了協調活動協定下多方共同實施媒體效果的功能，達成了即使某些客戶端設備未主動啟動效果，仍能實現協作和一致的媒體效果的結果，從而解決先前技術中使用者只能單獨修改自己視訊畫面的限制，無法滿足協同工作的需求的問題。</t>
  </si>
  <si>
    <t>藉由生成數位服裝並利用即時手部追蹤技術檢測手指與數位服裝之間的距離的技術，產生能夠根據使用者操作動態調整數位服裝並使其與使用者手部進行互動的功能，達成提供更加真實感和互動性的虛擬試穿體驗的結果，從而解決先前技術中無法滿足用戶對虛擬或增強現實內容的完整需求，且缺乏對用戶操作即時反應的問題。</t>
  </si>
  <si>
    <t>藉由在圖形處理單元（GPU）上呈現低解析度圖像並利用神經加速器處理低解析度圖像的技術，產生了使用訓練好的機器學習模型生成控制參數並在GPU上插值以構建高解析度圖像的功能，達成了在較低計算負擔下即時生成高解析度圖像的結果，從而解決先前技術中虛擬現實（VR）和增強現實（AR）系統在大視野下解析度不足、計算資源和延遲等多方面的問題。</t>
  </si>
  <si>
    <t>藉由接收包含物體的源圖像並將其轉換為機器學習模型輸入的技術，產生了自動生成與源圖像相對應的虛擬物體的功能，達成了在人工現實環境中自動創建並編排虛擬物體的結果，從而解決先前技術中在生成虛擬物體時需要手動設計和匹配的問題。</t>
  </si>
  <si>
    <t>藉由基於聲音信號確定目標聲源位置並選擇相關陣列傳遞函數的技術，產生了能夠根據目標聲源位置生成清晰音頻信號的功能，達成了在嘈雜環境中有效隔離目標聲音、減少背景干擾的結果，從而解決先前技術中在目標聲源距離較遠或背景噪聲多時無法精確隔離所需聲音，導致音質不佳的問題。</t>
  </si>
  <si>
    <t>藉由結合接觸式麥克風和聲學麥克風信號並進行迭代處理的技術，產生能夠在保真度和質量達到預設標準後提供增強的音頻信號的功能，達成顯著提高錄音清晰度並減少環境噪聲的結果，從而解決先前技術中穿戴式耳機中麥克風無法有效消除環境噪聲和干擾，導致音質不佳和使用者體驗受損的問題。</t>
  </si>
  <si>
    <t>藉由結合排程和「先聽後講」（LBT）操作的技術，產生了確保頻道可用性和減少設備間干擾的功能，達成了減少通信延遲並提高通訊效率的結果，從而解決先前技術中無線設備在相同頻譜內操作時，由於互相干擾而影響數據傳輸穩定性和準確性的問題。</t>
  </si>
  <si>
    <t>藉由使用可穿戴設備獲取光學脈搏波信號（PPG）並判斷血壓是否由無關設備測量的技術，產生能夠快速識別血壓變化並儲存測量指示的功能，達成非侵入性、準確且便捷的血壓監測，提升健康管理效率並支持長期健康監控的結果。</t>
  </si>
  <si>
    <t>藉由使用多個SAF組件來優化生物信號的放大和濾波過程的技術，產生了高效處理神經肌肉信號並降低功耗的功能，達成了提升可穿戴設備性能和延長使用壽命的結果。</t>
  </si>
  <si>
    <t>藉由將參考信號輸入到身體中並根據生物信號測量值確定電極相對位置的技術，產生了精確定位電極並即時提供反饋的功能，達成了改善生物信號測量準確性與穩定性的結果，從而解決先前技術中依賴固定電極位置或外部複雜設備，導致操作難度大和測量準確性不足的問題。</t>
  </si>
  <si>
    <t>藉由使用可拉伸的織物和粘性墊片的技術，產生了能夠根據需要調整長度並穩定固定控制器的掛繩的功能，達成了在高流動性和沉浸式應用中，控制器穩定且舒適地固定在用戶身上的結果，從而解決先前技術中虛擬現實頭戴顯示器配件缺乏合適綁帶，導致控制器穩定性差並干擾複雜輸入機制的問題。</t>
  </si>
  <si>
    <t>藉由結合成像元件和無線通信元件的技術，產生了能夠同時捕捉媒體影像並進行無線掃描的功能，達成了將無線掃描數據與媒體元數據結合的結果，從而解決先前技術中可穿戴裝置缺乏集成無線掃描功能，無法有效收集和嵌入環境數據以增強現實世界交互的問題。</t>
  </si>
  <si>
    <t>藉由精確設計波導區段寬度和厚度的技術，產生了能夠實現高效光束耦合的功能，達成了提升光源與波導之間耦合效率的結果，從而解決先前技術中光束模式大小與波導匹配不良的問題。</t>
  </si>
  <si>
    <t>藉由集成低功耗子系統以微控制器運行即時操作系統並控制處理器子系統電源管理的技術，產生在確保高效處理性能的同時顯著降低系統功耗的功能，達成在人工現實系統中實現能量效率與處理性能平衡並提升整體運行效率的結果，從而解決先前技術中因處理過程轉移造成能耗增加和時間延遲而難以兼顧高性能與低功耗的問題。</t>
  </si>
  <si>
    <t>藉由將多點光源與空間光調制器（SLM）結合的技術，產生能夠在小型化裝置中實現虛擬物體顯示的高效光場顯示的功能，達成有效提升增強現實（AR）頭戴裝置的顯示效果與體驗的結果，從而解決先前技術中光場顯示器組合器體積過大、難以集成，且無法有效處理眼睛距離敏感性和透視折射誤差的問題。</t>
  </si>
  <si>
    <t>藉由在基板中設置具有特定傾斜角度的第一組反射透鏡的技術，產生提高顯示效率並增強視覺效果真實感的功能，達成改善虛擬與現實融合，提升用戶體驗的結果。</t>
  </si>
  <si>
    <t>藉由透過改進的衍射光學元件設計來優化光利用效率並適應高倍率放大顯示需求的技術，產生提升放大顯示裝置填充因子並減少光損失的能力的功能，達成在高倍率視圖下提供更加明亮、清晰且低失真的影像顯示效果的結果。</t>
  </si>
  <si>
    <t>藉由改進透鏡電極設計與液晶材料選擇的技術，產生減少光泄漏與提高光學性能的功能，達成提升液晶透鏡系統在高亮度或高對比度情況下的成像清晰度與準確性的結果。</t>
  </si>
  <si>
    <t>藉由將低功耗子系統集成於系統單晶片（SoC）內部的技術，產生在執行高要求任務時能夠有效降低功耗並保持性能的功能，達成提升整體系統效率，解決高功耗與低功耗晶片組之間狀態切換問題的結果。</t>
  </si>
  <si>
    <t>藉由將相機模組集成於顯示屏並以單一框架固定的技術，產生了簡化組裝過程並提高生產效率的功能，達成了降低錯誤風險和減少生產成本的結果，從而解決傳統技術中繁複組裝過程和低效生產的問題。</t>
  </si>
  <si>
    <t>藉由利用人工智能（AI）技術識別和組裝天線元件的技術，產生了根據預設參數自動調整天線結構的功能，達成了提升天線設計靈活性和精準度的結果，從而解決傳統技術中人工設計和調整效率低下及性能不足的問題。</t>
  </si>
  <si>
    <t>藉由追蹤用戶創建內容的表現並結合機器學習進行內容推廣的技術，產生了根據表現突破預定閾值自動提升內容曝光的功能，達成了提升新創作者內容可見性和吸引力的結果，從而解決先前技術中新創作者在社交媒體平台上曝光率不足、難以突破競爭的問題。</t>
  </si>
  <si>
    <t>藉由接收圖像的統計矩計算全局色調曲線，並根據局部直方圖統計生成局部色調曲線，依次應用全局和局部色調曲線於圖像的技術，產生結合全局與局部色調調整以優化圖像色彩呈現和細節保留的功能，達成更準確、豐富且視覺品質更高的圖像處理結果，從而解決先前技術中僅依賴單一全局色調曲線而導致色彩失衡和細節模糊的問題。</t>
  </si>
  <si>
    <t>藉由將圖像金字塔結構與卷積運算結合的技術，產生自動化且高效的細節提取和增強功能，達成提高圖像質量、增強後續處理可行性，並減少硬體資源消耗的結果。</t>
  </si>
  <si>
    <t>藉由使用機器學習程序自動檢測圖像中的目標建築物平面並與3D地圖進行匹配的技術，產生了根據3D地圖精確確定設備姿態的功能，達成了在大範圍場景中高效且準確地定位設備的結果，從而解決傳統基於結構的相機定位方法在處理大範圍場景時效率低下和準確性不足的問題。</t>
  </si>
  <si>
    <t>藉由根據佩戴者頭部與口部動作進行動畫化的技術，產生自然且即時的虛擬角色互動的功能，達成提升電子通信中非語言溝通效果和用戶沉浸感的結果。</t>
  </si>
  <si>
    <t>藉由利用AR頭戴裝置中的相機、顯示器和處理程序的技術，產生了根據使用者位置調整物理物體網格化顯示的功能，達成了在AR環境中精確呈現物理物體並隨使用者移動進行動態調整的結果，從而解決先前技術中未能靈活適應使用者位置變化並且嚴重影響沉浸感的問題。</t>
  </si>
  <si>
    <t>藉由註冊虛擬容器之間關係並根據上下文因子調用邏輯的技術，產生自動化且靈活的虛擬容器間互動的功能，達成更自然的控制體驗並提升人工現實系統中的沉浸感和互動性的結果。</t>
  </si>
  <si>
    <t>藉由利用機器學習模型實時分析捕捉到的影像並動態更新參與者外觀信息的技術，產生了精確且高效的身份驗證的功能，達成了根據動態影像信息和信心分數的比對進行準確身份驗證的結果，從而解決先前技術中依賴用戶手動設定與互動，並未充分利用影像識別技術進行自動化、動態身份確認的問題。</t>
  </si>
  <si>
    <t>藉由根據深度測量為多個體素確定佔用分數並基於此渲染虛擬空間的技術，產生動態提供虛擬空間邊界建議並幫助用戶保持對現實環境的警覺的功能，達成在沉浸虛擬環境中同時提升安全性與沉浸感的結果。</t>
  </si>
  <si>
    <t>藉由利用波導存取影像並應用色度修正因子的技術，產生能夠修正影像色度誤差的功能，達成提升顯示效果和視覺一致性的結果，從而解決先前技術中在人工現實系統中色彩呈現不準確，影響沉浸體驗的問題。</t>
  </si>
  <si>
    <t>藉由顯示流壓縮（DSC）解碼器過濾與差異分析的技術，產生了自動調整像素顯示數據以增強邊緣細節的功能，達成了提升圖像清晰度與細節表現的結果，從而解決先前技術中無法充分利用像素間關聯性來動態調整顯示數據的問題。</t>
  </si>
  <si>
    <t>藉由將槽天線與主邏輯板集成設計的技術，產生了簡化天線結構並提升天線性能的功能，達成了降低設計與製造成本，提升頻率覆蓋和信號質量的結果，從而解決先前技術中雙頻天線設計複雜、整合困難及效率不足的問題。</t>
  </si>
  <si>
    <t>藉由根據不同通信需求自動選擇標頭類型並生成標頭IE的技術，產生提升超寬頻設備間數據通信效率與精確性的功能，達成解決距離測量和數據傳輸中的準確性問題，並提升設備間通信的靈活性與可擴展性的結果。</t>
  </si>
  <si>
    <t>藉由建立數字會議室並允許用戶共同觀看社交媒體信息流的技術，產生了用戶可以實時分享和共同瀏覽動態內容的功能，達成了增強社交互動即時性和沉浸感的結果，從而解決了先前技術中缺乏直接共同觀看機制，導致用戶分享內容時只能依賴文字或靜態圖像而無法同步觀看動態信息流的問題。</t>
  </si>
  <si>
    <t>藉由對像素流中的每個像素即時確定色調並選擇相應顏色校正矩陣，將所選矩陣應用於該像素的技術，產生基於動態色調變化進行靈活且針對性色彩校正的功能，達成提高色彩校正效率與準確性、實現高品質圖像輸出的結果，從而解決先前技術中色彩校正方法靜態化導致色彩失真，且計算資源需求高影響實時處理能力的問題。</t>
  </si>
  <si>
    <t>藉由將揚聲器的運動質量分為兩個部分並利用非剛性懸吊設計的技術，產生減少揚聲器引起的整體振動、信號污染和音頻洩漏的功能，達成在保持聲音輸出準確性和隱私的前提下，提高音質並改善可穿戴裝置使用體驗的結果。</t>
  </si>
  <si>
    <t>藉由接收來自漂移補償系統的頭部方向資訊和軀幹方向資訊的技術，產生根據用戶的頭部和軀幹方位動態調整音頻內容的功能，達成更精確且沉浸的互動雙耳空間音頻體驗的結果。</t>
  </si>
  <si>
    <t>藉由整合多個傳感器數據並自動控制無線通信介面操作以滿足特定吸收率或功率密度標準的技術，產生能夠動態調整可穿戴裝置無線通信模式以兼顧安全性與效能的功能，達成提升無線通信穩定性與效率並增強使用者互動體驗的結果，從而解決先前技術中可穿戴裝置在信號強度、功耗及安全性之間無法有效平衡的問題。</t>
  </si>
  <si>
    <t>藉由設計包含結晶聚合物和具有反應基團的聚乙烯低聚物的聚乙烯層的技術，產生在強度、柔韌性和耐用性方面表現出色的功能，達成提高聚乙烯與其他材料的相容性和聯接強度的結果，從而解決先前技術中傳統聚乙烯材料在功能性和加工性方面受限制的問題。</t>
  </si>
  <si>
    <t>藉由在模具表面上形成非揮發性介質材料並結合有機固體晶體前驅物的技術，產生高效且可控的有機固體晶體薄膜的功能，達成具有優異折射率控制能力和良好光學性能的結果，從而解決先前技術中晶體成長速度慢和材料折射率不均勻的問題。</t>
  </si>
  <si>
    <t>藉由結合多種感測器與觸控技術的控制器的技術，產生了精確自我追蹤與靈活操作的功能，達成了在人工現實環境中提供更高精度和效率的互動體驗的結果，從而解決先前技術中控制器在自我追蹤準確性不足，影響用戶操作準確性和效率的問題。</t>
  </si>
  <si>
    <t>藉由檢測真實環境中的物體並根據深度資訊生成固定虛擬表面的技術，產生能根據用戶視角動態調整虛擬內容顯示的功能，達成精確整合虛擬內容與真實環境，顯著提升虛擬現實、擴增現實和混合現實中的視覺效果與沉浸感的結果，從而解決先前技術中在生成人工現實內容時無法提供真實感和沉浸感的問題。</t>
  </si>
  <si>
    <t>藉由對記憶體區塊電源狀態進行動態調整的精細化記憶體管理的技術，產生了根據實際需求調整電源模式的功能，達成了提升人工實境系統能源效率和運行效能的結果，從而解決先前技術中由於記憶體電源管理不當導致的能源浪費和性能下降的問題。</t>
  </si>
  <si>
    <t>藉由將自然語言段落轉錄為文本並結合文檔理解模型與詞性分析來生成意圖、匹配內容項目以及生成視覺場景的技術，產生自動生成與對話內容相符且與故事宇宙匹配的視覺故事的功能，達成顯著提高創作效率並降低對參與者時間和技能要求的結果，從而解決先前技術中因手動創建視覺資料耗時費力且難以從無結構對話中選擇適當內容項目的問題。</t>
  </si>
  <si>
    <t>藉由在接收設備內即時驗證發射設備的虛擬角色視覺追蹤並調整其注視方向至焦點的技術，產生能在接收設備內部高效完成角色注視方向估算與雙眼球旋轉調整的功能，達成提升三維人類表現的即時性與精確度、增強虛擬社交存在感並減少不自然感的結果，從而解決先前技術中因依賴遠端伺服器計算而導致視線錯位及計算延遲影響虛擬對話理解與沉浸感的問題。</t>
  </si>
  <si>
    <t>藉由基於影像數據生成元數據並在顯示驅動整合電路（DDIC）中進行宏像素分組的技術，產生了根據確定的時序和控制信號對顯示區域進行分組顯示的功能，達成了在虛擬實境（VR）或擴增實境（AR）系統中實現高解析度影像顯示並保持較高幀率的結果，從而解決先前技術中因像素數量增加而引發的寫入延遲和能耗上升，影響顯示性能和用戶體驗的問題。</t>
  </si>
  <si>
    <t>藉由集成靈活連接器和接地設計的技術，產生高效信號傳輸和穩定系統運行的功能，達成在各種應用場景下都能提供穩定、可靠的性能的結果，從而解決先前技術中在支撐和連接設計上存在的不夠穩固、靈活性不足以及易受機械干擾的問題。</t>
  </si>
  <si>
    <t>藉由根據無線通信設備的目標喚醒時間（TWT）排程與安靜期間的重疊情況進行動態調整的技術，產生了在高需求沉浸式環境中減少通信延遲的功能，達成了即時響應和數據傳輸的結果，從而解決先前技術中在AR、VR或MR系統中由於延遲過長而導致圖像抖動和運動暈眩的問題。</t>
  </si>
  <si>
    <t>藉由儲存之前通信無線通道信息並快速恢復通信的技術，產生無需通道掃描即可迅速連接的功能，達成顯著降低通信延遲、提升反應速度和系統穩定性的結果，從而解決先前技術中頭戴式顯示器使用時，因頭部運動與影像渲染之間存在較大延遲而導致的畫面撓動、運動暈眩以及使用者體驗不佳的問題。</t>
  </si>
  <si>
    <t>藉由在多層結構中引入光對準的技術，產生優化有機半導體排列與性能的功能，達成提高元件電學特性及穩定性的結果，從而解決先前技術中光刻或化學處理複雜性高、材料損耗及性能下降的問題。</t>
  </si>
  <si>
    <t>藉由利用傳感器發射光束並接收反射光束的技術，產生了基於變化的傳感數據生成用戶表情估算的功能，達成了在有限空間中更高效進行人臉追蹤並提高表情識別準確性的結果，從而解決先前技術中相機高功耗、數據處理需求大以及遮擋的問題。</t>
  </si>
  <si>
    <t>藉由綜合利用GNSS數據、傳感器數據和影像信息來進行位置分析的技術，產生在信號不佳的環境中依然能精確確定地理位置的功能，達成提高系統在挑戰性環境中定位精度與可靠性的結果。</t>
  </si>
  <si>
    <t>藉由利用機器學習模型分析與用戶視野相關的傳感器信號，並根據條件觸發主動場景分析的技術，產生能夠自動識別用戶視野中物體並生成相關描述的功能，達成提升用戶與系統的互動效率，提供即時、無需主動干預的回饋，從而增強沉浸式環境中的交互體驗的結果。</t>
  </si>
  <si>
    <t>藉由使用近紅外光源及專門設計的照明光學元件進行眼動追蹤的技術，產生了在各種光照條件下精確捕捉眼動的功能，達成了提升頭戴式設備互動精度和使用者體驗，使眼動或眼睛方向的交互更加準確自然的結果。</t>
  </si>
  <si>
    <t>藉由結合流體層和凝膠層的雙層結構的技術，產生了在外部電場或其他刺激下靈活調節光學特性的功能，達成了更高可控性和穩定性的結果，從而解決先前技術中光學元件依賴單一材料或複雜多層結構，導致製造難度增加和成本上升的問題。</t>
  </si>
  <si>
    <t>藉由根據用戶手部地標定位XR用戶界面的技術，產生了靈活調整XR界面位置並支持自然觸控的功能，達成了提升交互靈活性和準確性的結果，從而解決先前技術中用戶在XR環境中與傳統二維界面互動時的操作笨拙和錯誤輸入問題。</t>
  </si>
  <si>
    <t>藉由由第一設備接收通訊設備請求並使其訪問第二設備攝像頭的技術，產生能夠集中化並虛擬化影像捕捉過程的功能，達成提高影像數據存取效率並簡化影像處理流程的結果，從而解決先前技術中需要通過不同實體層傳送影像或視頻數據，導致資源浪費與延遲的問題。</t>
  </si>
  <si>
    <t>藉由在寄存器間高效訪問與加載數據的技術，產生在單一操作循環內同時處理多個數據模式的功能，達成減少寄存器存取延遲並提升計算系統處理大量數據時的執行效率的結果。</t>
  </si>
  <si>
    <t>藉由根據數據排列的第一順序將數據加載到寄存器並根據後續操作動態調整讀取順序的技術，產生在單一操作周期內加載並有效處理數據的功能，達成減少寄存器訪問延遲並提升處理器在執行複雜程序時的運算效率的結果。</t>
  </si>
  <si>
    <t>藉由在處理器內部實現硬體層面的數據壓縮的技術，產生將未壓縮輸入數據中的零數據元素移除並計算非零數據元素數量的功能，達成提升數據處理速度、減少軟體開銷並優化數據存儲與傳輸的結果。</t>
  </si>
  <si>
    <t>藉由將多個向量寄存器陣列與MAC陣列高效結合的技術，產生將輸入激活向量與權重向量高效並行計算的功能，達成在邊緣設備上高效執行神經網絡推斷任務、提升計算性能並減少功耗的結果。</t>
  </si>
  <si>
    <t>藉由選擇具有最低預期成本的候選映射圖並進行精確映射的技術，產生在計算系統中優化計算圖以提高計算效率和數據處理能力的功能，達成在邊緣設備上實現更高效的計算並提升實時數據處理可行性與可靠性的結果。</t>
  </si>
  <si>
    <t>藉由隧道技術實現加速器與統一記憶體之間共享地址空間存取的技術，產生了加速器高效能存取統一記憶體的功能，達成了減少延遲並提升整體系統效能的結果，從而解決先前技術中依賴外部I/O連接（如PCIe）所帶來的帶寬限制和延遲問題。</t>
  </si>
  <si>
    <t>藉由結合應用專用處理引擎與可配置微碼來執行基於矩陣的算術演算法的技術，產生在數位信號處理器中高效執行矩陣運算的功能，達成在嵌入式應用中提升計算效率和靈活性的結果。</t>
  </si>
  <si>
    <t>藉由安全代理對加速器韌體進行身份驗證的技術，產生了高效且安全的加速器韌體驗證和部署的功能，達成了在快速部署關鍵加速器功能的同時，減少了系統延遲和提升了運行效率的結果，從而解決先前技術中PCIe連接在帶寬和延遲方面的限制問題。</t>
  </si>
  <si>
    <t>藉由從音頻系統的本地區域捕捉語音音頻信號並確定聲源語音特徵的技術，產生根據用戶語音特徵生成翻譯音頻信號的功能，達成提高非母語者在日常活動或旅行過程中的語音翻譯理解能力的結果。</t>
  </si>
  <si>
    <t>藉由透過手部手勢從待機模式喚醒人工實境裝置並偵測快速反應碼操作的技術，產生簡化用戶操作流程並增強人工實境裝置與用戶互動體驗的功能，達成提高XR應用沉浸感並提升內容呼叫效率以改善操作便捷性的結果。</t>
  </si>
  <si>
    <t>藉由在運行於頭戴式顯示器中的沉浸式現實應用中生成二維投影並識別碰撞區域的技術，產生通過替換區域內像素來解決服裝與虛擬化身之間碰撞問題的功能，達成有效減少三維網格運算資源並縮短運算時間、提高服飾呈現準確度的結果。</t>
  </si>
  <si>
    <t>藉由結合文本輸入和場景語義分割的技術，產生了基於語義信息生成圖像的功能，達成了生成更準確且語義一致圖像的結果，從而解決先前技術中因過度依賴大數據而在數據不足時難以生成高質量圖像的問題。</t>
  </si>
  <si>
    <t>藉由根據不同卷積需求動態調整MAC陣列形狀及記憶體配置的技術，產生靈活配置計算資源的功能，達成在邊緣設備上提升卷積運算效能並有效降低功耗的結果，從而解決先前技術中在功耗有限的情況下，無法達到理想性能並缺乏動態配置和記憶體管理靈活性的問題。</t>
  </si>
  <si>
    <t>藉由將計算負載卸載至第三方雲端服務中的多個主機的技術，產生高效處理虛擬現實應用的功能，達成減輕客戶端設備運算壓力並提供高性能虛擬現實應用的結果，從而解決先前技術中虛擬現實應用需要本地硬體進行大量渲染和計算的問題。</t>
  </si>
  <si>
    <t>藉由使用計算機系統根據第一參與者位置自動配置視頻會議背景和分割區域的技術，產生能夠自動調整並顯示清晰背景信息的功能，達成提升信息展示的清晰度和可視性的結果，從而解決先前技術中參與者在非傳統工作地點進行視頻會議時，背景中顯示的信息被遮擋，影響觀眾查看的問題。</t>
  </si>
  <si>
    <t>藉由識別並處理用戶視野中關注區域的技術，產生了根據用戶關注區域進行有針對性編碼的功能，達成了減少帶寬和存儲壓力並提升編碼效率的結果，從而解決先前技術中對海量關注資訊處理所帶來的性能瓶頸和存儲負擔的問題。</t>
  </si>
  <si>
    <t>藉由根據加速器解碼配置評估動態分配解碼任務的技術，產生了更靈活且高效的解碼資源分配的功能，達成了在處理大規模視頻數據時，透過CPU和加速器的協同工作來顯著提升解碼速度和效能的結果，從而解決先前技術中CPU和加速器之間的資源共享受限，導致性能瓶頸和系統效率下降的問題。</t>
  </si>
  <si>
    <t>藉由利用處理器和記憶體執行指令，將主要內容與補充內容整合並生成綜合內容項目的技術，產生能夠簡化數位廣告和短視頻創建流程、減少後製處理時間和成本的功能，達成提升內容創作者在內容創建、變現過程中的效率和靈活性，進而增強內容的專業質量和市場競爭力的結果。</t>
  </si>
  <si>
    <t>藉由在影像捕捉過程中暫停相機即時處理操作並記錄原始影像及其環境光屬性的技術，產生減少影像捕捉期間計算資源需求並允許後期批量處理提升影像質量的功能，達成在穿戴式設備的低功耗環境下實現超高畫質影像生成並滿足高品質視頻內容需求的結果。</t>
  </si>
  <si>
    <t>藉由在影像感測器像素中執行雙相關數位取樣（D-CDS）並交替使用兩個記憶體組記錄數位值的技術，產生能夠有效校正固定模式噪聲（FPN）並提高低光條件下影像質量的功能，達成減少因FPN引起的影像噪聲和視覺伪影，提升低光環境下影像品質的結果。</t>
  </si>
  <si>
    <t>藉由在柔性印刷電路板上集成USB-C連接器和靜電放電保護元件的技術，產生了穩定且高效的連接的功能，達成了在有限空間內實現多功能集成並提高便攜式電子設備可靠性的結果，從而解決先前技術中在電子設備迷你化過程中，對穩定可靠連接功能的需求以及空間靈活使用的問題。</t>
  </si>
  <si>
    <t>藉由選用特定的液態非揮發性介質材料來生成有機晶相並控制表面粗糙度的技術，產生了具有高平滑度且穩定的有機薄膜表面的功能，達成了在光學或電子應用中提供精確表面需求的結果，從而解決先前技術中有機薄膜表面粗糙度過大，限制其在高精度設備中的應用的問題。</t>
  </si>
  <si>
    <t>藉由利用超表面和光束導向致動器動態調整近紅外雷射光形狀和方向的技術，產生了根據需求動態改變光束形狀的功能，達成了更靈活且輕便的近眼顯示裝置的結果，從而解決先前技術中傳統折射透鏡體積大、厚度重且無法提供動態光束塑形的問題。</t>
  </si>
  <si>
    <t>藉由使用多角度光線處理的光學設計的技術，產生了能夠更靈活處理光線並減少裝置體積和重量的功能，達成了提高眼動追蹤裝置性能並適應不同使用場景需求的結果，從而解決了先前技術中因體積和重量限制而無法廣泛應用眼動追蹤技術的問題。</t>
  </si>
  <si>
    <t>藉由設計具有共振特性的結構並協同使用致動器與局部質量的技術，產生能夠高效控制觸覺反饋強度和觸控區域位移的功能，達成更清晰、穩定且可精確控制的觸覺體驗的結果，從而解決先前技術中難以精確控制振動強度、觸控區域位移放大，以及依賴多個致動器帶來的重量和成本的問題。</t>
  </si>
  <si>
    <t>藉由在頭戴式顯示器（HMD）系統中運行與應用程序關聯的應用控制增強的技術，產生了支持多應用程序和世界控制增強的功能，達成了簡化擴增實境（XR）環境中虛擬物件開發的結果，從而解決先前技術中開發高能力虛擬物件所需複雜專業知識和繁瑣開發流程的問題。</t>
  </si>
  <si>
    <t>藉由預測性預存一組資源以減少AR效果加載時間的技術，產生了能根據過去使用頻率和資源特徵預測並優化資源存儲的功能，達成了在渲染AR效果時實現更高效率、更快速度的結果，從而解決先前技術中在應用AR效果時受到資源限制，導致視頻自訂化程度降低、無法滿足多樣化需求的問題。</t>
  </si>
  <si>
    <t>藉由使用包含宏像素陣列及標誌判斷邏輯電路以快速捕捉和處理反射光信息的技術，產生能夠精確測量局部區域中物體深度並生成真實環境映射的功能，達成提升虛擬物體與實際環境互動的真實性及用戶沉浸體驗的結果，從而解決先前技術中在深度感測中讀取數據速度慢且無法準確捕捉環境遮擋效果的問題。</t>
  </si>
  <si>
    <t>藉由基於參考地標地圖和當前地標地圖生成運動場的技術，產生了更精確的面部識別和圖像生成的功能，達成了在視訊通話中提高用戶互動和體驗質量的結果，從而解決先前技術中視訊通話中用戶互動與體驗控制不足、以及因電信基礎設施限制導致即時視訊通話困難的問題。</t>
  </si>
  <si>
    <t>藉由根據使用者預測未來位置並預先下載相關三維數據的技術，產生了減少等待加載時間並提升實時顯示性能的功能，達成了提供更加流暢且沉浸的增強現實體驗的結果，從而解決先前技術中增強現實設備在動態環境中數據加載延遲，導致使用者體驗下降的問題。</t>
  </si>
  <si>
    <t>藉由通過神經肌肉信號傳感器檢測用戶的用力程度並調整活動速度的技術，產生了能夠根據用戶運動表現及用力程度自適應調整運動建議的功能，達成了提高運動監測精度，減少假陽性結果，並改善運動表現的結果，從而解決了現有技術中僅依賴步數等粗略數據，無法精確捕捉細微運動數據並提供動態建議的問題。</t>
  </si>
  <si>
    <t>藉由基於可釋放鎖定機制的模具組件的技術，產生可在模具組裝與拆卸過程中保持穩定對位並簡化操作的功能，達成在光學元件製造中提高生產效率、減少成品缺陷並提升光學性能的結果，從而解決先前技術中模具位置不準確、變形和組裝複雜所導致的光學元件質量不穩定與生產效率低下的問題。</t>
  </si>
  <si>
    <t>藉由光束調整組件調整光束特性並增強衍射光束控制的技術，產生提高測量準確度與效率的功能，達成精確區分衛星鬼影和主要光束的結果，從而解決先前技術中在處理衍射透鏡多重衍射光束時無法有效區分衛星鬼影與主要光束，導致測量誤差的問題。</t>
  </si>
  <si>
    <t>藉由在光導體本體內沿鋸齒形光路設置極化選擇性傾斜散射反射器的技術，產生了能夠根據光的偏振狀態進行側向偏移並有效耦合圖像光的功能，達成了減少光學元件數量，提升顯示效果質量，並增強佩戴者視覺體驗的結果，從而解決了傳統顯示裝置中需要大量光學元件來達成顯示效果，導致裝置體積大且佩戴不舒適的問題。</t>
  </si>
  <si>
    <t>藉由設計具有偏折表面特徵且可附加在頭戴式顯示設備框架上的柔性膜的技術，產生能夠防止外來物體污染並支持透鏡調整的功能，達成在不影響光學模組移動調整的情況下保護內部組件，提升虛擬現實設備的使用體驗並增強設備性能的結果。</t>
  </si>
  <si>
    <t>藉由結合光源提供平行光、超快速MEMS反射器投射條紋圖案、基於SPAD的感測系統捕捉反射，以及控制器解析三維特徵以確定注視方向的技術，產生高效結構光眼動追蹤與快速精確捕捉眼球表面反射特徵的功能，達成實現用戶注視方向的精準判定、提升AR/VR系統互動自然性與沉浸感的結果，從而解決先前技術中眼動追蹤系統精確度不足、反應延遲以及捕捉範圍有限的問題。</t>
  </si>
  <si>
    <t>藉由設計結合眼動追蹤與頻率匹配視覺刺激的技術，產生了能夠精確識別用戶注視區域並提高注視準確性的功能，達成了在複雜用戶介面上提供精確注視估算並提升交互體驗的結果，從而解決先前技術中眼動追蹤裝置在識別用戶注視物體時準確性不足，且依賴物理輸入方式的繁瑣與低效的問題。</t>
  </si>
  <si>
    <t>藉由在可穿戴裝置中集成阻抗穩定元件並調整感測器-皮膚介面阻抗的技術，產生能夠穩定感測環境與用戶皮膚變化影響的功能，達成顯著提高生物電位信號感測的準確性，並改善可穿戴裝置的實用性與接受度的結果。</t>
  </si>
  <si>
    <t>藉由在人工實境協作空間中整合二維和三維介面的技術，產生讓多用戶能夠在不同介面上互動並發送請求的功能，達成更高效的虛擬協作體驗，提升遠程工作的協作效率。</t>
  </si>
  <si>
    <t>藉由結合麥克風陣列偵測空氣聲波和振動測量組件偵測組織振動的技術，產生基於多重生物識別數據進行身份驗證的功能，達成提高身份驗證系統安全性，防止語音被破解或模仿的結果，從而解決先前技術中僅依賴聲音生物識別技術容易受到語音模仿或計算機生成語音破解的問題。</t>
  </si>
  <si>
    <t>藉由利用計算設備的機器學習模型自動生成並標記天線設計的技術，產生能夠快速預測並比較頻率響應的功能，達成顯著提高天線設計效率與準確性，並降低設計成本的結果。</t>
  </si>
  <si>
    <t>藉由利用全局優化算法和局部調整算法，根據設計規範、要求、參數化及邊界集合確定天線架構的設計的技術，產生自動調整參數以滿足不同性能要求的功能，達成提升天線設計準確性和效率，解決傳統方法的局限性並提高設計的靈活性和可靠性的結果。</t>
  </si>
  <si>
    <t>藉由自動化音頻分離與翻譯的技術，產生實時翻譯並整合多語言音頻數據的功能，達成高效、低成本地處理多語言內容並讓用戶輕鬆訪問的結果，從而解決先前技術中依賴人工翻譯和錄製多語音音頻所帶來的高成本和低效能的問題。</t>
  </si>
  <si>
    <t>藉由獲取動態捕獲因子並根據捕獲配置選擇設備的技術，產生能夠真實呈現三維對話過程的功能，達成提供更具沉浸感和真實感的三維遠程溝通體驗的結果。</t>
  </si>
  <si>
    <t>藉由使用自然語言命令處理器和機器學習模型生成虛擬環境的技術，產生自動生成三維虛擬環境的功能，達成大幅簡化虛擬環境設計和創建過程的結果，從而解決先前技術中依賴複雜建模工具和專業知識限制用戶參與度與創作自由的問題。</t>
  </si>
  <si>
    <t>藉由將由人工現實設備捕獲的多幅圖像進行處理並映射到虛擬工作空間的技術，產生將用戶的物理工作空間與虛擬協作空間動態結合的功能，達成實現更高效且沉浸的人工現實協作體驗的結果。</t>
  </si>
  <si>
    <t>藉由根據使用者相對虛擬邊界的位置判斷並啟用部分透視模式以動態調整現實環境顯示效果的技術，產生在虛擬環境中提升使用者空間感知能力並即時提供安全提示的功能，達成改善虛擬現實體驗的沉浸感與安全性並減少傳統手動邊界設定帶來的挫折感的結果。</t>
  </si>
  <si>
    <t>藉由結合虛擬物體模擬配置與力學動力學模型以模擬虛擬重量和移動延遲效果的技術，產生能夠在XR環境中再現虛擬物體真實重量感和交互物理特性的功能，達成增強用戶與虛擬物體交互的真實感和沉浸感，提供更自然且直觀的人工現實體驗的結果。</t>
  </si>
  <si>
    <t>藉由金屬外殼與電池核心結合的技術，產生能夠支持高能量需求的便攜式電子設備的功能，達成提供足夠電力以支持高能量需求設備的結果，從而解決先前技術中傳統罐裝電池在尺寸、形狀和配置上的限制，無法滿足小型且功能強大設備的電源需求的問題。</t>
  </si>
  <si>
    <t>藉由同步投影儀投射主動編碼照明模式與基於SPAD的感測器捕捉反射，結合壓縮感測技術以獲取高分辨率影像並提取眼睛三維特徵的技術，產生能精確追蹤用戶凝視方向並顯著提升眼動追蹤影像解析度的功能，達成提高VR、AR和MR系統中互動自然性與用戶沉浸體驗的結果，從而解決先前技術中因感測器解析度低和反射捕捉不準確而無法支持高互動性應用的問題。</t>
  </si>
  <si>
    <t>藉由智能熱管理技術，產生根據設備溫度和電源數據自動控制無線通信介面操作的功能，達成在小型化設計中保持設備穩定運行並有效管理熱量的結果，從而解決先前技術中可穿戴設備在處理複雜操作時熱管理不足、性能下降和壽命縮短的問題。</t>
  </si>
  <si>
    <t>藉由接收解調參考信號（DMRS）、確定DMRS錨點、基於DMRS進行通道估計並形成波束成形矩陣，以及將波束成形矩陣指派給影響區域的技術，產生精確處理DMRS錨點及其影響區域、提升上行接收波束成形準確性與效率的功能，達成在不妥協準確度的前提下顯著降低波束成形計算複雜度、滿足5G通信容量和覆蓋需求的結果，從而解決先前技術中在上行波束成形準確性提升方面計算量巨大且計算複雜度高的問題。</t>
  </si>
  <si>
    <t>藉由在路由器的第3層廣播域內實例化接收到的包含多播或廣播目的地址的IP數據包副本，並通過不同接口轉發至目標設備的技術，產生能在多層網絡架構中智能分離和管理廣播流量以提升流量轉發效率的功能，達成有效控制跨越多廣播域的流量、實現更靈活且高效的網絡管理的結果，從而解決先前技術中傳統路由器在多層廣播域間流量限制和管理不佳的問題。</t>
  </si>
  <si>
    <t>藉由無線信號自動定位和身份驗證的技術，產生實時追蹤參與者位置並驗證身份的功能，達成會議參與者無縫連接與協作的結果，從而解決先前技術中手動介入繁瑣、協作與內容共享效率低下的問題。</t>
  </si>
  <si>
    <t>藉由建立和管理XR空間作為視訊通話平行平台的技術，產生了能夠將XR設備用戶和無XR設備用戶無縫連接的功能，達成了在視訊通話中實現沉浸式互動和跨平台交流的結果。</t>
  </si>
  <si>
    <t>藉由集成深度追蹤元件和多種相機組件的技術，產生了能夠精確收集並處理場景中物體距離信息的功能，達成了改善人工現實系統中對用戶運動及周遭環境的高效追蹤和深度映射的結果。</t>
  </si>
  <si>
    <t>藉由將彩色像素與稀疏像素整合在同一晶圓並配備專用模擬數位轉換器以提升數據處理精度的技術，產生同時捕捉高解析度RGB數據與深度信息以克服視差問題並精確估算場景幾何和紋理的功能，達成提升圖像重建品質、支持高動態範圍捕捉並顯著改善低光性能和動態表現的結果。</t>
  </si>
  <si>
    <t>藉由將振動傳感器嵌入眼鏡鼻墊並利用與使用者皮膚的接觸感測振動的技術，產生能夠準確捕捉並轉換使用者語音、呼吸或生理活動引起的振動為數據的功能，達成實現更穩定且自然的振動感應，提升感測精度並提供無縫的用戶體驗的結果。</t>
  </si>
  <si>
    <t>藉由基於上下文引擎維護多來源信息的技術，產生在多任務間有效延續上下文信息並共享資源的功能，達成智慧助理系統在處理用戶輸入（包括文字、語音、影像）時更準確地整合和提供資訊或服務的結果，從而解決先前技術中無法有效整合用戶多源輸入資料、難以進行上下文延續共享、以及在多任務執行中缺乏靈活性和個性化服務能力的問題。</t>
  </si>
  <si>
    <t>藉由將氣動控制系統與觸覺反饋系統緊密集成的技術，產生了通過氣動通道精確控制致動器的功能，達成了提供更真實、準確且豐富的觸覺感受的結果，從而解決先前技術中傳統觸覺反饋系統依賴電動致動器，缺乏流體控制整合，難以實現流暢且具體觸覺體驗的問題。</t>
  </si>
  <si>
    <t>藉由使用計算系統執行的區分渲染區域的技術，產生了根據不同細節層級渲染中央視覺區域與外部區域的功能，達成了提升圖形渲染效率並確保視覺品質的結果，從而解決先前技術中在虛擬現實（VR）、擴增現實（AR）和混合現實（MR）內容呈現時，渲染性能不足和無法充分利用系統資源以實現最佳沉浸效果的問題。</t>
  </si>
  <si>
    <t>藉由根據影像中的用戶身體部分和相機姿勢確定三維體積約束並推斷肘部姿勢的技術，產生了準確推斷和調整肘部姿勢的功能，達成了在各種人工現實環境中精確捕捉用戶動作和姿勢的結果，從而解決先前技術中無法有效預測和處理用戶肘部位置不明確，導致姿勢誤判的問題。</t>
  </si>
  <si>
    <t>藉由在半導體結構外區域進行離子植入並退火的技術，產生了改變材料性質以抑制表面復合效應的功能，達成了提高微型LED光效能和光輸出效率的結果，從而解決先前技術中微型LED因為電子側向擴散和表面復合效應所導致的效率損失問題。</t>
  </si>
  <si>
    <t>藉由設計導通孔直徑來精確調整天線頻率響應的技術，產生了靈活調整天線性能以適應指定頻率範圍的功能，達成了提高天線在特定頻率範圍內運行性能的結果，從而解決先前技術中天線設計難以靈活調整頻率範圍或需要額外元件進行調諧的問題。</t>
  </si>
  <si>
    <t>藉由使用可變焦光學系統與深度值動態控制的技術，產生了能夠根據每個子框的深度值範圍動態聚焦影像的功能，達成了在人工現實系統中實現精確的多層次顯示，提供更為真實的虛擬與現實交互體驗的結果，從而解決先前技術中無法有效渲染深度信息並在展示過程中缺乏精細交互性和沉浸感的問題。</t>
  </si>
  <si>
    <t>藉由使用單輸入比較器並以內在觸發點取代外部參考電壓的技術，產生簡化比較過程並提高影像感測器數位量化精度和效率的功能，達成減少硬體複雜性並提升數位影像準確性的結果，從而解決先前技術中依賴多輸入比較器所帶來的電路干擾與資源消耗的問題。</t>
  </si>
  <si>
    <t>藉由將外殼結構、外覆層及凹槽設計有機結合，以形成適合容納感測器及麥克風並優化聲音傳遞的結構設計的技術，產生既能保護感測器又能確保外部聲音高效傳遞到麥克風的頭戴式裝置的功能，達成在提供環境數據收集能力的同時，顯著提升外部聲音收集效果並減少聲音失真或噪音干擾的結果，從而解決先前技術中感測器與麥克風結合設計不當，導致外部聲音收集效率低及易受環境噪音影響的問題。</t>
  </si>
  <si>
    <t>藉由將兩個微模塑鏡頭直接固定，並形成自支撐結構的技術，產生緊湊且具優良光學性能的光學串聯微模塑鏡頭堆疊的功能，達成減少光學組件總高度、簡化生產過程並提升攝影裝置小型化與高效能的結果，從而解決先前技術中在整合過程中因尺寸限制而無法實現緊湊設計和高效能的問題。</t>
  </si>
  <si>
    <t>藉由可調節的驅動機構靈活調整面部接口與擴展支架之間的距離的技術，產生根據不同用戶臉部特徵自適應調整的功能，達成提升佩戴頭戴式顯示裝置的舒適度，減少眼睛疲勞並提高虛擬實境和擴增實境環境中的使用體驗的結果。</t>
  </si>
  <si>
    <t>藉由通過用戶凝視方向確定互動平面並根據用戶與平面間距離動態選擇投影類型的技術，產生提升人工現實環境中用戶與多物件精確互動並增強操作直觀性與靈活性的功能，達成在複雜場景下實現多樣化互動方式並突破傳統控制器依賴限制的結果。</t>
  </si>
  <si>
    <t>藉由採用薄煎餅透鏡的光束分離的技術，產生有效分配光線並減少視覺失真的功能，達成提升顯示裝置光學性能、減少設備體積並提供更佳視覺體驗的結果，從而解決先前技術中無法平衡顯示效果與裝置便攜性，且常需要在光學性能與設備體積間妥協的問題。</t>
  </si>
  <si>
    <t>藉由可拆卸頭帶設計的技術，產生了更靈活的佩戴選項功能，達成了提升佩戴舒適性和穩定性的結果，從而解決先前技術中傳統頭戴式顯示裝置固定頭帶設計導致的佩戴不穩或不適的問題。</t>
  </si>
  <si>
    <t>藉由在顯示膠囊可拆卸地連接到多個可穿戴結構的技術，產生根據可穿戴結構的識別信息自動調整顯示特徵集的功能，達成在更換可穿戴結構後，顯示特性可根據用戶需求定制，提升用戶體驗並鼓勵參與活動的結果。</t>
  </si>
  <si>
    <t>藉由從用戶的在線社交網絡客戶端系統接收並解析文本帖子以識別相關查詢的技術，產生基於先前評論中提到的對象生成推薦的功能，達成提升社交網絡中用戶互動和內容生成的效率與質量的結果。</t>
  </si>
  <si>
    <t>藉由基於查找表進行顏色映射並調整明度和飽和度的技術，產生了將影像顏色精確轉換並顯示在顯示器上的功能，達成了提供更一致且真實的視覺體驗的結果，從而解決了先前技術中在人工實境系統中顏色映射失真和顯示效果不自然的問題。</t>
  </si>
  <si>
    <t>藉由確定並根據接收方共享空間物理限制調整虛擬物件顯示的技術，產生多設備間共享虛擬物件並協同渲染的功能，達成實現虛擬物件共享與合作的多用戶自然互動效果的結果。</t>
  </si>
  <si>
    <t>藉由集成多個電池模組並根據使用情境智能切換電池模式的技術，產生了根據裝置需求自動切換電池供電的功能，達成了在不同模式下穩定提供電力支持的結果，從而解決先前技術中傳統多重能源來源系統能量分配不均，無法靈活調整能量供應的問題。</t>
  </si>
  <si>
    <t>藉由根據遙測數據自動選擇調諧器代碼並調整收音機頻率的技術，產生了根據實時使用情況智能調整收音機頻率的功能，達成了提供更便捷、直觀且穩定的收音體驗的結果，從而解決了先前技術中需要手動調整頻率且無法自動適應環境變化的問題。</t>
  </si>
  <si>
    <t>藉由確定網路路徑並識別網路故障的技術，產生能夠動態選擇最佳可用網路路徑進行流量傳輸的功能，達成提高數據中心網路穩定性和效率的結果，從而解決先前技術中缺乏有效故障管理機制，無法及時處理網路故障所導致的流量阻塞和延遲問題。</t>
  </si>
  <si>
    <t>藉由在網絡質量低於閾值時動態調整多個虛擬物件表面優先級並優先傳輸高優先級內容的技術，產生在不穩定網絡環境中提升AR內容傳輸效率並確保關鍵內容即時顯示的功能，達成改善擴增實境顯示質量並增強用戶互動性與真實感的結果。</t>
  </si>
  <si>
    <t>藉由根據視野範圍調整比特率的技術，產生能根據用戶視野範圍優化資料流的功能，達成提升無線裝置間資料傳輸效率並確保高品質音視頻體驗的結果，從而解決先前技術中在多用戶場景中無線資料流處理效能不足，影響整體交互質量和使用體驗的問題。</t>
  </si>
  <si>
    <t>藉由根據主要切片過載情況動態指派用戶設備到備用切片並進行重新指派的技術，產生了有效管理網絡切片資源的功能，達成了優化網絡效能並降低運營成本的結果，從而解決先前技術中在主要切片過載時無法有效切換用戶設備，導致服務質量下降並增加成本的問題。</t>
  </si>
  <si>
    <t>藉由根據數據在隊列中的持續時間動態調整數據捕獲相位的技術，產生了優化數據捕獲與傳輸過程的功能，達成了減少數據傳輸延遲並平衡功耗的結果，從而解決先前技術中在不穩定網絡環境下無法有效管理延遲和功耗，導致用戶體驗受損的問題。</t>
  </si>
  <si>
    <t>藉由在顯示波導中設置第一光路和第二光路以分別將顯示光引導至用戶眼睛及視差感測電路，並結合專門設計的輸入耦合器和輸出耦合器的技術，產生能提升HMD雙目視覺效果並支援視差感測以增強立體影像顯示的功能，達成提升用戶沉浸感及顯示效果，優化VR、AR和MR應用整體體驗的結果，從而解決先前技術中因缺乏視差感測而導致真實感不足和沉浸感欠佳的問題。</t>
  </si>
  <si>
    <t>藉由將發光二極體和影像傳感器集成於手錶的後表面上的技術，產生了既可提供心率監測光源又能為影像捕捉提供光源的功能，達成了減少設備體積並提高佩戴舒適性和功能性的結果，從而解決先前技術中需要分開裝置或複雜組件來實現心率監測和影像採集，導致使用不便和設備臃腫的問題。</t>
  </si>
  <si>
    <t>藉由精確的光路設計和瞳孔擴展的技術，產生了能夠在用戶眼前呈現清晰且真實的虛擬和實景內容的功能，達成了提高顯示清晰度與沉浸感並更自然地結合虛擬與真實內容的結果，從而解決先前技術中近眼顯示器在顯示虛擬物體與實際物體結合方面受到顯示質量與舒適度限制的問題。</t>
  </si>
  <si>
    <t>藉由將剛性支撐框架元件與柔性面部接口框架元件結合的技術，產生了能夠根據用戶面部特徵進行彈性變形並提供穩定顯示的功能，達成了提高舒適度並減少長時間佩戴所帶來的不適的結果，從而解決了先前技術中僅依賴僵硬支撐結構，難以為不同面部特徵的用戶提供良好適配的問題。</t>
  </si>
  <si>
    <t>藉由利用神經肌肉信號傳感器檢測用戶激活力的技術，產生根據激活力變化調整設備功能的功能，達成精確識別用戶意圖並提升設備靈活性與用戶體驗的結果。</t>
  </si>
  <si>
    <t>藉由在人工現實環境中顯示定位控制用戶介面並響應手勢操作以精確調整用戶位置的技術，產生能夠實現用戶位置快速調整並提升手勢互動準確性和直觀性的功能，達成改善用戶在虛擬環境中的導航效率與操作體驗，降低學習負擔並提升人工現實應用接受度的結果。</t>
  </si>
  <si>
    <t>藉由在二維介面上模擬人工現實環境並根據用戶位置動態縮放用戶介面元素的技術，產生基於用戶位置對虛擬物體進行操作的功能，達成提供更精緻、真實且沉浸式的3D互動體驗的結果，從而解決先前技術中在二維介面上無法提供完全沉浸式XR體驗和精確交互的問題。</t>
  </si>
  <si>
    <t>藉由應用向量比較技術來智能識別並促進社交網絡中群組之間的跨群組分享的技術，產生了自動識別跨群組分享候選者並根據條件生成第二個帖子的功能，達成了促進社交網絡中不同群組之間基於共同興趣的有效互動的結果，從而解決先前技術中僅關注群組內部交流，缺乏自動化跨群組溝通機制的問題。</t>
  </si>
  <si>
    <t>藉由生成包含應用程式介面（API）並配置為存儲和跨平台管理數位權益的數位背包的技術，產生能在不同應用程式和平台之間輕鬆管理和轉移數位權益的功能，達成改善用戶體驗、簡化數位權益管理流程並提高數位生態系統互操作性的結果。</t>
  </si>
  <si>
    <t>藉由對多個連續影像幀的像素區塊進行多次光柵掃描並執行初始化、傳播和搜索過程的技術，產生能有效估算多個連續影像幀之間像素位移並生成光流的功能，達成顯著加速光流計算、減少處理和記憶體資源消耗、提升計算效率和性能的結果。</t>
  </si>
  <si>
    <t>藉由檢測由相機捕捉的圖像中投影模式強度隨時間變化的技術，產生基於時間照明特徵模式的深度檢測功能，達成在擴增實境中準確確定物理物體位置並提供有效顯示和觸覺反饋的結果。</t>
  </si>
  <si>
    <t>藉由將物理空間劃分為多個區域並分析佔用狀態的技術，產生在不妨礙用戶視覺的情況下提供虛擬內容並提高環境感知的功能，達成提升用戶安全性、降低碰撞風險並增強沉浸感的結果。</t>
  </si>
  <si>
    <t>藉由基於時間序列圖像中興趣物體的識別與模式分析以處理物體特徵變化的技術，產生能夠準確跟踪物體在複雜環境中的變化並強化穿戴式眼鏡影像處理能力的功能，達成提高動態場景下圖像分析的準確性與靈活性，增強VR、AR及MR應用中用戶互動體驗的結果。</t>
  </si>
  <si>
    <t>藉由為虛擬現實顯示裝置渲染基於第一用戶視野的VR環境並判斷第二用戶是否接近的技術，產生了能夠在第二用戶接近且在第一用戶視野之外時渲染包含方向警告的第二輸出影像的功能，達成了提升用戶在VR中的安全性與空間認知的結果，從而解決先前技術中由於視野狹窄或外部設備限制，使用者無法準確感知彼此位置而增加碰撞風險的問題。</t>
  </si>
  <si>
    <t>藉由透過設備建立裝置位置的無線簽名的技術，產生了精確識別位置並渲染虛擬物件的功能，達成了在擴增實境應用中提高位置準確性和虛擬物件顯示穩定性的結果，從而解決先前技術中傳統擴增實境系統在同時定位與地圖建構（SLAM）方面無法提供足夠準確性，導致虛擬物件定位不穩定的問題。</t>
  </si>
  <si>
    <t>藉由由發射裝置維護光譜掩蔽並根據通道需求動態調整傳輸功率的技術，產生根據確定通道與頻率接近程度選擇最佳傳輸功率的功能，達成提升數據傳輸穩定性、可靠性和整體系統性能的結果。</t>
  </si>
  <si>
    <t>藉由結合微型發光二極體（μLED）和微型有機發光二極體（μOLED）技術，並在顯示裝置中數字驅動三個子像素的技術，產生能夠靈活應對不同顯示需求，提供高品質顯示內容，並提升顯示效果與多樣性的功能，達成改善顯示質量，提升高對比度與色彩還原度，滿足現代消費者對高品質顯示內容的需求，並推動可穿戴顯示裝置的普及與應用的結果。</t>
  </si>
  <si>
    <t>藉由檢索用戶公共語言並構建反映其個人敘事風格的個性化語言模型，並結合視覺媒體上下文生成描述標題的技術，產生能夠根據用戶風格和媒體內容自動生成吸引力和相關性更高的標題的功能，達成提升視覺媒體分享質量和檢索效能的結果，從而解決先前技術中用戶常因缺乏精力生成標題而導致描述內容通用且對主題檢索價值有限的問題。</t>
  </si>
  <si>
    <t>藉由從人聲來源捕獲音頻數據並基於用戶在虛擬區域內的相對位置調整音頻信息的技術，產生能夠同步音頻和視覺信息並預測面部表情的功能，達成提升虛擬環境中沉浸感和互動體驗的結果，從而解決先前技術中，遠端使用者在虛擬區域內無法正確調整聽到的聲音並反映真實聲源位置，且視覺遮擋問題使得無法看到說話者的面部表情，影響互動的自然性和真實感的問題。</t>
  </si>
  <si>
    <t>藉由基於人工實境環境（XRE）架構的裝置無關表示方法的技術，產生了能夠定義和管理多個元素及其關聯的功能，達成了在不同人工實境設備之間實現無縫互動並有效管理各實體互動控制的結果，從而解決先前技術中未能有效支持多設備環境下互操作性，限制用戶在不同設備上的體驗的問題。</t>
  </si>
  <si>
    <t>藉由使用基於機器學習模型生成並傳輸多組特徵描述符的技術，產生高效能的真實環境追蹤與協同工作的功能，達成在虛擬現實、擴增現實和混合現實環境中更高精度的內容整合、即時追蹤及協同交互的結果，從而解決先前技術中無法即時更新環境特徵、靜態三維地圖存取受限，以及多個人工現實設備協同工作追蹤精度不足的問題。</t>
  </si>
  <si>
    <t>藉由在LED組件中引入電流擴散層的技術，產生了減少不同LED之間電壓差異的功能，達成了提高顯示品質和增強VR或AR系統中光源一致性的結果，從而解決先前技術中顯示裝置（頭戴顯示器或近眼顯示器）中LED間存在顯著電壓差異，導致圖像品質不一致的問題。</t>
  </si>
  <si>
    <t>藉由基於多輪數據段排列與加密金鑰選擇的加密引擎的技術，產生能夠有效分散加密數據並防止側信道攻擊的功能，達成在頭戴顯示器中強化數據保護、確保敏感資訊安全的結果，從而解決先前技術中數據加密過程中易受側信道攻擊、存在敏感數據洩漏風險、無法保證數據完整性等安全性的問題。</t>
  </si>
  <si>
    <t>藉由在手腕可穿戴設備上顯示手錶面盤UI並檢測用戶輸入來啟動通信中心模式的技術，產生了能夠聚合來自多個消息應用程序的數據並顯示在同一界面的功能，達成了用戶能夠快速訪問和整合多種應用消息的結果，從而解決先前技術中可穿戴設備在多應用電子消息資料整合和快速訪問方面能力不足的問題。</t>
  </si>
  <si>
    <t>藉由使用顯示像素陣列、像素化偏振陣列及Pancharatnam-Berry相位(PBP)透鏡相結合以產生多焦點光路的技術，產生能夠快速且準確地將不同偏振方向的光聚焦到不同焦距的功能，達成在不改變光路結構的情況下提高顯示與成像效率和靈活性的結果，從而解決先前技術中需要通過調整折射鏡片相對位置實現不同焦點，導致焦距靈活性不足及調整過程複雜耗時的問題。</t>
  </si>
  <si>
    <t>藉由結合部分反射鏡、透鏡及偏光器的技術，產生根據用戶屈光不正需求進行調整的視覺矯正的功能，達成為需要視力矯正的用戶提供更清晰、更舒適的視覺體驗，並提升了使用者的整體滿意度的結果。</t>
  </si>
  <si>
    <t>藉由利用液晶物理膠介質的特性並結合兩組獨立電極來調節光的傳輸與光學特性的技術，產生能夠精確控制光的偏振與光譜功率分佈的功能，達成提高光學裝置反應速度、降低能耗並提升靈活性和功能性的結果。</t>
  </si>
  <si>
    <t>藉由設計一個支架與可拆卸膠囊結合並具備輻射結構的技術，產生了穩定的電源和數據連接、信號發射和接收的功能，達成了實現裝置功能擴展和應用多樣化的結果，從而解決先前技術中傳統裝置固化功能和缺乏靈活性，無法根據用戶需求進行調整和升級的問題。</t>
  </si>
  <si>
    <t>藉由結合位置傳感器檢測框架相對使用者頭部位移並生成數據以計算位移量的技術，產生在動態環境中穩定捕捉使用者行為並提升追蹤精度的功能，達成改善頭戴裝置互動準確性與穩定性以提供更加流暢沉浸式體驗的結果。</t>
  </si>
  <si>
    <t>藉由設計可調整位置的多單元格結構與可調尺寸的觸覺回饋生成器的技術，產生了能夠根據需求提供不同類型觸覺回饋的功能，達成了提高穿戴設備靈活性、減少成本並能適應不同設備的結果。</t>
  </si>
  <si>
    <t>藉由使用機器學習模型識別流媒體會話中的多個物體，並根據用戶偏好設定的規則遮蔽或刪除特定物體的技術，產生自動控制流媒體會話中物體顯示狀態以保護用戶隱私的功能，達成增強使用者隱私控制和提高共享數據安全性的結果，從而解決先前技術中無法有效識別和管理共享內容中的人物或物體，導致隱私保護不足和使用者控制權有限的問題。</t>
  </si>
  <si>
    <t>藉由使用計算設備追蹤並生成詳細廣告績效報告的技術，產生能夠全面追蹤用戶選擇行為並生成歸因報告的功能，達成更準確地衡量廣告效果和理解消費者購物偏好的結果，從而解決先前技術中廣告系統無法準確反映多品牌購物情況及缺乏深入背景信息的問題。</t>
  </si>
  <si>
    <t>藉由使用神經光場網絡進行視圖合成的技術，產生了基於較少網絡評估次數生成高品質圖像的功能，達成了提升視圖合成效率並改善複雜光線物質交互效果的結果，從而解決先前技術中渲染過程需大量網絡評估，導致渲染速度緩慢和計算成本高的問題。</t>
  </si>
  <si>
    <t>藉由使用攝像頭設備追蹤環境並識別物體的技術，產生根據環境交互自適應調整顯示內容位置的功能，達成提升使用者專注度並改善虛擬與實體世界互動體驗的結果。</t>
  </si>
  <si>
    <t>藉由包含多條單元線、數據位存儲裝置及像素驅動電路的顯示驅動電路的技術，產生提高顯示數據傳輸效率和影像輸出質量的功能，達成提升虛擬現實、增強現實或混合現實應用中虛擬物件與真實物件結合效果的結果。</t>
  </si>
  <si>
    <t>藉由將紅外光發射源與光導及多個光偏轉元件結合的技術，產生了高效的紅外光傳播與偏轉的功能，達成了能夠更準確照亮物體並提升物體追蹤效果的結果，從而解決先前技術中在擴增實境、虛擬實境及混合實境應用中追蹤準確度不足和應用範圍狹窄的問題。</t>
  </si>
  <si>
    <t>藉由透鏡組件中結合菲涅耳結構並調整兩透鏡間距的技術，產生了減少透鏡重量和體積的功能，達成了提升頭戴顯示設備輕便性和舒適度的結果，從而解決先前技術中傳統頭戴顯示設備因尺寸過大和重量過重導致佩戴不舒適和使用限制的問題。</t>
  </si>
  <si>
    <t>藉由可切換元件與幾何相位元件協同工作的技術，產生了高效能、低成本、簡化體積的多光譜成像的功能，達成了在增強實境（AR）系統中減少硬體複雜性、降低功耗並提升整體系統效率的結果，從而解決先前技術中依賴多個感測器導致的高成本、體積過大、功耗高、系統複雜性大的問題。</t>
  </si>
  <si>
    <t>藉由將至少一個廣角影像感測器與至少一個生物識別感測器集成於手錶設計中，並通過可拆卸機構靈活連接手錶帶與手錶主體的技術，產生能夠同時提供廣角影像捕捉和精確生物識別功能並支持靈活使用的功能，達成提升可穿戴設備的多功能性和便捷性的結果，從而解決先前技術中可穿戴設備僅具備單一功能且需要額外配件實現影像拍攝或生物識別功能的問題。</t>
  </si>
  <si>
    <t>藉由從用戶請求中識別語義意圖並自動確定相關對話意圖的技術，產生了即時處理多個任務並整合代理返回信息的功能，達成了提供更精確、迅速服務並提升用戶體驗與互動效率的結果，從而解決先前技術中面對複雜用戶需求時，需手動選擇任務或查找信息，導致反應時間延遲、無法快速滿足用戶語義意圖的問題。</t>
  </si>
  <si>
    <t>藉由使用可編程依賴矩陣和分佈式同步方案的技術，產生了在計算控制單元間高效同步操作的功能，達成了在邊緣設備中提升機器學習加速器效能並節省能耗的結果，從而解決了先前技術中機器學習加速器在處理卷積神經網絡（CNN）層時性能不足，無法有效支持虛擬現實（VR）、擴增實境（AR）和混合現實（MR）系統中實時推斷的問題。</t>
  </si>
  <si>
    <t>藉由在音訊系統中引入基於信號相干性和頻譜增益的智能過濾的技術，產生能有效減少風噪聲並提升音訊清晰度的功能，達成在各種環境下均可提供高品質音訊通訊的結果，從而解決先前技術中在虛擬現實（VR）、擴增實境（AR）或混合現實（MR）系統中無法有效處理環境噪音、特別是在戶外或風大情境下影響語音清晰度的問題。</t>
  </si>
  <si>
    <t>藉由利用根據接收客戶端設備的聲學參數修改音頻內容的技術，產生了針對用戶環境和聽覺特性的音頻內容個性化調整的功能，達成了在接收端設備計算資源有限的情況下仍能有效調整音頻內容的結果，從而解決先前技術中接收端設備無法本地修改音頻內容以考慮用戶環境及聲音參數的問題。</t>
  </si>
  <si>
    <t>藉由使用偏振光束分離元件、照明源、成像元件和偏振器的技術，產生了能夠精確測量目標區域深度資訊的功能，達成了更高精度的三維空間重建結果，從而解決先前技術中在深度資訊獲取方面的局限性，導致三維映射不夠準確，進而影響用戶沉浸體驗和互動效果的問題。</t>
  </si>
  <si>
    <t>藉由結合波導耦合設計、多重人機互動技術及增強型數據處理算法來優化系統性能與用戶體驗的技術，產生提供寬廣視野且低干擾的波導顯示、人機互動的精確生物電位測量與優化、以及對公共消息進行高效篩選與管理的功能，達成提升多應用場景下的系統效能與穩定性，改善光學系統的顏色匹配精度，並有效實現透明圓形極化天線集成以滿足現代設備需求的結果。</t>
  </si>
  <si>
    <t>藉由將本地JavaScript應用中的軟體調用數據翻譯為與設備上的機器學習模型相容的數據結構表示的技術，產生了能在資源有限或計算環境不夠先進的設備上執行機器學習模型的功能，達成了使這些設備能夠有效進行機器學習執行的結果，從而解決先前技術中在資源不足或計算環境簡單的設備上無法執行機器學習模型的問題。</t>
  </si>
  <si>
    <t>藉由在顯示裝置中使用平行光柵和光引導特徵的技術，產生能夠將物體平面上的影像轉換為影像平面上的角度領域影像並改善光束依賴性的功能，達成減少顯示面板與照明裝置間光束坐標依賴性的不均勻分佈的結果，從而解決先前技術中，顯示面板使用照明裝置時導致的笨重和不平衡問題，並提高顯示單元的緊湊性、輕便性及效率，特別在近眼顯示器應用於虛擬實境、增強實境或混合實境系統中，顯著提升影像質量並減少光學畸變與光斑等問題。</t>
  </si>
  <si>
    <t>藉由基於耳機與可穿戴設備之間的超寬頻通信通道追蹤手部和下頜運動的技術，產生自動化監測目標用戶食品消耗的功能，達成更準確且即時的食品消耗監測的結果，從而解決先前技術中依賴個人主觀記錄，且無法有效監測用戶進食過程中窒息或困難情況的問題。</t>
  </si>
  <si>
    <t>藉由將透明與不透明部分整合於顯示面板內的無線天線設計的技術，產生在不影響顯示效果的情況下實現無線通信功能的功能，達成減少空間佔用並提高設備美觀性和功能性的結果，從而解決先前技術中無線天線需獨立設置、導致設備體積增加及影響顯示效果的問題。</t>
  </si>
  <si>
    <t>藉由由計算系統提供連貫界面交互設計的技術，產生整合內容更新與用戶互動的流暢界面的功能，達成用戶能夠高效地訪問更新內容並在需要時無縫返回到先前內容饋送的操作體驗的結果，從而解決先前技術中社交網絡系統在瀏覽更新與返回內容之間存在多重操作、不流暢交互流程，影響用戶體驗和互動效率的問題。</t>
  </si>
  <si>
    <t>藉由結合輸入耦合器、多差異光柵以及波導內光線路徑引導的光學設計來優化光線傳播和耦合效率的技術，產生在不同位置高效耦合和輸出光線以實現虛擬物體與現實環境結合的功能，達成提升人工實境系統顯示效果、增強用戶與虛擬物體交互體驗並改善整體使用舒適性的結果。</t>
  </si>
  <si>
    <t>藉由利用微透鏡陣列生成多種顏色的虛擬圖像距離圖的技術，產生高效且精確的圖像深度捕獲和處理的功能，達成提高圖像真實感和投影質量的結果。</t>
  </si>
  <si>
    <t>藉由結合自動識別視頻關注點和基於坐標的裁剪算法來優化短視頻生成流程的技術，產生快速提取並重新格式化視頻片段以生成符合預定長寬比且保留關鍵信息的短視頻的功能，達成提升視頻剪輯效率、減少手動操作需求並確保視頻內容一致性和觀賞性的結果。</t>
  </si>
  <si>
    <t>藉由設計偏振選擇性反射器與反射組件協同工作的技術，產生高效光利用和精確圖像顯示的功能，達成更輕便、高效且性能優越的頭戴顯示體驗的結果，從而解決先前技術中傳統頭戴顯示裝置因尺寸與重量過大而限制應用範圍、影響使用體驗的問題。</t>
  </si>
  <si>
    <t>藉由在可穿戴結構內部表面設置第一電極、第二電極、共享參考電極和接地電極，並利用共享參考電極與其他電極形成多個感應通道以感測神經肌肉信號的技術，產生能準確捕捉多方向神經肌肉信號並預測用戶手部動作意圖的功能，達成以更緊湊的設計提高感應準確性，同時提升設備舒適性和用戶友好性的結果，從而解決先前技術中因需要大量傳感器導致設備體積過大且神經肌肉信號感應準確性不足的問題。</t>
  </si>
  <si>
    <t>藉由使用多張影像平均來生成目標輸出影像的技術，產生降低環境噪聲影響的功能，達成提高影像質量、清晰度和可用性的結果，從而解決先前技術中無法有效處理低光環境或低成本感測器影像品質不佳的問題。</t>
  </si>
  <si>
    <t>藉由使用金屬片反射和屏蔽輻射模式以管理特定吸收率（SAR）的技術，產生在不影響無線信號性能下有效限制SAR的功能，達成在滿足安全指導標準的前提下保持數據傳輸速率和操作範圍的結果，從而解決先前技術中無線電子裝置需要降低發射功率以滿足SAR要求，從而導致裝置性能顯著下降的問題。</t>
  </si>
  <si>
    <t>藉由主要傳感器系統與次級傳感器系統協同運作的技術，產生了根據聲音追蹤聲源位置並在需要時切換至功耗較高的次級傳感器系統的功能，達成了在保持高精度的同時實現低功耗的聲源追蹤的結果，從而解決先前技術中相機等傳統物體追蹤方法因高功耗導致的使用不便和設備運行時間短的問題。</t>
  </si>
  <si>
    <t>藉由結合空間光調制器（SLM）和光束重定向器的技術，產生了能夠靈活調節影像位置並改善顯示效果的功能，達成了提高顯示系統性能和使用舒適度的結果，從而解決先前技術中頭戴顯示器（HMD）和近眼顯示器（NED）因裝置龐大、笨重及不平衡，導致使用者不適，影響使用體驗的問題。</t>
  </si>
  <si>
    <t>藉由利用兩個像素化SLM面板的串聯配置的技術，產生了能夠在幅度和相位上調製光束、提升影像清晰度與立體感的功能，達成了提供高品質且清晰的全息影像，同時減少顯示裝置體積與重量的結果，從而解決先前技術中頭戴顯示器（HMD）、頭盔顯示器和近眼顯示器在顯示虛擬實境（VR）、擴增實境（AR）和混合實境（MR）內容時，體積過大、笨重、不平衡以及長時間使用時不舒適的問題。</t>
  </si>
  <si>
    <t>藉由在液晶面板中使用平行於液晶層的結構層並引入圓角矩形結構的技術，產生了結構緊湊且顯示效果優化的功能，達成了提升顯示性能、舒適度和降低能耗的結果，從而解決了先前技術中液晶顯示器體積過大、笨重且不適合用於近眼顯示的問題。</t>
  </si>
  <si>
    <t>藉由將顯示光有效耦合到波導並利用多個輸入和輸出耦合器的技術，產生了能夠提高顯示光傳播效率並精確引導顯示光的功能，達成了改善頭戴顯示器和抬頭顯示器系統中顯示效果和視覺體驗的結果，從而解決先前技術中在光線耦合效率不足和顯示效果不佳的問題。</t>
  </si>
  <si>
    <t>藉由將具有特定薄膜電阻的光電元件與天線精確配置以優化其相互作用的技術，產生提高頭戴式顯示設備中光電元件功能性和無線信號發送與接收效率的功能，達成提升設備性能與穩定性並降低能耗以滿足現代可攜式電子設備高效能需求的結果。</t>
  </si>
  <si>
    <t>藉由利用具有高折射率光提取器和板狀核心層結構的技術，產生了能夠在振幅和相位上精確調製照明光束的功能，達成了提供高效能光學效果且改善佩戴舒適性的結果，從而解決先前技術中頭戴顯示器、頭盔顯示器及近眼顯示器在顯示虛擬實境、擴增實境或混合實境內容時所面臨的光學效能不足、體積過大及佩戴不舒適的問題。</t>
  </si>
  <si>
    <t>藉由設計雙穩態基板並使其在兩個穩定狀態之間快速切換的技術，產生提供精確和即時觸覺反饋的功能，達成在多種觸覺感知情境下提高觸覺反饋的可靠性與靈活性，擴展觸覺致動器的應用潛力的結果。</t>
  </si>
  <si>
    <t>藉由從可穿戴設備的神經肌肉信號感測元件獲取信號並在低功耗模式下進行初步處理的技術，產生能夠在低功耗模式下判斷空中手勢並進行進一步處理的功能，達成能夠有效延長電池使用壽命並提高功率效率的結果，從而解決先前技術中依賴持續運行高功耗探測器導致迅速耗盡電池的問題。</t>
  </si>
  <si>
    <t>藉由自動生成基於分類規範的層次分類結構並將關鍵字與分類節點相關聯的技術，產生了能夠自動識別與分類節點相關內容並生成多個網頁的功能，達成了簡化分類系統建構過程，並提高了數據與概念間關聯性及訪問效率的結果，從而解決先前技術中手動建立分類系統繁瑣且需要專業技術人員介入的問題。</t>
  </si>
  <si>
    <t>藉由識別用戶的歷史數據並基於事件計算親和度得分的技術，產生了為用戶計算並提供個性化短語或效果的功能，達成了減少用戶在撰寫評論上的時間消耗並提升社交事件中參與度的結果，從而解決先前技術中用戶因缺乏靈感或時間而無法積極參與社交事件評論的問題。</t>
  </si>
  <si>
    <t>藉由智能安排照明源位置並設置多個可見位置的技術，產生能夠準確追蹤手持控制器位置的功能，達成即使在手指遮擋情況下仍能保持準確追蹤，提升操作體驗、增強互動性並提高使用者安全性的結果。</t>
  </si>
  <si>
    <t>藉由基於關聯可用性資訊選擇時隙並傳送關聯請求的技術，產生多個UWB裝置間高效同步運作的功能，達成在共享環境中準確測距並提高系統穩定性和可靠性的結果。</t>
  </si>
  <si>
    <t>藉由選擇具有高分子量結晶聚合物與低分子量功能性添加劑相結合的技術，產生高電機耦合因子和優越機電轉換性能的聚合物薄膜的功能，達成在傳感器和執行器應用中提供更高穩定性和效率的結果，從而解決先前技術中聚合物薄膜在機電耦合性能較低、穩定性不足以及應用效率受限的問題。</t>
  </si>
  <si>
    <t>藉由將目光追蹤系統與顯示系統整合的技術，產生了減少設備體積並提升互動效果的功能，達成了在虛擬實境、擴增實境及混合實境等應用中，提供輕便高效的目光追蹤解決方案的結果，從而解決先前技術中目光追蹤系統與顯示系統分開所導致的設備體積增大、功能受限及能耗增加的問題。</t>
  </si>
  <si>
    <t>藉由由計算系統自動識別並渲染實際物體姿態的技術，產生了靈活渲染虛擬邊界及顯示實際物體輪廓視圖的功能，達成了在虛擬現實中提供安全邊界且保持空間感知的結果，從而解決先前技術中使用者在狹小空間內需手動設置邊界或依賴虛擬牆警告，這些方法容易干擾沉浸感或無法及時警示使用者，從而造成安全隱患的問題。</t>
  </si>
  <si>
    <t>藉由使用體積原語進行三維渲染並根據幾何屬性和有效載荷屬性進行精確建模的技術，產生準確且即時生成三維模型的功能，達成提高計算效率並渲染更細緻結構的結果，從而解決先前技術中依賴表面三維網格所導致的計算資源浪費，特別是在渲染薄或半透明結構時受限制的問題。</t>
  </si>
  <si>
    <t>藉由結合外殼與支架連接狀態並利用可切換接地腿進行動態電氣接地調整的技術，產生能在多個無線通信頻段中減少干擾並提高通信穩定性和可靠性的功能，達成在不同使用環境中確保無線設備性能穩定及信號傳輸效率提高的結果，從而解決先前技術中因無法根據環境或使用狀態動態調整接地設置而導致通信性能不穩定的問題。</t>
  </si>
  <si>
    <t>藉由根據設備狀態動態調整無線使用方案的技術，產生了能夠控制時間平均特定吸收率（SAR）並適應設備長時間使用需求的功能，達成了有效降低SAR風險，確保使用者健康安全的結果，從而解決先前技術中無法實時調整無線使用方案，導致可穿戴設備長時間使用中可能超過安全範圍SAR的問題。</t>
  </si>
  <si>
    <t>藉由在人工實境設備上持續顯示並操作通話控制界面的技術，產生了能夠在用戶進行多重人工實境體驗過渡過程中持續控制音頻通話的功能，達成了在不同人工實境體驗中無縫切換並保持音頻通話的結果，從而解決先前技術中在XR應用中無法有效整合通話控制，導致用戶無法方便進行通話互動的問題。</t>
  </si>
  <si>
    <t>藉由利用兩部分熱界面材料及其內部導熱纖維的技術，產生更有效的熱量傳導與分散的功能，達成提高電子裝置熱管理效能並減少佔用空間的結果，從而解決先前技術中熱管理系統需要較大空間且會增加裝置重量的問題。</t>
  </si>
  <si>
    <t>藉由在顯示器或光學元件表面施加紫外線（UV）阻隔塗層的技術，產生了有效保護顯示裝置、阻止紫外線損害的功能，達成了提升顯示器耐用性、延長使用壽命，並增強擴增實境（AR）應用中可穿戴顯示系統的穩定運行和使用舒適度的結果。</t>
  </si>
  <si>
    <t>藉由利用神經肌肉傳感器捕捉使用者的神經肌肉信號並結合相機捕捉環境信息的技術，產生基於使用者的神經肌肉信號進行互動的功能，達成提升遠程控制物體的便捷性和精確性，並增強用戶在擴展實境環境中的體驗的結果。</t>
  </si>
  <si>
    <t>藉由在人工實境設備上提供虛擬網頁瀏覽器並實例化多個虛擬世界的技術，產生無縫切換和導航不同虛擬世界的功能，達成提升用戶沉浸感和虛擬體驗便利性的結果。</t>
  </si>
  <si>
    <t>藉由生成測試數據並在數據存儲和傳輸過程中沿完整性路徑進行逐步檢查以識別數據錯誤的技術，產生能夠在更細粒度層面上主動檢測靜默數據錯誤並判斷數據完整性的功能，達成提升系統可靠性和數據安全性並有效減少因靜默錯誤導致風險的結果，從而解決先前技術中靜默數據錯誤隱蔽存在且難以及時檢測影響平台完整性和效率的問題。</t>
  </si>
  <si>
    <t>藉由運用局部敏感哈希技術將風險特徵映射到多個桶並生成向量以分析風險關聯性的技術，產生能夠準確識別風險特徵之間關聯性並制定針對性緩解計劃的功能，達成提升風險分析準確性和效率並增強企業應對潛在風險前瞻性與反應能力的結果，從而解決先前技術中無法綜合多個風險特徵進行全面分析且容易忽略風險特徵微妙關係的問題。</t>
  </si>
  <si>
    <t>藉由從第一用戶接收語音輸入並基於上下文信息確定其與助手系統進行私密交互意圖的技術，產生能夠在多通道音頻通信中自動靜音第一用戶私密對話的音頻輸出的功能，達成在保障用戶隱私的同時實現多用戶環境中靈活、安全交互的結果，從而解決先前技術中無法有效處理多用戶通信中用戶私密對話需求而可能導致私人信息洩露的問題。</t>
  </si>
  <si>
    <t>藉由結合主動透明網狀部分與不透明天線輻射器部分的設計的技術，產生了在不妨礙視覺的情況下有效發射和接收信號的功能，達成了提供高效信號傳輸並保持透明性的結果。</t>
  </si>
  <si>
    <t>藉由在單一半導體基板上結合不同材料層以形成多個具有不同結構配置的垂直腔面發射激光器的技術，產生能夠在單晶片上實現多結構VCSEL高效協同運作的功能，達成同時具備高功率、高效率及低功率需求的激光器以提升設計靈活性和性能的結果，從而解決先前技術中需使用多個晶片實現多結構VCSEL而導致激光源體積增加和系統複雜性的問題。</t>
  </si>
  <si>
    <t>藉由根據加密密鑰的類型和安全漏洞動態調整加密密鑰的技術，產生旋轉加密密鑰以提高密鑰交換的安全性和效率的功能，達成提升加密內容的安全性並減少數據洩露風險的結果。</t>
  </si>
  <si>
    <t>藉由包含脈衝消除（PC）信號生成器的峰值因子降低（CFR）引擎，該生成器可生成具有可配置帶寬且中心頻率偏移的脈衝消除信號的技術，產生能夠靈活調整信號帶寬和中心頻率以改善信號質量的功能，達成在保證功率效率的同時顯著降低信號失真並提升通信系統性能的結果，從而解決先前技術中無法靈活調整帶寬和中心頻率且難以滿足現代通信標準對線性度嚴格要求的問題。</t>
  </si>
  <si>
    <t>藉由識別用戶旅行路徑並收集區域網絡可用性信息的技術，產生在網絡不穩定時主動緩存數據的功能，達成提升應用可靠性，確保用戶在網絡無法連接時仍可正常使用必要服務的結果。</t>
  </si>
  <si>
    <t>藉由在單體閘基板中設計閘腔並結合可變形膜與支撐材料的技術，產生了更簡單且精確的流體控制的功能，達成了提升流體裝置結構的簡單性與流體控制精度的結果，從而解決先前技術中流體裝置結構複雜、製造困難及流動控制不精確的問題。</t>
  </si>
  <si>
    <t>藉由設計一種包含靈活部分和兩個偏壓元件的結構的技術，產生了能夠順應使用者頭部形狀並分散施加壓力的功能，達成了提升頭部支架舒適性和穩定性的結果，從而解決先前技術中無法有效適應不同使用者頭部形狀、導致佩戴不穩定或不舒適的問題。</t>
  </si>
  <si>
    <t>藉由引入獨立的步進馬達和電子控制器來精確調整每個顯示器的位置的技術，產生了能夠分別調整兩個顯示器焦距和位置的功能，達成了減少視差與調焦衝突、提升虛擬環境使用體驗的結果，從而解決先前技術中無法有效調整焦平面、導致使用者視覺疲勞和不適感的問題。</t>
  </si>
  <si>
    <t>藉由結合視網膜成像技術與眼動追蹤參數實時比較的技術，產生了能夠精確測量眼動參數並提供更高眼動追蹤準確度的功能，達成了提升頭戴顯示器（HMD）系統的眼動追蹤精度和使用體驗的結果，從而解決先前技術中因光學路徑質量不足而無法準確檢測眼睛在三維空間中的狀態，影響凝視方向與眼睛位置準確度的問題。</t>
  </si>
  <si>
    <t>藉由將電子元件集成於柔軟材料中的技術，產生了能夠隨使用者關節運動而自然擴展和收縮的功能，達成了輕便、舒適且不妨礙使用者動作的結果，從而解決先前技術中傳統手套式可穿戴設備體積大且繁瑣，限制使用者動作和沉浸感的問題。</t>
  </si>
  <si>
    <t>藉由設計一個支架與可拆卸膠囊結合並具備輻射結構的技術，產生了穩定的電源和數據連接、信號發射和接收的功能，達成了提升裝置靈活性、功能擴展性及應用多樣化的結果，從而解決先前技術中傳統裝置固化功能和缺乏靈活性，無法根據用戶需求進行調整和升級的問題。</t>
  </si>
  <si>
    <t>藉由使用基於機器學習模型的圖像增強的技術，產生能夠在各種環境條件下提升圖像清晰度和品質的功能，達成在不同設備和光照條件下捕獲的來源圖像都能保持高質量和清晰度的結果，從而解決先前技術中由於低光、雜訊、設備運動及環境因素等多重條件影響而導致的圖像質量差、雜訊多以及清晰度不足的問題。</t>
  </si>
  <si>
    <t>藉由引入加密身份指標與解密保護模塊的技術，產生在擴增實境中安全驗證身份及保護語音數據的功能，達成高保密性、高安全性且精確的語音與運動重建的結果，從而解決先前技術中缺乏充分身份驗證及數據保護、容易導致個人信息洩漏或未授權訪問的安全性不足的問題。</t>
  </si>
  <si>
    <t>藉由設計具有光發射裝置和光導管的錄影系統的技術，產生了能隱蔽通知觀眾並防止非法竄改的功能，達成了提升穿戴裝置隱私保護和社會接受度的結果，從而解決先前技術中錄影指示器可能被非法竄改，無法有效保障隱私的問題。</t>
  </si>
  <si>
    <t>藉由使用在線系統中根據用戶選擇背景圖形及預測親和力進行個性化圖形選擇的技術，產生能夠在實時視頻中動態顯示與穿戴產品相關的個性化圖形的功能，達成增強用戶互動和提升視頻通話吸引力的結果，從而解決先前技術中無法提供個性化和引人入勝的使用體驗的問題。</t>
  </si>
  <si>
    <t>藉由利用生物電位信號傳感器和功率放大調整的技術，產生自動判斷可穿戴設備固定情況的功能，達成提高設備適配性並改善用戶舒適度的結果。</t>
  </si>
  <si>
    <t>藉由結合全向光學系統與非圖像傳感器的技術，產生基於機器學習模型的高效觸控數位化的功能，達成提升機器人智能感測能力並自動化執行複雜任務的結果。</t>
  </si>
  <si>
    <t>藉由將氨基酸支架與各向異性有機分子相結合的技術，產生了具有高穩定性與可調性的薄膜的功能，達成了提升薄膜在特定方向上的物理和化學性能的結果，從而解決先前技術中傳統有機薄膜在性能上的局限，如弱的機械強度和低的環境穩定性等問題。</t>
  </si>
  <si>
    <t>藉由在基材表面形成包含手性分子的分子原料層的技術，產生了能促進晶體成長和排列的功能，達成了在較低條件下生成高品質、有均勻性且具特定光學性質的有機固體晶體薄膜的結果，從而解決先前技術中晶體生長過程中出現的不均勻性、缺陷密度高等問題。</t>
  </si>
  <si>
    <t>藉由通過網絡聚合來自多個設備傳感器的位置信號，並結合信號強度分析與成本值估算來確定物體高度的技術，產生能夠基於多傳感器數據進行精確物體高度估算並改善空間數據處理準確性的功能，達成在更廣泛應用場景中提供可靠物體尺寸信息並提升空間測量精確度的結果，從而解決先前技術中因低解析度影像導致物體距離與尺寸測量不準確且空間數據生成受限的問題。</t>
  </si>
  <si>
    <t>藉由集成可調鏡片元件及控制系統的技術，產生了在有限空間內動態調整光學性能的功能，達成了提升可穿戴設備中相機的光學性能及拍攝效果的結果。</t>
  </si>
  <si>
    <t>藉由基於平面印刷模具壓制樹脂材料並固化的高解析度光學元件製作的技術，產生能精確填充光柵槽並固化形成高品質樹脂層的光學元件的功能，達成在顯示距離約10-20毫米內提供清晰、真實、高品質顯示效果的結果，從而解決先前技術中在擴增現實（AR）、虛擬現實（VR）及混合現實（MR）應用中難以在近眼距離實現高解析度顯示效果，以及虛擬物體與真實物體合成真實感不足的問題。</t>
  </si>
  <si>
    <t>藉由將電子吸引基團與各向異性有機分子結合的技術，產生了可調節薄膜光學和電學性質的功能，達成了在不同環境條件下保持優良性能的結果，從而解決先前技術中薄膜材料在功能性和性能穩定性方面受局限的問題。</t>
  </si>
  <si>
    <t>藉由引入手性分子來形成具有特定結構的有機晶體相的技術，產生了能提升薄膜光學性能和機械特性的功能，達成了在有機發光二極體（OLED）和有機太陽能電池（OPV）等領域中顯著提高光電轉換效率和光學活性的結果，從而解決先前技術中傳統有機薄膜缺乏手性分子結構設計，導致性能在光學活性和光電轉換效率方面受局限的問題。</t>
  </si>
  <si>
    <t>藉由將投影器的第一光學軸與攝影機的第二光學軸在眼盒區域上光學同軸並精確捕捉光模式反射影像的技術，產生能提升眼動追蹤系統在不同環境下準確性與可靠性的功能，達成實現高精度眼動追蹤並克服光路不對齊問題的結果，從而解決先前技術中因光路對齊不精確導致眼睛方向判斷誤差與追蹤效果不佳的問題。</t>
  </si>
  <si>
    <t>藉由利用查找表和乘加單元（MAC單元）進行數據處理的技術，產生減少內存訪問並提升計算效率的功能，達成顯著降低功率消耗並提高數據處理效率的結果。</t>
  </si>
  <si>
    <t>藉由根據來自設備環境的聲音錄音評估設備上下文並應用自適應學習模型的技術，產生能夠根據環境聲音自動調整設備行為參數的功能，達成顯著提升音頻設備在不同環境中適應性和性能的結果。</t>
  </si>
  <si>
    <t>藉由使用高效的傳感器和經過訓練的機器學習算法的技術，產生能夠實時準確捕捉用戶面部表情並調整虛擬形象的功能，達成提高沉浸式實境應用的社會存在感並降低設備複雜性和功耗的結果，從而解決先前技術中依賴體積龐大且能耗高的面部表情獲取設備所帶來的問題。</t>
  </si>
  <si>
    <t>藉由根據圖像生成分割掩碼並利用深度測量子集細化的技術，產生更精確的深度測量和三維模型細化的功能，達成提高混合現實渲染準確性並增強設備表現的結果。</t>
  </si>
  <si>
    <t>藉由基於物體嵌入和文本嵌入相似度模型的技術，產生能夠繞過邊界框坐標並精確識別感興趣物體的功能，達成在圖像中選擇最相關物體、提高產品識別準確性的結果，從而解決先前技術中依賴邊界框坐標識別導致的錯誤識別和不準確搜尋結果的問題。</t>
  </si>
  <si>
    <t>藉由設計寄生臂來增強天線輻射性能的技術，產生了即使天線長度不足以正常運作特定頻率範圍的功能，達成了以更簡單結構和更低成本實現高效通信的結果，從而解決先前技術中天線長度限制所帶來性能不足的問題。</t>
  </si>
  <si>
    <t>藉由在基板上設置透明導電材料並將電氣導線設計為可無線傳輸或接收電力的天線的技術，產生同時支持高效電力傳輸與無線充電功能且提升設備佈局靈活性的功能，達成解決傳統電力傳輸系統效率與靈活性局限並提供更美觀與便捷電子設備設計的結果。</t>
  </si>
  <si>
    <t>藉由精確的數據包生成與分配策略的技術，產生了有效管理數據傳輸時間的功能，達成了提升XR系統數據傳輸效率、減少延遲並改善沉浸體驗的結果。</t>
  </si>
  <si>
    <t>藉由一種基於處理器執行的文本轉視頻生成方法的技術，產生無需依賴文字-視頻配對數據即可生成高解析度視頻的功能，達成有效解決現有文本轉視頻生成模型在數據缺乏及高維視頻數據處理複雜性上的挑戰，顯著提升生成視頻的效率和質量的結果。</t>
  </si>
  <si>
    <t>藉由使用無線通信接口和處理器主動識別並報告裝置接收能力的技術，產生了根據信號強度自動調整通信參數的功能，達成了最佳化信號接收、減少性能退化並提高整體虛擬體驗的結果。</t>
  </si>
  <si>
    <t>藉由精確測量接入點之間的距離並計算信號強度的技術，產生能夠實時評估無線環境並選擇最佳無線資源管理方案的功能，達成提升無線網絡效率和穩定性的結果，從而解決先前技術中無法有效評估和優化無線信號質量及覆蓋範圍的問題。</t>
  </si>
  <si>
    <t>藉由根據PDU集丟棄策略選擇性丟棄PDU的技術，產生了在時間窗口內高效處理數據的功能，達成了提升通訊效率和渲染品質，從而改善用戶在人工現實中的沉浸感受和交互體驗的結果。</t>
  </si>
  <si>
    <t>藉由對不同BSSID之間的精確標識和管理的技術，產生根據目標喚醒時間排程優化無線通信能耗和性能的功能，達成在多BSSID環境中提高系統效率並降低能量消耗的結果。</t>
  </si>
  <si>
    <t>藉由在接入點之間協調目標喚醒時間（TWT）計劃的技術，產生能有效管理設備喚醒和通信效率的功能，達成在多AP環境中減少能量消耗並提升無線通信效率和穩定性的結果。</t>
  </si>
  <si>
    <t>藉由使用可變形光學元件和多層電活性材料結構的技術，產生可在不增加額外重量或體積的情況下調節光學性能的功能，達成提高光學性能並減少重量的結果，從而解決先前技術中液體鏡頭在大光學孔徑應用中，因重量和厚度限制而影響高影像品質VR/AR體驗的問題。</t>
  </si>
  <si>
    <t>藉由跟踪用戶手部低腕和高腕貢獻點的技術，產生精確計算投影向量並穩定投射投影光線的功能，達成提高手腕姿勢推斷準確性並減少顫動影響的結果，從而解決先前技術中在手腕姿勢推斷不準確及手腕顫動引起的投影不穩定的問題。</t>
  </si>
  <si>
    <t>藉由使用自動生成並根據時間順序呈現內容項目的計算系統的技術，產生能夠自動確定並展示與第一用戶相關生活故事內容的功能，達成在社交平台上提供更具個性化、連貫性且時間順序清晰的內容體驗的結果，從而解決先前技術中依賴用戶手動選擇內容、效率低下且缺乏自動化個性化展示的問題。</t>
  </si>
  <si>
    <t>藉由同時捕捉圖像並檢測環境光特性的技術，產生了基於環境光信息進行影像批量處理的功能，達成了高效生成高質量超時影像的結果，從而解決先前技術中穿戴裝置因電源和計算資源有限，無法支持高強度影像處理操作的問題。</t>
  </si>
  <si>
    <t>藉由具有非同步變化的多層結構，其中交替的第一和第二聚合物層厚度和折射率各自不同的技術，產生能夠精確控制光的傳播和反射特性的功能，達成在不同波長下表現出更高性能與穩定性的結果。</t>
  </si>
  <si>
    <t>藉由使用反射偏振器設計並將未透過偏振器的光反射回光源的技術，產生了提高光源利用率、減少光損耗的功能，達成了更高亮度、更均勻光分布並減少能源浪費的結果。</t>
  </si>
  <si>
    <t>藉由利用微間隔器設計來堆疊光學基材的技術，產生在不增加系統重量與體積的情況下，提升光學系統耐用性和功能性的功能，達成改善使用者體驗與舒適度，減少笨重結構帶來的負面影響的結果。</t>
  </si>
  <si>
    <t>藉由使用雙向棘輪結構設計的技術，產生了有效控制小齒輪運動方向並防止意外滑動的功能，達成了提供穩定機械傳動、避免不必要調整和提升使用穩定性的結果。</t>
  </si>
  <si>
    <t>藉由掃描位於使用者視野範圍內的快速響應碼並生成虛擬內容的技術，產生了快速訪問和導航虛擬內容的功能，達成了提升用戶互動體驗、提高資源可達性和實現更流暢操作的結果。</t>
  </si>
  <si>
    <t>藉由直接內存訪問（DMA）的技術，產生了無需重新編程的方式來高效傳輸不連續數據塊的功能，達成了在邊緣設備上優化機器學習模型的結果，從而解決了先前技術中因為依賴高計算並行性和數據調度，在邊緣設備上面對功耗限制時性能表現不佳的問題。</t>
  </si>
  <si>
    <t>藉由基於社交網絡系統中問題互動的自動識別和通知的技術，產生了能夠及時通知用戶有關問題互動的功能，達成了提高社交網絡系統中用戶之間透明度和安全性的結果，從而解決先前技術中無法即時識別和通報問題互動，或過於依賴父母主觀監控而未能有效保護年輕用戶的問題。</t>
  </si>
  <si>
    <t>藉由建立家庭中心來集中管理和監控多個平台上的互動數據的技術，產生了能夠增強用戶之間聯繫和安全性的功能，達成了提升年輕使用者或缺乏網絡安全知識用戶的安全性和信任的結果，從而解決先前技術中家長控制功能操作複雜、有效性不足，無法充分保障用戶安全的問題。</t>
  </si>
  <si>
    <t>藉由根據用戶自我修正請求來推斷個體對社交網絡內容容忍度的技術，產生了能夠根據敏感內容分類和自訂容忍度閾值來篩選內容的功能，達成了提供更個性化內容過濾和提升用戶滿意度與舒適度的結果，從而解決先前技術中依賴固定社區標準管理內容，未能滿足用戶對內容個性化需求的問題。</t>
  </si>
  <si>
    <t>藉由主動識別並管理用戶間問題互動的技術，產生了能夠向第二帳戶發送通知並提供可選控制項的功能，達成了提高社交網絡系統中的安全性並加強用戶保護的結果，從而解決先前技術中數位平台無法及時識別和有效管理問題互動，導致用戶面臨風險的問題。</t>
  </si>
  <si>
    <t>藉由結合使用兩個攝影機捕捉的影像並運用機器學習技術生成高解析度影像的技術，產生了提升影像質量並解決影像解析度與裝置便攜性之間矛盾的功能，達成了在不增加裝置體積和重量的情況下提供高質量影像的結果。</t>
  </si>
  <si>
    <t>藉由利用個性化使用數據並通過預測模型優化快捷鍵配置的技術，產生了基於用戶行為和需求優化圖形用戶介面的功能，達成了顯著提升擴增實境系統操作效率與用戶互動便捷性的結果。</t>
  </si>
  <si>
    <t>藉由多麥克風語音捕獲和空間濾波的技術，產生了能夠準確識別和區分目標語音信號的功能，達成了在增強現實和虛擬現實環境中提高語音識別準確性並改善用戶語音交互體驗的結果。</t>
  </si>
  <si>
    <t>藉由在第一天線與第二天線之間設置解耦開關，並通過印刷電路板（PCB）選擇性地耦合或解耦天線的技術，產生能在不同頻率範圍內靈活調整信號傳輸與接收性能的功能，達成有效改善信號質量與穩定性，並提升系統整體效率與可靠性的結果，從而解決先前技術中缺乏針對不同頻率信號調整機制而導致多頻段操作性能不足的問題。</t>
  </si>
  <si>
    <t>藉由對系統單晶片（SoC）中的靜態隨機存取記憶體（SRAM）裝置進行測試並生成偏置特徵的技術，產生了選擇出具有獨特偏置特徵的SRAM陣列並將其作為物理不可克隆功能（PUF）陣列的功能，達成了生成具有高度安全性和唯一性的安全密鑰的結果，從而解決先前技術中依賴統計技術估算熵來源、可能受到外部干擾和不確定性影響的問題。</t>
  </si>
  <si>
    <t>藉由簡化3D物體傳輸和展示過程的技術，產生了便捷的3D物體共享與互動的功能，達成了提升使用者體驗、促進社交互動並增強人工實境應用實用性的結果。</t>
  </si>
  <si>
    <t>藉由在人工實境頭戴裝置上啟動虛擬移動應用程序並運行於虛擬機上的技術，產生了讓用戶在沉浸式環境中便捷操作移動設備的功能，達成了不打斷沉浸感且提升虛擬環境互動體驗的結果。</t>
  </si>
  <si>
    <t>藉由利用增強現實技術顯示用戶可用性並通過檢測用戶相對於設備的運動和位置來確定其可用性的技術，產生提升用戶之間互動性和即時性且減少傳統視頻通話入侵性問題的功能，達成在保護用戶隱私的同時提供方便且靈活的即時交流方式的結果，從而解決先前技術中因背景活動、個人外貌不滿意或周圍環境干擾而使通話者感到不安，以及遠程工作者缺乏隨機互動導致孤立感的問題。</t>
  </si>
  <si>
    <t>藉由根據用戶姿勢自動調整虛擬空間邊界設置以適應坐姿模式的技術，產生能動態顯示與坐姿模式對應的虛擬空間邊界並限制用戶移動範圍的功能，達成提高虛擬環境中互動安全性並減少用戶碰撞現實物體或錯誤退出風險的結果，從而解決先前技術中無法有效限制用戶動作且導致虛擬互動體驗受損的問題。</t>
  </si>
  <si>
    <t>藉由使用語音翻譯系統和收藏列表功能的技術，產生用戶能夠即時添加新詞彙並存儲雙語對的功能，達成提升語音翻譯系統的靈活性和實用性的結果，從而解決先前技術中傳統語音翻譯系統無法即時添加新詞彙，並且需要專業知識和耗時過程來修改詞彙的問題。</t>
  </si>
  <si>
    <t>藉由基於動態維度選擇和過濾器權重處理的機器學習加速的技術，產生能根據輸入張量大小自適應調整卷積運算策略、提高計算效率和性能的功能，達成在邊緣設備上更快、更高效且更低功耗的神經網絡推斷運算的結果，從而解決先前技術中在邊緣設備上計算需求與功耗之間難以平衡、運算效率受限以及數據傳輸成為性能瓶頸的問題。</t>
  </si>
  <si>
    <t>藉由利用光學耦合與轉移介質來實現電能轉換的技術，產生了能夠有效提高輸出電壓的功能，達成了在較小體積內提供更高電壓輸出的結果，從而解決先前技術中傳統電變壓器在能量轉換效率不足、體積過大以及重量過重等方面的問題。</t>
  </si>
  <si>
    <t>藉由引入基於端點計算設備生成驗證令牌並僅傳輸令牌的技術，產生在保證身份驗證安全性的同時有效保護用戶敏感數據的功能，達成在數據傳輸過程中避免洩露生物識別數據和視覺數據的結果，從而解決先前技術中將用戶生物識別數據與身份證件視覺數據一併發送到伺服器而增加隱私風險和數據安全性不足的問題。</t>
  </si>
  <si>
    <t>藉由在不同曝光期間分別捕捉光線並使用獨立電荷感測單元的技術，產生更精確地捕捉光電二極體電荷輸出的功能，達成更準確的2D和3D影像生成的結果，從而解決先前技術中影像感測器捕捉光線時可能產生影像失真、波長光時間疊加影響影像質量的問題。</t>
  </si>
  <si>
    <t>藉由改變液態金屬墨水組成，特別是選擇合適的溶劑和聚合物綁定劑的技術，產生延長曝光時間而不犧牲其他有利特性的功能，達成提升液態金屬墨水在多種打印技術中的適用性，顯著提高其實用性和靈活性的結果。</t>
  </si>
  <si>
    <t>藉由在光纖電纜結構中引入觸變凝膠以增強核心管的環向強度的技術，產生了提高光纖電纜對外部環境（如機械衝擊和潮濕）的抵抗力的功能，達成了顯著提高光纖電纜耐用性和傳輸效率的結果。</t>
  </si>
  <si>
    <t>藉由具備可旋轉調整輪和圓錐齒輪環結構的調整機制的技術，產生精確調整眼距的功能，達成根據使用者臉型和視力需求進行靈活調整的結果，從而解決先前技術中無法靈活調整眼距，導致舒適度不足和使用者體驗不佳的問題。</t>
  </si>
  <si>
    <t>藉由結合包含兩種不同波長微型LED的晶片堆疊以增強顯示亮度和色彩表現的技術，產生能夠提升近眼顯示裝置顯示品質和系統效能的功能，達成改善虛擬與現實圖像結合的清晰度與真實感，並提升近眼顯示應用中的用戶體驗的結果。</t>
  </si>
  <si>
    <t>藉由整合視覺與非視覺感測器信號進行上下文變化檢測的技術，產生能夠動態調整AR物體渲染以適應環境變化的功能，達成在增強現實系統中提供更即時、更準確的互動體驗的結果，從而解決先前技術中在增強現實應用中無法有效應對環境變化、反應速度慢以及交互體驗不夠流暢的問題。</t>
  </si>
  <si>
    <t>藉由基於語音輸入與視覺數據整合分析的技術，產生智能助手系統能自動識別目標物體並結合環境上下文進行分析的功能，達成在真實場景中即時提供相關、準確的信息響應的結果，從而解決先前技術中智能助手系統在響應速度、準確性和動態情境適應性方面存在的硬體和軟體配置限制的問題。</t>
  </si>
  <si>
    <t>藉由結合顏色資訊、深度資訊及校準數據的技術，產生了能夠重建三維對話並渲染為二維圖像的功能，達成了更真實且接近面對面互動的交流體驗的結果，從而解決先前技術中視頻會議系統無法有效捕捉肢體語言、無法支持相對空間移動的問題。</t>
  </si>
  <si>
    <t>藉由結合梯度折射率液晶透鏡的精確光線操控的技術，產生根據選擇的視角動態調整光學成像質量的功能，達成視覺效果隨著使用者視角變化而自適應調整的結果，從而解決先前技術中傳統光學系統在面對固定視角和缺乏動態調整能力時無法有效應對多變環境和使用者需求的問題。</t>
  </si>
  <si>
    <t>藉由在柔性基板內整合剛性元件與高密度互連區域的技術，產生提高空間利用率與功能性整合能力的功能，達成穿戴式裝置設計更靈活並滿足多樣化需求的結果。</t>
  </si>
  <si>
    <t>藉由精確調控光束傳送與檢測時間的技術，產生了能夠準確捕捉眼球運動和位置的功能，達成了提高眼球追蹤精度並改善用戶在虛擬環境中的互動體驗的結果，從而解決先前技術中傳統眼球追蹤系統在動態環境和快速移動眼球時無法保證高精度追蹤，導致互動內容呈現效果不佳的問題。</t>
  </si>
  <si>
    <t>藉由發射光圖案並利用光檢測器檢測其干涉圖案位移的技術，產生能夠根據檢測數據精確識別眼睛方向特徵的功能，達成顯著提升眼動追蹤系統精度與可靠性的結果，從而解決先前技術中眼睛方向識別不準確及性能低下的問題。</t>
  </si>
  <si>
    <t>藉由存取影像並結合視覺信息、環境地圖及手持設備傳感器數據生成高精度六自由度姿態估計的技術，產生精確追蹤手持設備運動並適應多種環境條件的功能，達成提升人工實境中用戶沉浸感與互動性且提供流暢真實體驗的結果。</t>
  </si>
  <si>
    <t>藉由存儲指令並使計算系統執行解除3D人工實境環境中虛擬物件連結的過程的技術，產生在不依賴特定應用程序的情況下，靈活操控虛擬物件的功能，達成提升虛擬物件交互便捷性與靈活性，從而提高用戶整體使用體驗的結果。</t>
  </si>
  <si>
    <t>藉由基於用戶選擇和請求進行智能推薦和主題關聯分析的技術，產生了主動展示與當前關注主題相關內容並鼓勵探索其他主題的功能，達成了提高內容多樣性並增強用戶參與感的結果，從而解決先前技術中數位平台只根據用戶偏好推薦內容，導致用戶忽略其他感興趣內容的問題。</t>
  </si>
  <si>
    <t>藉由接收來自社交網路系統帳戶的請求並生成包含用戶臉部和頭部的自訂圖形元素的技術，產生了簡化內容創建並提升個性化表達能力的功能，達成了提高用戶創作內容的便利性和靈活性的結果，從而解決先前技術中創建和定制內容需要耗費大量時間且可選項目有限，限制用戶表達個人風格和創意的問題。</t>
  </si>
  <si>
    <t>藉由存取環境地圖並結合無線設備姿態來選擇優選接入點的技術，產生了優化接入點選擇與無線通信設置的功能，達成了提高無線通信效率與穩定性的結果，從而解決先前技術中依賴高能耗GPS和傳感器進行定位所導致的能源消耗和處理能力需求的問題。</t>
  </si>
  <si>
    <t>藉由在主電極上形成具有非垂直側壁的電活性聚合物層並在其上形成二次電極的技術，產生了增大表面接觸面積並提高電流傳導性的功能，達成了提高裝置響應速度和整體性能的結果，從而解決先前技術中電極設計局限於垂直幾何結構、無法充分發揮電活性聚合物性能的問題。</t>
  </si>
  <si>
    <t>藉由基於平行光學元件與光學波導設計的技術，產生更緊湊、輕量且高效能的光學配置的功能，達成在保持高視野範圍和高解析度的同時，減少裝置體積與重量的結果，從而解決先前技術中頭戴顯示裝置因體積過大、笨重而導致使用不便、視野受限以及視覺扭曲的問題。</t>
  </si>
  <si>
    <t>藉由將分束器和反射器設置於具有特定曲面輪廓的光學組件上的技術，產生了能夠同時傳遞環境光與投射圖像的功能，達成了在增強現實應用中實現自然光與虛擬圖像無縫過渡的結果，從而解決先前技術中頭戴式顯示設備無法有效整合環境光和投射圖像，導致視覺不連貫和不適感的問題。</t>
  </si>
  <si>
    <t>藉由引入光波導集中器及專門設計的平行光學元件的技術，產生能夠有效引導和調整光束方向的功能，達成提升投影儀的光束均勻性、穩定性以及清晰度的結果，從而解決傳統投影儀在光束導引和聚焦方面存在的損失過大、光學元件繁多且體積較大等問題。</t>
  </si>
  <si>
    <t>藉由接收用戶創建的視覺內容故事請求並結合視覺標籤的技術，產生了將視覺標籤與故事互動及按時間閾值顯示的功能，達成了便捷組織和分享故事的結果，從而解決先前技術中用戶無法方便按主題、標籤或群組查看內容的問題。</t>
  </si>
  <si>
    <t>藉由在移動裝置中使用多點連接網絡的技術，產生了影像感測器協同工作並捕捉環境數據的功能，達成了在有限空間和電力資源下高效捕捉高解析度影像並降低電力消耗的結果，從而解決先前技術中穿戴式電子裝置在整合高解析度影像感測模組時，由於空間和電力限制，無法高效整合影像感測模組和影像數據傳輸消耗過多電力的問題。</t>
  </si>
  <si>
    <t>藉由計算系統訪問多個3D照片並在虛擬空間中定位顯示這些照片的技術，產生了根據觀眾頭部姿勢調整3D照片顯示方式的功能，達成了以最佳視覺效果呈現3D照片的結果，從而解決先前技術中缺乏有效展示用戶生成的3D內容，導致展示方式有限和可視性差的問題。</t>
  </si>
  <si>
    <t>藉由通過計算系統生成多個空間點並基於這些空間點計算體素佔用分數以渲染物理空間虛擬表示的技術，產生提供使用者與虛擬空間交互並確定子空間邊界及未佔用空間的功能，達成提升使用者對周圍環境的感知能力並在沉浸式體驗中增強安全性的結果，從而解決先前技術中在人工實境應用中因頭戴顯示器物理結構導致使用者視野受阻且難以察覺潛在危險物體的問題。</t>
  </si>
  <si>
    <t>藉由將控制裝置整合進手腕佩戴形式並設計高效模擬電路與數位轉換器的技術，產生即時、準確的信號傳遞的功能，達成提升用戶與擴增實境內容互動性、改善整體使用體驗的結果，從而解決先前技術中缺乏有效用戶互動控制方式、通訊延遲及穩定性不足的問題。</t>
  </si>
  <si>
    <t>藉由在行動電子裝置中集成導電部分和接地平面的創新槽天線的技術，產生了高效輻射電磁信號並提高無線通信性能的功能，達成了在保持輕薄設計的同時增強天線輻射效率和可靠性的結果，從而解決先前技術中天線設計空間有限而導致性能不足和信號輻射效率低的問題。</t>
  </si>
  <si>
    <t>藉由通過多個光學元件按光學系列排列並共享光學軸，並與激光陣列對齊以調制光束的技術，產生可以動態調整光束模式並生成獨特形狀結構光模式的功能，達成在高解析度三維深度映射中實現更高效、更精確的跟蹤效果的結果，從而解決先前技術中在使用結構光進行深度映射時面臨的高解析度光束模式難以維持、無法動態改變光束模式，以及傳統視覺跟蹤依賴攝影機受光線和特徵識別受限制的問題。</t>
  </si>
  <si>
    <t>藉由根據即時表情符號反應生成和修改虛擬角色的技術，產生了豐富的情感表達和動態互動功能，達成了提升觀眾參與感和互動質量的結果，從而解決先前技術中無法有效利用即時情感反饋來增強用戶互動體驗和參與感的問題。</t>
  </si>
  <si>
    <t>藉由設計具有可編程像素單元和周邊電路的技術，產生能夠在每個像素單元進行個別控制的功能，達成提升影像感測器的靈活性和可調整性的結果，從而解決先前技術中像素陣列操作配置有限，無法對每個像素單元進行個別調整的問題。</t>
  </si>
  <si>
    <t>藉由精確計算和調整時間間隔的技術，產生了確保在喚醒模式下及時傳輸信標幀以提高通信反應速度的功能，達成了顯著改善使用者在人工現實中的體驗，減少因延遲造成的負面影響，提升沉浸感的結果，從而解決先前技術中使用頭戴顯示裝置時，因位置和視線偵測過程超過幀時間而導致顯示延遲、畫面顫動及暈動症的問題。</t>
  </si>
  <si>
    <t>藉由精確控制加熱至第一溫度並施加有效應力的技術，產生了在加熱至第二溫度並持續施加應力的條件下實現單軸取向結晶的功能，達成了更高結晶度和強度的結果，從而解決先前技術中在結晶過程中無法有效控制取向和應變，導致材料性能不均一及可靠性差的問題。</t>
  </si>
  <si>
    <t>藉由使用生物感測裝置來驅動右腿驅動（RLD）信號並測量生物信號的技術，產生能夠有效捕捉並處理與使用者生理狀態相關的信號、並根據噪聲進行動態調整的功能，達成提高生物信號準確性、減少噪聲干擾並增強系統性能的結果。</t>
  </si>
  <si>
    <t>藉由使用投影儀生成稀疏光脈衝並結合感測器進行多時間點感測的技術，產生在高環境光條件下保持高準確度深度感測並降低計算負擔的功能，達成在複雜場景中提供高效且準確深度感測的結果。</t>
  </si>
  <si>
    <t>藉由應用雙重反射和可調結構設計的透鏡的技術，產生了靈活調整焦距和焦點位置的功能，達成了提高光束傳播效率並減少光損失的結果，從而解決先前技術中視覺顯示裝置體積大、重量重、佩戴不便且缺乏焦距調整功能的問題。</t>
  </si>
  <si>
    <t>藉由基於脈衝判斷感測器偏移並自動調整分析的技術，產生能夠自動校準並保持最佳性能的功能，達成即使在可穿戴裝置佩戴位置偏移的情況下，仍能無需用戶干預保持準確操作，顯著提高可穿戴技術的便捷性和實用性的結果。</t>
  </si>
  <si>
    <t>藉由動態更新信用計數器並根據權重分配資源的技術，產生了基於請求者需求進行智能調整的功能，達成了提升資源分配效率和公平性的結果，從而解決先前技術中計算系統在多請求者競爭硬體資源時，常導致資源分配不均、衝突和數據傳輸混亂的問題。</t>
  </si>
  <si>
    <t>藉由計算系統執行深度圖與第一圖像結合生成多個分割掩碼的技術，產生將深度圖與多種類型物體相關的分割深度圖進行處理並生成多個網格的功能，達成在混合現實系統中精確顯示實際環境信息、提高沉浸感與舒適性並降低暈動症風險的結果。</t>
  </si>
  <si>
    <t>藉由在擴增實境（AR）裝置中使用多個空間分布感測設備並結合先進影像處理算法的技術，產生能夠根據環境變化靈活配置並提供高解析度影像的功能，達成提高AR裝置在多種場景下的應用效果並改善使用者體驗的結果。</t>
  </si>
  <si>
    <t>藉由結合彩色攝影機與兩個單色攝影機的技術，產生基於立體灰階圖像計算點雲並生成與可見環境對應的網格的功能，達成在使用者佩戴頭戴顯示裝置（HMD）時，無需移除裝置即可實時查看周圍環境的結果。</t>
  </si>
  <si>
    <t>藉由基於二維影像和深度場生成三維網格並包覆風格化紋理場的技術，產生能夠生成更真實且具表現力的三維風格化模型的功能，達成提升虛擬現實體驗、消除瑕疵並增強沉浸感的結果。</t>
  </si>
  <si>
    <t>藉由由計算系統接收語音指令並訪問多個客戶系統的設備設置登記檔的技術，產生能夠根據語音指令自動更改設備設置並管理多個客戶系統的功能，達成提高用戶與系統之間互動效率並實現更高效數據處理的結果，從而解決先前技術中智能助理系統無法有效整合來自多個來源的信息，導致數據管理和處理效率低下的問題。</t>
  </si>
  <si>
    <t>藉由選擇基於鎵的液態金屬合金並加入金屬填充物以降低反應性的技術，產生了減少液態金屬與金屬界面腐蝕的功能，達成了延長金屬接口穩定性、提高集成電路性能與可靠性的結果。</t>
  </si>
  <si>
    <t>藉由具有層壓結構和熱塑性有序聚合物層的技術，產生能夠有效改善散熱效果並提供結構穩定性的功能，達成在便攜式電子設備中提升性能、減少複雜性、並維持輕巧設計的結果。</t>
  </si>
  <si>
    <t>藉由利用紅外光源、橢圓形合併器及光束引導元件組成的近眼光學系統，並通過精確設計的近眼橢圓透鏡結構引導Purkinje反射的技術，產生能高效捕捉紅外照明光的Purkinje反射並提升眼睛位置測量精度的功能，達成即使在眼睛快速掃視或視覺掃描情況下仍能提供穩定視覺追蹤的結果，從而解決先前技術中因依賴第一和第四Purkinje反射而在快速動態場景中測量精度下降的問題。</t>
  </si>
  <si>
    <t>藉由將不同解析度顯示器配置為協同工作並發射多波長光的技術，產生將不同解析度顯示器結合以優化光輸出和顯示效果的功能，達成提高顯示質量、解析度和視場範圍的結果，從而解決先前技術中高解析度顯示系統在生成大視場內容時，顯示像素間距大和像素數量不足的問題。</t>
  </si>
  <si>
    <t>藉由使用納米空洞材料構成的光學陣列的技術，產生了能夠控制折射率並減少空氣空間需求的功能，達成了更高效、簡化的光學結構的結果，從而解決先前技術中傳統折射鏡片在虛擬實境（VR）和擴增實境（AR）設備中因空氣空間受污染和結露影響，降低性能及增加製造複雜性和成本的問題。</t>
  </si>
  <si>
    <t>藉由第一個和第二個PBP透鏡堆疊結構及非平行排列的圖案電極的技術，產生能有效調節凝視衝突並實現薄型高效眼動追蹤與深度感測的功能，達成提高光學系統效率、增強影像解析度並縮小設備尺寸的結果，從而解決先前技術中液晶顯示行業面臨的增長緩滯及新興顯示技術競爭的問題。</t>
  </si>
  <si>
    <t>藉由由多個處理元素組成的脈動陣列在至少兩個維度上排列，以及智能時鐘分配網絡中根據零值檢測禁用閘控時鐘信號的技術，產生更高資源利用率和更高效數據處理的功能，達成更低功耗且高效運算性能的結果，從而解決先前技術中神經網絡加速器在處理多樣化輸入數據時因大量零值導致不必要電力浪費和資源利用率低下的問題。</t>
  </si>
  <si>
    <t>藉由通過電路訪問掩碼並修改數據字中的非零位元組值存儲位置的技術，產生了將非零位元組集中存儲於數據字一側的功能，達成了在處理神經網絡數據時顯著提高數據存取效率、降低能耗並提升計算機系統性能的結果，從而解決先前技術中在處理稀疏數據時，因數據處理效率低下而導致的能耗和資源浪費的問題。</t>
  </si>
  <si>
    <t>藉由接收目標內容及其相關政策、運用已訓練機器學習模型判別相鄰內容是否屬於禁止分類並智能調整內容項目放置的技術，產生提升內容流中目標內容合理放置性及智能化篩選能力的功能，達成提高內容推薦相關性及用戶滿意度並改善內容聚合與管理效率的結果，從而解決先前技術中依賴受眾話題排除控制導致內容推薦精確性不足及用戶獲取多來源推薦內容效率低下的問題。</t>
  </si>
  <si>
    <t>藉由多張量處理器集群協同運作與集群級控制器分布式指令分配的技術，產生高效能且低功耗的分布式並行計算的功能，達成在邊緣設備上即時運行機器學習模型並優化卷積神經網絡的效果的結果，從而解決先前技術中在功耗受限環境下無法高效協調數據分布、維持內存訪問性能並滿足實時推斷需求的問題。</t>
  </si>
  <si>
    <t>藉由基於使用者手部姿勢生成虛擬物體表示並進行深度比較的技術，產生即時渲染虛擬影像並調整視角的功能，達成在多種平台上提供高質量虛擬內容的結果，從而解決先前技術中無法精確捕捉並即時反映使用者互動，導致虛擬內容質量受限的問題。</t>
  </si>
  <si>
    <t>藉由採用多個光電二極體結構與分別對光強度範圍進行量化操作的技術，產生可對不同光強度範圍進行更精確測量的影像感測的功能，達成在高對比度場景中生成更清晰、準確影像的結果，從而解決先前技術中單一光電二極體在處理不同波長和光強度變化時影像失真、低對比度捕捉困難的問題。</t>
  </si>
  <si>
    <t>藉由使用集成電路與像素單元的高效電荷轉換和電壓比較的技術，產生準確捕獲光線並轉換為高質量數位像素數據的功能，達成在影像感測器中提供更清晰、無失真且高保真的數位影像的結果，從而解決先前技術中高光照環境下影像失真、信息損失以及曝光時間管理不準確的問題。</t>
  </si>
  <si>
    <t>藉由透過可穿戴裝置終端向驅動器提供電壓信號並檢測相關電流的技術，產生根據電壓信號和電流確定與驅動器相關的阻抗，並將該阻抗輸入機器學習模型以生成放置質量指示的功能，達成根據阻抗動態調整可穿戴裝置的放置方式，提高音頻的清晰度和質量的結果，從而解決先前技術中音頻設備位置不當導致的音頻傳遞效果不佳及無法有效適應使用者佩戴情境的問題。</t>
  </si>
  <si>
    <t>藉由光導設計與多層結構的技術，使圖像光有效地從光輸入表面引導至光輸出表面，產生能夠改善顯示清晰度及擴展性、更適應近眼顯示需求的功能，達成提高顯示效果、舒適度和沉浸感的結果，從而解決先前技術中頭戴顯示裝置（HMD）或抬頭顯示器（HUD）系統在視距範圍、顯示質量及舒適度方面的限制問題。</t>
  </si>
  <si>
    <t>藉由將反射偏光器陣列與四分之一波片陣列耦合到光學基板並使用雙片熱成型的技術，產生更精確對齊和高一致性的光學元件製造的功能，達成更高的光學元件性能和可重複性的結果，從而解決先前技術中光學元件製造過程中對準誤差和光學性能不穩定的問題。</t>
  </si>
  <si>
    <t>藉由將第一個梯度折射率液晶鏡頭與第二個梯度折射率液晶鏡頭串聯並根據其光學功率進行動態調整的技術，產生能夠在不同使用場景中靈活調整光學性能並提供最佳成像效果裝置的功能，達成在減少光學系統厚度與重量的同時提升便攜性、舒適性及成像品質的結果，從而解決先前技術中固定光學元件無法實現光學性能動態調整，導致成像效果受限且光學系統笨重的問題。</t>
  </si>
  <si>
    <t>藉由在用戶的個人設備上觸發與代碼相關的用戶帳戶特定金鑰並通過人工現實設備自動接收代碼的技術，產生能快速自動建立用戶帳戶與人工現實設備授權記錄的功能，達成簡化身份驗證流程、提升驗證便捷性與安全性以及優化人工現實設備用戶互動體驗的結果。</t>
  </si>
  <si>
    <t>藉由整合來自遠端伺服器的最新模型及本地的訓練數據的技術，產生了動態更新神經網絡模型參數並即時適應用戶需求的功能，達成了提升智慧助理系統準確性、響應速度以及用戶體驗的結果，從而解決先前技術中智慧助理系統僅依賴固定信息來源，無法即時學習和適應用戶需求的問題。</t>
  </si>
  <si>
    <t>藉由生成實體房間與虛擬世界之間有效映射並顯示共享XR房間的技術，產生了遠端工作和協作中用戶能夠在真實世界和虛擬世界之間流暢交互的功能，達成了遠端團隊能夠在增強現實和虛擬現實環境中進行協同工作、查看和編輯文件的結果，從而解決先前技術中2D視頻通話無法有效傳達肢體語言、上下文信息及協作體驗有限的問題。</t>
  </si>
  <si>
    <t>藉由在XR環境中配置遮蔽遮罩的技術，產生了在共享XR環境中，基於用戶視角隱藏虛擬物體後方部分的功能，達成了提供更真實的遠端協作體驗的結果，從而解決先前技術中，視頻通話無法模擬面對面互動及平面顯示技術干擾的問題。</t>
  </si>
  <si>
    <t>藉由在第一人工現實（XR）環境中捕捉創建者的操作動作並生成可重播構建記錄的技術，產生了能夠直接記錄和播放創建過程的功能，達成了提升使用者學習效率與操作流暢性的結果，從而解決先前技術中使用者在XR環境中創建或修改內容時面臨的繁瑣學習曲線和操作困難的問題。</t>
  </si>
  <si>
    <t>藉由通過XR顯示設備渲染可互動的虛擬角色並檢測用戶語音輸入的技術，產生了能夠即時反映用戶輸入狀態並啟用助理系統相應功能的功能，達成了提升用戶體驗和系統互動性的結果，從而解決先前技術中缺乏有效用戶交互和反饋機制、無法精確滿足用戶需求的問題。</t>
  </si>
  <si>
    <t>藉由將音頻來源編碼為音頻標記、將文本輸入編碼為文本表示，並基於二者的映射來確定關聯分數的技術，產生了能夠有效區分和處理多重音頻來源的功能，達成了解決虛擬或擴增實境中音頻信號一維性及多重聲音難以區分問題的結果。</t>
  </si>
  <si>
    <t>藉由在可拆卸膠囊內配置電容傳感器和天線匹配調諧器的技術，產生了根據環境變化動態調整天線參數的功能，達成了在變化環境中穩定提升天線性能的結果，從而解決先前技術中固定天線設計無法適應環境變化，導致信號傳輸效果差或干擾的問題。</t>
  </si>
  <si>
    <t>藉由將接地層設計為輻射元件的技術，產生將接地層有效利用於天線輻射的功能，達成提高天線整合度、減少元件數量並降低系統成本和複雜性的結果，從而解決先前技術中天線系統未能有效利用接地層作為輻射元件、導致體積大、成本高且難以整合進緊湊設備中的問題。</t>
  </si>
  <si>
    <t>藉由結合點對點輪詢與圖估算算法的技術，產生準確估算和追蹤資產的功能，達成提升數據可靠性和系統效率的結果，從而解決先前技術中依賴主動輪詢代理導致的性能損失和數據不可靠的問題。</t>
  </si>
  <si>
    <t>藉由使用第一放大模組、第二放大模組和通用放大模組的光學透鏡配置的技術，產生能夠在單一攝影機中集成不同放大效果的功能，達成在小型攝影機中提供多樣化放大效果且保持小型、輕便及低功耗的結果，從而解決先前技術中無法有效提供多樣放大效果，且難以滿足虛擬現實、擴增現實及混合現實中對高品質影像需求的問題。</t>
  </si>
  <si>
    <t>藉由將影像感測器、顯示器和計算電路整合於多層半導體結構中的技術，產生在空間受限條件下高效整合影像感測與顯示操作的功能，達成提升影像解析度、運作速度及顯示流暢性的結果，從而解決先前技術中分離安裝影像感測器與顯示器所導致的性能限制，特別是在虛擬現實、擴增現實或混合現實應用中影響內容生成即時性與流暢性的問題。</t>
  </si>
  <si>
    <t>藉由共享類比到數字轉換器（ADC）並控制多個光學傳感器的技術，產生了更準確且一致的數據捕捉功能，達成了改善傳統影像系統中RGB與深度傳感器視差問題，並且在解析度與系統緊湊性之間取得更好的平衡，進而滿足增強實境（AR）與虛擬實境（VR）系統對高解析度與小型化設計的需求的結果。</t>
  </si>
  <si>
    <t>藉由在可變形基板上集成電路和金屬材料的技術，產生了在變形條件下穩定電氣通信的功能，達成了在柔性和可伸縮電子產品中實現穩定導電連接和多層電氣通信的結果。</t>
  </si>
  <si>
    <t>藉由根據用戶身體部位的追蹤位置確定控制點和投射方向的技術，產生精確識別用戶注視互動平面並選擇多個物件的功能，達成提升用戶在人工現實環境中的交互體驗並增強互動精度的結果，從而解決先前技術中無法準確追蹤用戶視線或動作，導致交互精度不足且依賴手持控制器進行操作的問題。</t>
  </si>
  <si>
    <t>藉由使用波導顯示裝置中具備第一和第二反射體積布拉格光柵（VBG）並配置特定折射率調制區域的技術，產生能夠在多個波長範圍內高效衍射和傳播顯示光的功能，達成在增強現實系統中更真實地結合虛擬物體與現實環境、提供更高質量視覺效果的結果，從而解決先前技術中無法充分利用波導特性、顯示內容融合不佳以及對環境光處理能力不足的問題。</t>
  </si>
  <si>
    <t>藉由包含投影裝置、波導以及具有可拆卸耦合裝置和柔性支撐的安裝機制的技術，產生能夠靈活安裝和拆卸光學組件以適應不同使用情境需求的功能，達成在簡化操作流程的同時確保影像傳輸質量並提升光學組件適用性的結果，從而解決先前技術中安裝不穩定或需專業工具調整而增加使用者操作難度和維護成本的問題。</t>
  </si>
  <si>
    <t>藉由解析文本貼文並識別相關查詢的技術，產生基於先前評論的個性化推薦的功能，達成向用戶提供精準推薦列表的結果，從而解決先前技術中缺乏即時回應及個性化推薦，導致用戶互動和內容展示效率低下的問題。</t>
  </si>
  <si>
    <t>藉由將執行於人工現實（XR）設備的原生應用程式串流互動內容至一個或多個附近XR設備的技術，產生能夠在多個XR設備間實現遠端內容串流和交互的功能，達成提升用戶沉浸感及增強多用戶之間互動效果的結果，從而解決先前技術中在人工現實系統中原生應用程式與附近XR設備間串流互動困難的問題。</t>
  </si>
  <si>
    <t>藉由具備動態選擇像素配置並進行影像處理的影像感測的技術，產生能夠根據程式數據動態選擇部分像素單元進行影像處理的功能，達成在高解析度影像捕捉與處理過程中顯著降低功耗並提升時間與空間解析度的結果，從而解決先前技術中影像感測器在處理高解析度影像時因大量像素參與生成與處理而導致的高能耗與效率低下問題。</t>
  </si>
  <si>
    <t>藉由智能識別用戶暫停任務並生成對話摘要的技術，產生高效準確的任務恢復與資訊整合的功能，達成用戶可以輕鬆管理、恢復暫停任務並獲得清晰摘要的結果，從而解決先前技術中智慧助手系統無法有效識別暫停任務、缺乏智能化摘要生成、並導致用戶在恢復或查看任務時體驗不佳的問題。</t>
  </si>
  <si>
    <t>藉由將自然語言處理應用於對話的第一部分並識別與對話第二部分相關的短語來生成意圖的技術，產生了自動增強對話內容並選擇相關內容項目的功能，達成了提高對話理解與互動效能的結果，從而解決先前技術中創建內容耗時且需要特定技能，以及在無結構對話中識別和選擇相關內容項目困難的問題。</t>
  </si>
  <si>
    <t>藉由始終啟用子系統進行記憶體修復的技術，產生了即時修復記憶體錯誤並保證系統穩定運行的功能，達成了即使在斷電或故障情況下系統仍能保持高可用性和穩定性的結果，從而解決先前技術中依賴電源檢測修復錯誤位元，導致數據丟失或系統啟動失敗的問題。</t>
  </si>
  <si>
    <t>藉由在同一基板上配置具有不同長度發射區域的第一和第二線性VCSEL以生成適合近場和遠場的結構光圖案的技術，產生能夠同時滿足近場和遠場物體照明需求並提升深度感測準確性的功能，達成提高深度感測系統效率和精度並擴展其應用範圍的結果，從而解決先前技術中因VCSEL晶片設計限制導致近場與遠場結構光圖案生成受限且深度感測性能下降的問題。</t>
  </si>
  <si>
    <t>藉由在消息服務中檢測並即時轉換呼叫可用性元素的技術，產生能夠快速通知並啟動通話的功能，達成提高通話協調效率和用戶互動體驗的結果，從而解決先前技術中缺乏即時且直觀方式來通知聯絡人通話可用性和啟動通話的問題。</t>
  </si>
  <si>
    <t>藉由使用基於照明的優化框架生成增強三維深度圖像的技術，產生能夠將多個被照明的圖像和深度數據整合以提升三維掃描質量的功能，達成生成高品質的增強3D深度圖像的結果，從而解決先前技術中商用行動裝置的三維感測器因設計小型化和低成本而質量不足，無法滿足高要求應用需求的問題。</t>
  </si>
  <si>
    <t>藉由基於位置變化同步調整數位內容適應的技術，產生能夠即時適應多個設備位置變化並同步顯示內容的功能，達成在社交互動環境中更加高效、流暢且協調的數位內容共享體驗的結果，從而解決先前技術中無法即時同步位置變化內容、難以協調多設備間內容展示以及缺乏即時互動性與協作性的問題。</t>
  </si>
  <si>
    <t>藉由整合光源陣列、光束重塑模組及像素化顏色轉換模組的技術，產生能夠提高顯示亮度和色彩表現，並實現更高透明度與自發光效果的功能，達成能夠滿足不同應用場景（如智能手機、平板電腦、筆記本電腦等）需求的結果，從而解決先前技術中非自發光顯示器無法提供足夠亮度或色彩準確性，以及自發光顯示器在整合性與靈活性方面的限制問題。</t>
  </si>
  <si>
    <t>藉由將觸控板設計為與環相匹配的曲線形狀，並集成觸覺反饋單元的技術，產生了能夠讓佩戴者通過觸覺感知進行操作並提供即時反饋的功能，達成了提高佩戴者操作便利性和增強使用體驗的結果，從而解決了傳統穿戴式裝置中缺乏足夠交互性與使用者反饋，導致操作過程中難以獲得即時反應和確認的問題。</t>
  </si>
  <si>
    <t>藉由從第一用戶的裝置接收年齡相關數據、生成用戶帳戶並根據敏感內容分類確定耐受水平閾值，以及自動配置內容過濾設置的技術，產生能根據用戶年齡自動過濾敏感內容並優化內容消費安全性的功能，達成保護年輕用戶免受不適合其年齡的敏感內容影響、促進健康社交媒體使用環境的結果，從而解決先前技術中未能針對年輕用戶提供有效內容過濾機制的問題。</t>
  </si>
  <si>
    <t>藉由自動選擇訓練批次並形成訓練點鄰域的技術，產生了基於共享索引信息選擇聚類點的功能，達成了提高訓練準確性和加速訓練過程的結果，從而解決先前技術中訓練數據選擇與處理效率低、需要大量手動調整和優化的問題。</t>
  </si>
  <si>
    <t>藉由由客戶系統執行的步驟來暫停與恢復任務的智能助手方法的技術，產生根據用戶請求動態調整任務執行狀態的功能，達成提升智能助手系統在處理多元化用戶請求與交互方式時的效率，並改善用戶的交互體驗及個性化服務的結果。</t>
  </si>
  <si>
    <t>藉由訪問動態場景的影像幀及其相關深度資訊的技術，產生基於點雲生成的潛在表示的功能，達成對動態場景中物體運動的精確捕捉和對未見過姿態的有效渲染的結果，從而解決先前技術中在動態場景渲染過程中對物體運動和姿態變化的處理不足的問題。</t>
  </si>
  <si>
    <t>藉由在人工實境環境中結合用戶凝視方向檢測和手勢動作映射來操作虛擬物件的技術，產生能實現自然直觀交互並提升沉浸感和互動性的功能，達成有效應對XR裝置複雜應用需求，提升用戶體驗並豐富3D交互環境的結果。</t>
  </si>
  <si>
    <t>藉由在音頻再生系統中應用聲音取消技術並根據識別的外部聲音調整取消策略的技術，產生能在降低背景噪音的同時，讓使用者聽到來自特定方向的重要外部聲音的功能，達成提升使用者的安全性和環境感知能力，克服傳統主動噪音取消技術無法聽見重要聲音的問題。</t>
  </si>
  <si>
    <t>藉由結合語音信號處理和情緒識別的技術，產生了根據目標情緒改編語音信號的功能，達成了在語音翻譯和表達過程中真實傳遞情感的結果，從而解決先前技術中無法有效針對情緒變化進行即時調整，且未能充分反映說話者情感狀態的問題。</t>
  </si>
  <si>
    <t>藉由結合動態熱源與可光調變開關的技術，產生了根據溫度變化即時調整透光率的功能，達成了根據實際環境變化自動調整光學特性的結果。</t>
  </si>
  <si>
    <t>藉由在通信伺服器上接收並集中處理來自多個廣播計算設備的音頻流和元數據的技術，產生了將多個音頻流轉換為單一媒體流並實時廣播的功能，達成了音頻信息一致性提升及音頻流播放器的即時更新的結果，從而解決先前技術中在處理來自多個來源的音頻流時整合困難與信息更新延遲的問題。</t>
  </si>
  <si>
    <t>藉由在系統單晶片（SoC）內部整合存儲控制器與加密引擎協同工作的技術，產生了高效的數據訪問和加密的功能，達成了在多子系統環境中有效隔離機密數據與作業系統的安全保護的結果，從而解決先前技術中在處理敏感數據時容易出現權限不足、數據洩露和未授權訪問等安全風險的問題。</t>
  </si>
  <si>
    <t>藉由在用戶手指上設置電極並利用頻率信號進行傳輸的技術，產生能準確檢測手指接觸狀態並提供即時反饋的功能，達成提高手勢識別準確性、穩定性及反應速度的結果，從而解決先前技術中傳統手勢識別系統受到環境光線和背景雜訊影響，導致識別精度低且反應速度慢的問題。</t>
  </si>
  <si>
    <t>藉由持續感知用戶身體部位神經肌肉信號並動態調整傳感器位置的技術，產生根據用戶當前位置和方向自動調整傳感器位置的功能，達成在不同佩戴位置和方向下確保信號檢測穩定性和精確性的結果，從而解決先前技術中智慧可穿戴裝置在未經優化的位置或方向佩戴時，信號檢測性能下降，導致數據準確性和可靠性不足的問題。</t>
  </si>
  <si>
    <t>藉由透過第一個人工實境裝置接收通知並根據空間關係定義渲染虛擬物體的技術，產生了多裝置間共享虛擬物體並確保物體不重疊的功能，達成了讓多個用戶在同一物理環境中共同參與並互動的結果，從而解決先前技術中僅允許單一用戶查看虛擬物體，無法實現虛擬物體跨裝置共享和社交互動的問題。</t>
  </si>
  <si>
    <t>藉由基於用戶內容和偏好的個性化生成的技術，產生了自動生成虛擬化身和人工現實環境的功能，達成了更加符合用戶需求和興趣的個性化虛擬體驗的結果，從而解決先前技術中人工現實環境缺乏個性化和無法反映用戶獨特需求的問題。</t>
  </si>
  <si>
    <t>藉由計算設備同步捕捉影像並基於投影圖案的光照特徵模式變化進行深度計算的技術，產生能夠更準確地確定實體物體位置並同步提供觸覺反饋的功能，達成在增強現實系統中高精度顯示虛擬物體與現實環境融合的結果，從而解決先前技術中依賴結構光掃描存在物體形狀變形影響深度檢測不準確的問題。</t>
  </si>
  <si>
    <t>藉由使用基於顏色通道值調整的技術，產生了能夠精確調整圖像顏色通道組件值的功能，達成了根據光發射元件位置和縮放因子進行自然且細緻圖像展示的結果，從而解決先前技術中在內容生成和展示上，無法有效整合生成內容與真實捕捉內容，缺乏靈活性和自適應性的問題。</t>
  </si>
  <si>
    <t>藉由在顯示封裝中嵌入背板晶片和高熱導率間隔結構，並在頂面獨立排列紅、綠、藍LED晶片以實現高效散熱和精密驅動的技術，產生提升顯示系統像素密度、亮度和能效以滿足多場景應用需求的功能，達成提供更小尺寸、更高解析度、更高亮度及更耐用顯示效果的結果，從而解決先前技術中光源尺寸大、能效低、顯示效果受限且不易於移動與集成的問題。</t>
  </si>
  <si>
    <t>藉由使用可編程曝光和測量持續時間並動態判斷累積電荷量是否超過閾值的技術，產生提高光強度測量精度並能捕捉瞬時光信號變化的功能，達成增強影像感測器在動態場景下性能及提升二維與三維感測應用適用性的結果，從而解決先前技術中因固定曝光模式限制導致無法精確捕捉光強度變化並產生影像失真的問題。</t>
  </si>
  <si>
    <t>藉由根據聲學源方向調整音頻信號的時間延遲和音量的技術，產生能夠提供準確且真實音效體驗的功能，達成在沉浸式現實環境中實現精確的三維聲源渲染的結果，從而解決先前技術中穿戴式耳機無法有效處理多重麥克風輸入和揚聲器輸出的問題，導致音效還原不夠準確，降低沉浸感的問題。</t>
  </si>
  <si>
    <t>藉由在頭戴顯示設備中使用處理器識別頭部角度並根據角度差應用時間差或音量差的技術，產生了對音訊信號延遲進行補償的功能，達成了音訊與用戶頭部方向一致的結果，從而解決先前技術中音訊輸出延遲導致用戶感知音訊位置與虛擬環境影像不匹配的問題。</t>
  </si>
  <si>
    <t>藉由在無線通信裝置中實施延遲標記和優先級流量流的技術，產生了能夠識別延遲敏感流量並優先處理的功能，達成了在延遲敏感應用中虛擬物體顯示與用戶動作精確同步的結果，從而解決先前技術中人工實境（AR）、虛擬實境（VR）或混合實境（MR）系統中用戶轉動頭部時虛擬物體顯示位置不精準，影響交互體驗的問題。</t>
  </si>
  <si>
    <t>藉由設計可穿戴結構並配置多個對齊的信號電極與對應放大器的技術，產生能夠高效檢測神經肌肉活動並提高信號檢測精度的功能，達成在健康監測和運動分析應用中提供更穩定、可靠且準確的運動數據的結果，從而解決先前技術中表面肌電圖（sEMG）電極在接觸皮膚時容易導致檢測穩健性下降、數據質量不佳，以及影響手部、手腕、手指和手臂活動檢測的準確性的問題。</t>
  </si>
  <si>
    <t>藉由將聚合物基體、導電填料及發泡劑結合的技術，產生既具高導電性又具良好壓縮性和人體兼容性的功能，達成能夠提高舒適度並增強電極性能的結果，從而解決先前技術中金屬電極在長時間佩戴過程中缺乏舒適性以及導電彈性體無法平衡導電性與壓縮性問題。</t>
  </si>
  <si>
    <t>藉由結合透明層、與透明層光學耦合的激光器以及配置為從特定位置耦合光並生成干涉圖樣的多個輸出耦合器的技術，產生精確控制光的傳輸與干涉效果、減少環境噪音干擾並提升光學信號穩定性的功能，達成生成清晰干涉圖樣、提高3D感測技術在近距離範圍內深度圖準確度與清晰度的結果，從而解決先前技術中因相機降採樣導致深度圖噪音增加且質量降低的問題。</t>
  </si>
  <si>
    <t>藉由在感測器中結合專用計算電路並利用間接時間飛行技術的設計，產生了同時檢測不同調製頻率光的功能，達成了在小型設備中實現多功能深度感測的結果，從而解決先前技術中無法同時具備結構光和泛光照明進行深度感測的問題。</t>
  </si>
  <si>
    <t>藉由在流體鏡頭兩側設置非平行角度相交的靈活透明壓電層並採用圓柱形變形設計的技術，產生能根據需求調整鏡頭形狀以改變光學特性的功能，達成提升顯示系統靈活性與性能，特別是在VR、AR及MR內容顯示中的精確光學調整和使用者舒適度的結果，從而解決先前技術中無法有效平衡顯示效果與使用舒適度，且在精確光學調整方面存在限制的問題。</t>
  </si>
  <si>
    <t>藉由在鏡頭組件中設計具有預定邊緣厚度並能設定多個電源級別的技術，產生能夠根據使用者視力需求調整鏡片聚焦能力的功能，達成改善視覺聚焦效果和提升使用者視覺體驗的結果，從而解決先前技術中無法為視力有問題的使用者提供足夠聚焦能力的問題。</t>
  </si>
  <si>
    <t>藉由在基板內部嵌入未完全穿透基板的多個光束分離器以進行光路分離和導向的技術，產生能夠在保持基板結構完整性的同時實現多路光學處理且提高光學系統性能設備的功能，達成在提升設備靈活性與功能性的同時降低製造成本與過程複雜度的結果，從而解決先前技術中光束分離器需要完全穿透基板而導致基板強度降低及生產過程複雜的問題。</t>
  </si>
  <si>
    <t>藉由在組裝過程中動態調整並固定投影組件位置的技術，產生了能夠精確光學對齊數位投影組件的功能，達成了提高顯示清晰度並改善使用者視覺體驗的結果，從而解決先前技術中依賴人工或靜態組裝方式，導致數位投影組件光學對齊不準確，影響影像顯示質量的問題。</t>
  </si>
  <si>
    <t>藉由在波導中產生聲波的光學調製的技術，產生了能夠有效耦合光束並精確控制光學信號的功能，達成了提升視覺顯示設備性能和減少設備體積、重量的結果，從而解決先前技術中依賴複雜且笨重影像生成和投影系統，導致顯示設備體積過大、使用不便及佩戴不舒適的問題。</t>
  </si>
  <si>
    <t>藉由將鐵電液晶與手性摻雜物結合的技術，產生更高效的光調控功能，達成快速響應和精確光學特性調整的結果，從而解決先前技術中依賴液晶排列改變光學特性但在靈活性和響應速度上存在限制的問題。</t>
  </si>
  <si>
    <t>藉由液晶層和精細控制的電極陣列的技術，產生了能夠在不同驅動區域實現獨立調整的功能，達成了精確調節透鏡光學特性的結果，從而解決先前技術中無法獨立調整不同區域光學特性，限制了自適應光學應用並反應不靈活的問題。</t>
  </si>
  <si>
    <t>藉由透過在相機裝置中設置沿著不同方向啟動影像感測器和鏡頭組的光學影像穩定（OIS）組件的技術，產生在不同範圍內調節穩定行程的功能，達成在提升影像穩定效果的同時控制功耗的結果，從而解決先前技術中在提升相機性能與降低功耗之間的取捨問題。</t>
  </si>
  <si>
    <t>藉由利用聲波調製光束的技術，產生了能夠靈活高效引導和重定向光束的功能，達成了提升光學系統性能、改善顯示精度並減少設備體積和重量的結果，從而解決先前技術中傳統顯示設備因體積大、重量重且不靈活，導致使用者佩戴不適以及無法迅速適應不同應用場景需求的問題。</t>
  </si>
  <si>
    <t>藉由使用衰減相位移光罩和Talbot光刻的技術，產生了靈活調整光刻過程中生成圖案尺寸的功能，達成了在晶圓上創建奈米級精細圖案的結果，從而解決先前技術中由於光罩設計限制，無法達到所需特徵尺寸精度和可變性的問題。</t>
  </si>
  <si>
    <t>藉由結合多個計算元件和本地記憶體架構的技術，產生了能夠有效壓縮和解壓溢出數據以減少延遲並提高數據傳輸效率的功能，達成了在處理大數據集時優化內存管理的結果，從而解決先前技術中在虛擬現實（VR）、增強現實（AR）系統中，由於計算元件與記憶體距離遠、內存共享所引起的延遲問題，導致使用體驗不佳的問題。</t>
  </si>
  <si>
    <t>藉由即時編譯器接收並動態修改多個字節碼、生成基於操作序列的FX圖並將其編譯成已編譯函數的技術，產生提高跨平台兼容性並減少編譯時間的功能，達成加快應用程序啟動速度、簡化開發過程並降低因平台差異產生維護成本的結果，從而解決先前技術中因需要重新編譯源代碼而導致的跨平台兼容性問題和開發效率低下的問題。</t>
  </si>
  <si>
    <t>藉由根據記憶體功耗特性和存取模式動態分配記憶體的技術，產生了根據不同記憶體銀行特性動態調整記憶體分配的功能，達成了提高記憶體利用效率並降低能源浪費的結果，從而解決先前技術中無法根據實際需求靈活調整記憶體分配，導致低效使用和能源浪費的問題。</t>
  </si>
  <si>
    <t>藉由將矩陣轉置、數據處理和縮減整合於高效集成電路平台的技術，產生了能夠高效執行矩陣運算和數據處理的功能，達成了提高運算效能和數據處理效率，並減少計算延遲的結果。</t>
  </si>
  <si>
    <t>藉由設計一個基模組和計算模組可拆卸耦合的技術，產生腕戴裝置在低功耗模式下能獨立運作並能夠在連接時進行數據分析的功能，達成延長設備使用時間並提高監測連續性的結果，從而解決先前技術中可穿戴裝置需定期充電、無法持續監測用戶生命體徵和環境數據的問題。</t>
  </si>
  <si>
    <t>藉由處理電路識別選自系統單晶片（SoC）靜態隨機存取記憶體（SRAM）設備的物理不可複製功能（PUF）陣列的技術，產生了檢查幫助數據完整性並根據變更情況禁用對數據、軟體或功能的訪問的功能，達成了有效防篡改和增強加密數據安全性的結果，從而解決先前技術中未能充分利用SRAM特性來增強數據保護，容易受到未經授權訪問和濫用的問題。</t>
  </si>
  <si>
    <t>藉由使用機器學習算法和多次反向傳播技術訓練的波動性函數來識別用戶輸入中意圖或槽位的波動性，並結合代理提供的當前和預測信息生成回應的技術，產生即時解析用戶輸入並納入波動性信息以優化智能回應的功能，達成提升智慧助手系統在快速變化環境中的響應能力和互動滿意度的結果，從而解決先前技術中未能即時反映變化信息，導致用戶體驗不佳和系統反應延遲的問題。</t>
  </si>
  <si>
    <t>藉由在線系統接收來自第三方系統的預測改進數據並將其應用於預測模型訓練的技術，產生根據額外特徵改善預測結果並提高準確性的功能，達成提升預測準確性和內容分發效果的結果，從而解決先前技術中在線系統預測結果不準確，特別是在用戶對內容反應預測方面的問題。</t>
  </si>
  <si>
    <t>藉由在擴展實境系統中使用頭戴式裝置、傳感器和處理器的技術，產生了能夠識別360度視頻中感興趣區域並生成視覺指引的功能，達成了在用戶觀看360度影片時即時引導重要事件的結果，從而解決先前技術中無法有效預測和引導360度影片中重要事件，導致用戶缺乏方向感與上下文理解的問題。</t>
  </si>
  <si>
    <t>藉由在擴展現實環境中生成物體副本並控制其位置的技術，產生了能夠讓用戶與遠距離物體進行自然互動的功能，達成了無需物理接觸即可與超出手臂範圍物體互動的結果，從而解決先前技術中用戶需移動或重新校準以接觸遠距離物體，從而影響互動流暢性與體驗的問題。</t>
  </si>
  <si>
    <t>藉由通過擴增實境兼容設備生成並錄製用戶圖形表示的技術，產生了能夠簡化設計過程並高效捕捉用戶動作的功能，達成了在減少人員參與的情況下提升設計效率、降低成本的結果，從而解決先前技術中需要多人協作、耗時且難以協調的身體風暴過程以及需要專業技術知識且繁瑣的機械設置的問題。</t>
  </si>
  <si>
    <t>藉由利用基於掩蔽自編碼器（MAE）的預訓練的技術，產生通過選擇可見區塊與遮蔽區塊的組合來進行模型預訓練的功能，達成在缺失部分數據情況下仍能有效學習到有用特徵的結果，從而解決先前技術中對大量標註數據依賴過高及計算機視覺模型訓練過程中數據需求過高的問題。</t>
  </si>
  <si>
    <t>藉由使用自適應凹槽濾波器檢測音頻內容中的嗡嗡聲並調整增益的技術，產生即時抑制音頻中嗡嗡聲的功能，達成在音頻設備中有效減少由聲音反饋路徑引起的嗡嗡聲的結果，從而解決先前技術中當音頻反饋路徑變化或其他變量存在時，自適應反饋消除器反應速度不足以有效抑制嗡嗡聲的問題。</t>
  </si>
  <si>
    <t>藉由設計包含不均勻曲率半徑且與個體平均身體輪廓相匹配的彎曲電極並配以包覆外殼的技術，產生使電池單元能夠緊密貼合人體曲線並提供高能量密度的功能，達成提升便攜式設備和可穿戴技術在舒適性、空間利用率和整體性能方面的結果。</t>
  </si>
  <si>
    <t>藉由將無線通信設備和天線分開設置的技術，產生了提高無線信號接收和發射性能的功能，達成了在複雜環境中提升通信效率的結果，從而解決先前技術中無線通信設備和天線整合在一起可能導致信號衰減或干擾，影響通訊質量的問題。</t>
  </si>
  <si>
    <t>藉由將透明天線薄膜層集成於顯示覆蓋層與顯示層之間以提供無線通信能力的技術，產生能在不影響顯示層清晰度與視覺效果的情況下實現高效無線通信的功能，達成減少設備厚度與重量並提升設計整體性與功能性的結果，從而解決先前技術中天線獨立設置導致設備體積增加、設計複雜性提高且影響便攜性與美觀性的問題。</t>
  </si>
  <si>
    <t>藉由在系統中設計多頻率天線布局的技術，產生了支持本地移動設備與外部無線網絡進行無線互連的功能，達成了提高無線通信靈活性、穩定性和可靠性的結果，從而解決先前技術中無法同時滿足多頻率需求，並且存在頻率擁擠和干擾的問題。</t>
  </si>
  <si>
    <t>藉由集成多個無線接口與開關的技術，產生了在不同頻段之間靈活選擇通信的功能，達成了提升無線通信效率和簡化設備設計的結果，從而解決先前技術中無線設備在不同頻段通信時需使用單獨天線，增加體積和複雜性的問題。</t>
  </si>
  <si>
    <t>藉由實時收集和傳遞服務質量（QoS）信息的技術，產生能夠優化無線通信和提高數據即時性的功能，達成虛擬物體顯示精確且同步的結果，從而解決先前技術中延遲和不穩定所導致的虛擬物體顯示不準確、沉浸感下降的問題。</t>
  </si>
  <si>
    <t>藉由第一處理器和第二處理器協同工作的技術，產生了高效處理無線通信中內容數據的功能，達成了確保數據準時傳輸並提高傳輸效率的結果，從而解決先前技術中在處理斷續接收（DRX）時由於處理器操作時序不匹配所導致的數據傳輸效率低下的問題。</t>
  </si>
  <si>
    <t>藉由使用社交圖算法生成網絡流量圖並去中心化存儲部分圖數據的技術，產生了基於比較網絡流量數據與預期網絡流量進行風險評估的功能，達成了及時識別潛在安全漏洞並確定修復措施的結果，從而解決先前技術中無法可靠檢測和識別未授權網絡活動，且難以有效區分合法與敵對流量的問題。</t>
  </si>
  <si>
    <t>藉由根據用戶屬性識別符合用戶偏好的內容項目並計算興趣值的技術，產生了根據用戶興趣值排名的個性化推薦的功能，達成了提供更加準確且符合用戶需求的內容項目列表的結果，從而解決先前技術中未充分考慮用戶特徵，導致推薦效果不佳和準確度下降的問題。</t>
  </si>
  <si>
    <t>藉由利用基於高密度互連技術和集成被動元件設計的技術，產生了縮小相機模組尺寸並保持高性能和多功能的功能，達成了在可穿戴設備中實現更小型化且高效能的相機模組的結果，從而解決了先前技術中無法在縮小相機模組尺寸的同時保證其性能的問題。</t>
  </si>
  <si>
    <t>藉由設計具有不同破裂頻率的膜第一區域和第二區域以有效處理不同頻率音頻內容的技術，產生能減輕腔體共振並降低非線性諧波失真的功能，達成在不增加額外空間的情況下保持或提升揚聲器音質的結果，從而解決先前技術中小型揚聲器受限於腔體共振導致音質下降及信號保真度降低的問題。</t>
  </si>
  <si>
    <t>藉由在機體元素內同時生成正壓聲波和負壓聲波的技術，產生了通過兩個通風組件有效控制音頻洩漏的功能，達成了減少音頻洩漏、提高音頻保密性並保障使用者隱私的結果，從而解決先前技術中耳機音頻洩漏的問題。</t>
  </si>
  <si>
    <t>藉由通過無線通信設備向無線通信節點和用戶設備發送第一請求幀以協調在服務周期內進行多設備傳輸的技術，產生能夠在指定服務周期內高效管理和接收多個傳輸以實現無線通信同步的功能，達成提高人工實境應用中多設備通信效率並提供更加流暢的使用者體驗的結果，從而解決先前技術中由於硬體限制無法同時與多個設備進行通信而影響人工實境沉浸感和效能的問題。</t>
  </si>
  <si>
    <t>藉由基於內部空間中引入主動熱擴散器並優化層壓結構的技術，產生在機械支持與電氣連接中高效散熱並減少體積的功能，達成設計更輕便、散熱性能更佳且整體結構更簡化的結果，從而解決先前技術中使用PCB和金屬框架所帶來的設計複雜、體積龐大以及散熱不佳的問題。</t>
  </si>
  <si>
    <t>藉由設計具有區分不同圓形極化光線的光學系統的技術，產生了能夠準確引導並處理來自眼睛的不同極化光線的功能，達成了提高視覺信息準確性與傳輸效率的結果，從而解決先前技術中頭戴顯示裝置在處理不同圓形極化光線時信息傳輸不準確或效率低下的問題。</t>
  </si>
  <si>
    <t>藉由將光學各向異性分子以多個區域排列並配置為衍射不同方向光的技術，產生在接收不同極化光時實現光擴散與光透過的功能，達成在增強現實應用中無縫傳輸環境光線至使用者眼睛並投射影像以提供自然視覺體驗的結果，從而解決先前技術中頭戴式顯示裝置無法有效整合環境光線與影像導致視覺體驗不佳的問題。</t>
  </si>
  <si>
    <t>藉由使用機器學習模型計算自然語言輸入與記憶內容項目之間匹配分數的技術，產生了高效自動檢索和匹配記憶內容項目的功能，達成了在海量內容中快速準確地選擇與自然語言輸入相關內容的結果，從而解決先前技術中由於內容數量龐大而導致的組織和搜尋困難的問題。</t>
  </si>
  <si>
    <t>藉由機器學習模型動態調整流體供給與排放的技術，產生高精度且靈活的觸覺反饋的功能，達成提升觸覺反饋系統響應速度和真實感的結果，從而解決先前技術中流體控制不精確和反應遲鈍所導致的觸覺反饋效果不佳的問題。</t>
  </si>
  <si>
    <t>藉由將拇指搖桿直接連接至力感測器的技術，產生了能夠感測並根據力的大小提供觸覺反饋的功能，達成了提高控制器靈活性、使用者友好性和可靠性的結果，從而解決先前技術中使用開關和電容感測器帶來的設計複雜性、製造成本增加以及有限輸入範圍的問題。</t>
  </si>
  <si>
    <t>藉由通過數據結構存儲多個屬性數據元素、控制器組件及模板組件以定義虛擬物件行為與視圖狀態轉換的技術，產生使虛擬物件能夠根據上下文進行靈活切換與顯示不同狀態的功能，達成提升虛擬物件的直觀性、可操作性與跨應用程序管理便捷性的結果，從而解決先前技術中虛擬物件創建與管理繁瑣且缺乏靈活性，限制使用者體驗和開發效率的問題。</t>
  </si>
  <si>
    <t>藉由多層堆疊的感測層和高效半導體處理架構的技術，產生能夠快速處理像素數據並低功耗運行的功能，達成大幅降低延遲和功耗的結果，從而解決先前技術中在處理計算密集型操作時導致過高延遲和電力消耗過大的問題。</t>
  </si>
  <si>
    <t>藉由利用3D打印技術將光學鏡片與嵌入式天線整合在一起的技術，產生了天線靈活佈置和提高無線通信質量的功能，達成了提升頭戴顯示裝置的無線通信性能和使用體驗的結果，從而解決先前技術中天線安置受限，導致無法實現最佳通信性能的問題。</t>
  </si>
  <si>
    <t>藉由包含光電二極體與電荷感測單元的像素結構，以及控制器用以在曝光期間內執行多次量化操作以生成數位輸出的技術，產生能夠同時確定光強度並選擇最佳測量結果以提升影像準確性和減少失真的功能，達成更準確地表現光強度並生成高品質影像輸出的結果，從而解決先前技術中影像感測器在光強度測量過程中易受失真影響且量化結果不夠精準的問題。</t>
  </si>
  <si>
    <t>藉由改進手持控制器設計，使其能更精確捕捉使用者手部動作並註冊手指移動與手勢的技術，產生能詳細檢測手部動作並增強虛擬環境交互體驗的功能，達成提升虛擬現實系統中使用者操作精度、增強沉浸感並滿足高需求應用場景的結果。</t>
  </si>
  <si>
    <t>藉由結合結晶氟聚合物與成核劑以提升材料機械性能與電機性能的技術，產生能實現至少約3 GPa彈性模量和至少約0.15電機耦合係數的功能，達成在高性能應用中有效傳遞機械能與電能並適應極端環境或高頻應用需求的結果，從而解決先前技術中聚合物材料彈性模量不足及電機性能低下限制其應用範圍的問題。</t>
  </si>
  <si>
    <t>藉由精確控制光束的偏振狀態和衍射特性的技術，產生高效能、緊湊且低成本的偏振干涉圖樣生成的功能，達成提升光學裝置性能並實現便攜式應用的結果。</t>
  </si>
  <si>
    <t>藉由光子集成電路與顏色轉換層結合的技術，產生能夠實現不同顏色光的協同傳輸和轉換的功能，達成提升顯示設備的色彩表現力和亮度的結果，從而解決先前技術中顏色再現能力有限且對環境光適應性差的問題。</t>
  </si>
  <si>
    <t>藉由整合來自設備和頭戴顯示器的多方位傳感器數據的技術，產生更準確重建用戶身體姿勢並精確捕捉其動作的功能，達成提升姿勢追蹤準確性、改善用戶交互體驗並增強增強現實和虛擬現實應用中沉浸感的結果。</t>
  </si>
  <si>
    <t>藉由利用社交網絡圖分析用戶關係並應用機器學習模塊的技術，產生了基於用戶信息和社交網絡圖生成的個性化和多樣化的產品推薦的功能，達成了提高推薦準確性和廣度的結果，從而解決先前技術中僅依賴用戶過往購買記錄，無法滿足用戶多樣化需求且推薦效果單一的問題。</t>
  </si>
  <si>
    <t>藉由創建專用通信通道並邀請多位用戶協作的技術，產生促進多用戶合作與內容共享的功能，達成提升協作效率並加強用戶體驗的結果，從而解決先前技術中社交網路系統缺乏簡化合作機制，導致內容共享過程中操作繁瑣和效率低下的問題。</t>
  </si>
  <si>
    <t>藉由在擴增實境設備上接收固定互動虛擬角色並根據觸發器與上下文進行動作控制的技術，產生能夠基於用戶位置和指示觸發虛擬角色動作的功能，達成提升虛擬角色互動性、增強用戶沉浸感與參與感，實現更為靈活和豐富的虛擬操作體驗的結果。</t>
  </si>
  <si>
    <t>藉由定義地理區域並動態調整模型的技術，產生了有效管理新圖像並減少誤差累積的功能，達成了提高三維重建準確性並簡化處理過程的結果。</t>
  </si>
  <si>
    <t>藉由引入一個電壓調節模組（VRM）與共享儲能電容的技術，產生在深度攝像頭組件（DCA）非曝光窗口期間充電並在曝光期間提供穩定電力的功能，達成有效管理和穩定深度攝像頭組件在不同運行階段的電力需求的結果，從而解決先前技術中深度攝像頭組件無法在高峰功率需求期間持續提供穩定電壓的問題。</t>
  </si>
  <si>
    <t>藉由執行多重量化操作並根據入射光強度範圍選擇適當數位輸出的技術，產生了更高精度的數據輸出和光漏降低的功能，達成了在低光環境下顯著提升影像感測器信號對噪聲比（SNR）和動態範圍的結果，從而解決先前技術中背面照明光學感測器在堆疊組裝中存在光漏及像素填充因子低，導致低光條件下影像捕捉能力不足的問題。</t>
  </si>
  <si>
    <t>藉由改進的波導設計和光源配置的技術，產生更高品質的視覺體驗和更寬視角的顯示的功能，達成了減少影像失真並提升顯示圖像覆蓋範圍的結果，從而解決先前技術中穿戴式顯示設備在視野覆蓋不足和影像質量下降（如重影和光譜線出現）方面的問題。</t>
  </si>
  <si>
    <t>藉由基於鏡頭組件內部影像感測器與光學元件配置的技術，產生更準確、可靠的眼動追蹤功能，達成在頭戴顯示器使用中有效克服睫毛和眼瞼遮擋影像感測器的結果，從而解決先前技術中相機位置不當導致影像被眼部構造遮擋而影響追蹤準確性和可靠性的問題。</t>
  </si>
  <si>
    <t>藉由在三維人工現實環境中根據啟動移除控制管理虛擬物件顯示的技術，產生了靈活管理虛擬物件顯示與移除的功能，達成了簡化操作流程、增強使用者體驗並提升虛擬物件協同運作的結果，從而解決現有技術中需要持續運行應用程序來維持虛擬物件存在，導致操作繁瑣、互動不夠自然流暢的問題。</t>
  </si>
  <si>
    <t>藉由在集線器介面中提供虛擬網頁瀏覽器的技術，產生了能夠在多個虛擬世界之間流暢切換的功能，達成了使用者可以方便地進入和退出不同虛擬世界的結果，從而解決先前技術中使用者需要關閉當前應用並啟動另一個應用才能在虛擬世界之間移動的繁瑣的問題。</t>
  </si>
  <si>
    <t>藉由利用機器學習模型處理圖像並預測圖像的內部參數的技術，產生了能夠基於單張圖像預測相機參數的功能，達成了提高圖像處理和三維重建效率與精度的結果，從而解決先前技術中在缺乏實驗室條件下，特別是在單張圖像或缺乏視覺重疊的情況下，無法準確獲取相機參數的問題。</t>
  </si>
  <si>
    <t>藉由生成音頻軌道文字記錄並精確標識講者相關內容且連接多個視頻片段以生成講者視頻剪輯的技術，產生能快速從數位視頻中自動提取並編輯與特定講者相關片段的功能，達成提升編輯效率並降低處理資源和記憶體消耗的結果，從而解決先前技術中傳統非線性編輯系統需要昂貴且複雜軟體且在視頻剪輯過程中浪費大量處理資源和記憶體的問題。</t>
  </si>
  <si>
    <t>藉由實時監測主要無線鏈路質量並在必要時啟動次要無線鏈路以待命及進行流量切換的技術，產生確保無線連接穩定性和靈活性的功能，達成提供更穩定且流暢顯示體驗並提升虛擬環境互動性與沉浸感的結果，從而解決先前技術中固定無線連接方式導致虛擬現實或增強現實應用中顯示連接不穩定及使用體驗受限的問題。</t>
  </si>
  <si>
    <t>藉由將氟化聚合物基體與高長寬比填充劑結合的技術，產生在提高導電性的同時保持良好柔韌性的功能，達成提升生物電極性能並增強使用者舒適度及材料可靠性的結果，從而解決先前技術中為了提高導電性而增加填充劑量，導致軟化性和壓縮性下降以及耐用性不足的問題。</t>
  </si>
  <si>
    <t>藉由在蒸發器部分創建多個凸起特徵，並在冷凝器部分使用碳含量為1%至15%的有機化合物塗層的技術，產生了更高效的熱傳遞功能，達成了更簡便且有效的熱量擴散與散熱的結果，從而解決了先前技術中由於便攜式電子設備小型輕量設計需求，導致難以有效散熱或實現等溫條件的問題。</t>
  </si>
  <si>
    <t>藉由碳納米管柱在液晶顯示器中提供結構支持並改進液晶層調制的技術，產生了快速且精確的光學調制的功能，達成了在低功耗情況下提供清晰影像和更佳顏色再現的結果，從而解決先前技術中液晶顯示器響應速度慢、視角窄以及缺乏有效支撐導致性能受限的問題。</t>
  </si>
  <si>
    <t>藉由確定顯示投影機組件輸出的光學角度並調整配合結構的技術，產生自動調整顯示投影機光學對齊的功能，達成提高顯示效果的結果，從而解決先前技術中依賴手動調整導致光學對齊不準確和安裝耗時的問題。</t>
  </si>
  <si>
    <t>藉由利用透明金屬離子溶液的電光特性，並通過施加電信號調節光線傳輸和光學性質的技術，產生精確調光和快速響應的功能，達成光學裝置能夠在各種應用中即時調整光學性能並提高可靠性的結果，從而解決先前技術中光學裝置在調光過程中反應速度慢、範圍有限且依賴機械調節的問題。</t>
  </si>
  <si>
    <t>藉由利用電液控制觸覺驅動器和介電物質移動的技術，產生高密度、精細的觸覺反應功能，達成在指尖生成精確觸覺反饋並顯著減小裝置體積的結果，從而解決先前技術中觸覺刺激裝置體積大、微型化困難以及系統複雜、依賴外部壓力源和管道佈置的問題。</t>
  </si>
  <si>
    <t>藉由使用傳感器捕捉真實環境圖像並生成物理物體功能的技術，產生根據用戶需求動態構建適應性實體用戶界面的功能，達成提升交互便捷性和直觀性的結果，從而解決先前技術中依賴專門輸入設備、缺乏直觀性和適應性，造成用戶操作不便或無法獲得觸覺反饋的問題。</t>
  </si>
  <si>
    <t>藉由在延展實境系統中整合頭戴式裝置、攝像頭和處理系統的技術，產生能夠根據用戶輸入和上下文感知政策生成驗證場景並進行交互的功能，達成用戶能夠輕鬆操作虛擬物件並通過沉浸式活動驗證政策的結果，從而解決先前技術中虛擬助理在延展實境設備中的操作限制，特別是對控制器和手勢的過度依賴，從而減少使用過程中的疲勞並提升用戶體驗的問題。</t>
  </si>
  <si>
    <t>藉由基於類別大小對區塊進行驅逐審查的技術，產生動態調整快取項目保留時間的功能，達成提升快取主機對資料項目的儲存與檢索效率，並保持系統在多租戶環境下良好性能的結果，從而解決先前技術中因為固定保留策略導致資源浪費或效能下降的問題。</t>
  </si>
  <si>
    <t>藉由基於相機視角捕捉的圖像生成與人相關的身體表面映射並進行紋理生成的技術，產生能夠從單一視角生成多個虛擬視角的影像的功能，達成簡化影像捕捉流程並提升3D效果效率和真實感的結果。</t>
  </si>
  <si>
    <t>藉由使用機器學習模型生成合成圖像並將其投影到3D臉部模型的技術，產生了真實且自然流暢的臉部表情再現的功能，達成了提升虛擬實境中用戶互動真實性和沉浸感的結果。</t>
  </si>
  <si>
    <t>藉由收集與使用者日常活動相關的數據並學習其行為的技術，產生能根據使用者需求自動調整的直觀操作界面的功能，達成提升虛擬助理實用性並改善用戶體驗的結果，從而解決先前技術中依賴手持控制器或語音指令，限制了手部自由並引起操作疲勞的問題。</t>
  </si>
  <si>
    <t>藉由接收與Wi-Fi網絡相關的數據包、確定數據包是否與虛擬現實或擴增實境應用相關，並根據服務質量（QoS）規範確定數據包優先級的技術，產生優先處理虛擬現實與擴增實境應用數據包的功能，達成在無線網絡中提高虛擬現實和擴增實境應用流暢性、穩定性以及設備連接穩定性的結果，從而解決先前技術中在多接入點部署時，設備在切換接入點時出現連接中斷或延遲，影響虛擬現實和擴增實境應用的穩定性和用戶體驗的問題。</t>
  </si>
  <si>
    <t>藉由根據無內容數據剩餘情況跳過上行配置授權填充數據傳輸的技術，產生了根據數據需求動態調整上行傳輸的功能，達成了提升無線通信系統效率與靈活性的結果，從而解決先前技術中上行配置授權固定數量所導致的傳輸效率低下的問題。</t>
  </si>
  <si>
    <t>藉由在顯示系統中整合光源、顏色轉換單元和波導的技術，產生能夠提供更寬廣色域、更高色彩準確度和更佳亮度對比度的功能，達成顯示系統能夠顯示更真實、鮮豔的顏色並提升顯示效果的結果，從而解決先前技術中顏色表現不佳、光源效率低以及顏色再現不準確的問題。</t>
  </si>
  <si>
    <t>藉由基於像素陣列中單光子雪崩二極體（SPAD）與聚合器整合的技術，產生高精度環境深度感測並轉換為數位時間戳的功能，達成在虛擬實境（VR）和擴增實境（AR）系統中提供更真實、高解析度且低瑕疵的環境映射效果的結果，從而解決先前技術中深度感測受限於結構光技術和間接飛行時間技術所導致的感測精度低、圖像瑕疵大以及計算複雜性高的問題。</t>
  </si>
  <si>
    <t>藉由在腕戴裝置中集成多個次要電源和柔性材料製作的電力傳輸通路的技術，產生了能夠從多個鏈接供應次要電源並延長裝置使用時間的功能，達成了提高電源效率和使用靈活性的結果，從而解決先前技術中腕戴裝置僅依賴單一電源導致使用時間短且功能受限的問題。</t>
  </si>
  <si>
    <t>藉由基於迷你地圖中虛擬角色位置進行全息通話的技術，產生能夠動態更新虛擬角色位置並同步真實世界與虛擬空間互動的功能，達成在協作虛擬空間中提供自然、即時並具有臨場感的全息通話體驗的結果，從而解決先前技術中遠端協作使用者難以理解肢體語言、互動延遲及臨場感缺失的問題。</t>
  </si>
  <si>
    <t>藉由將光源與光導板結合的技術，產生了根據光電二極體檢測調整光源功率的功能，達成提升顯示面板的亮度和色彩準確性的結果，從而解決先前技術中背光技術導致顯示效果不均勻、影響圖像品質的問題。</t>
  </si>
  <si>
    <t>藉由使用多個控制器和計數器堆疊來優化特徵圖遍歷的技術，產生了能根據特徵圖的n維度進行高效記憶體操作和數據存取的功能，達成了提高卷積層運算效率並減少功耗的結果，從而解決了先前技術中，機器學習加速器在邊緣設備上無法在低功耗下有效處理卷積層運算並實現即時推論的問題。</t>
  </si>
  <si>
    <t>藉由引入根據物體排名和子集物體追蹤區域確定的技術，產生了精確的物體追蹤與位置確定的功能，達成了減少在實時環境中追蹤物體所需的數據和計算資源消耗的結果，從而解決先前技術中依賴大量計算資源和數據處理能力來實現精確物體追蹤，導致系統效率低下和處理能力不足的問題。</t>
  </si>
  <si>
    <t>藉由精確的電壓升壓與脈衝調變控制的技術，產生了靈活調整佔空比和穩定背光驅動的功能，達成了在各種輸入電壓下維持高效且穩定的背光效果的結果，從而解決先前技術中無法有效利用輸入電壓範圍，且缺乏靈活性以調整佔空比，導致背光效果不均勻或無法滿足特定需求的問題。</t>
  </si>
  <si>
    <t>藉由識別配置用於加密的密碼學密鑰數據庫，並通過客戶端請求獲得私鑰並根據相關數據確定可見性參數的技術，產生更靈活且安全的加密內容存取控制的功能，達成在保護用戶私鑰隱私的同時，確保密鑰交換和加密內容解密的正確性的結果，從而解決先前技術中依賴伺服器端密鑰交換機制所帶來的隱私洩漏風險和內容可見性控制不靈活的問題。</t>
  </si>
  <si>
    <t>藉由利用非機械式光束轉向的技術，產生了能夠快速調整掃描模式的功能，達成了在保持高解析度和良好信噪比的前提下提高深度感測效率及準確性的結果，從而解決先前技術中傳統機械驅動動態感測系統靈活性不足，無法同時滿足不同掃描模式需求，且在解析度與信噪比方面存在妥協的問題。</t>
  </si>
  <si>
    <t>藉由在反射式偏振器中交替使用各向同性和各向異性聚合物薄膜並添加抗反射塗層以減少表面反射的技術，產生能顯著提升偏振效率並減少反射損失，進而增強光學性能與應用穩定性的功能，達成在高強度光照和極端環境下依然保持優越光學表現，滿足現代顯示技術和其他光學應用需求的結果，從而解決先前技術中偏振效率低、反射損失高且應用範圍受限的問題。</t>
  </si>
  <si>
    <t>藉由使用光二極管檢測光源功率並調整光源輸出功率的技術，產生了精確調整顯示面板背光功率以提升圖像品質的功能，達成了在各種應用場景中保持最佳視覺效果的結果，從而解決先前技術中不同背光照明方式無法有效控制和優化顯示效果的問題。</t>
  </si>
  <si>
    <t>藉由使用光源通過光傳輸元件優化照明傳遞至光導板的技術，產生了均勻高效的背光照明的功能，達成了改善顯示面板影像清晰度和視覺效果的結果，從而解決先前技術中不同背光照明方式導致影像清晰度差異並影響使用者體驗的問題。</t>
  </si>
  <si>
    <t>藉由在顯示框周邊設置光源並結合光束塑形元件的技術，產生了能夠將光線精確引導至眼盒的功能，達成了在不需要矯正光學元件的情況下提升光照強度與均勻度的結果，從而解決先前技術中近眼顯示裝置在眼動追蹤應用中對光學元件的過度依賴和照明不均勻的問題。</t>
  </si>
  <si>
    <t>藉由使用具有一般球面曲率的表面及至少兩個穿過表面的孔，並配合多軸緊固件進行固定與調整的技術，產生能夠在不彎折眼鏡框架或鏡腳的情況下精確調整鏡腳角度以適應不同頭型的功能，達成保護內建敏感設備免受過度拉伸損壞並提升眼鏡舒適性與適用性的結果，從而解決先前技術中因加熱或彎折調整方法導致眼鏡結構損壞，特別是內建電子元件或特定材料眼鏡無法承受傳統調整方法的問題。</t>
  </si>
  <si>
    <t>藉由液晶層狀態評估與熱流智能調節的技術，產生即時監控與熱管理的功能，達成光學性能的穩定性提升和響應速度加快的結果，從而解決先前技術中液晶層性能不穩定、反應遲緩以及無法適應環境溫度變化導致影像失真或顏色偏差的問題。</t>
  </si>
  <si>
    <t>藉由基於機器學習模型和眼動追蹤的技術，產生能夠基於使用者互動數據提供上下文感知策略建議的功能，達成改善使用者在擴增實境環境中的交互體驗並減少操作疲勞的結果，從而解決先前技術中使用者在使用擴增實境、虛擬實境或混合實境頭戴裝置時，由於手勢操作限制而導致的交互體驗不足及疲勞問題。</t>
  </si>
  <si>
    <t>藉由在擴展實境系統中應用上下文感知政策的技術，產生根據使用者互動自動調整操作的功能，達成減少對傳統手持控制器或手勢範圍的依賴的結果，從而解決先前技術中使用者操作受限於手持控制器或手勢範圍的問題。</t>
  </si>
  <si>
    <t>藉由設計包含記憶體側快取、外部記憶體模組和通訊介面的技術，產生了能夠高效管理和優化數據訪問的功能，達成了在大數據環境中提升系統效能和反應速度的結果，從而解決先前技術中由於多元數據來源帶來的龐大數據需求，使得傳統記憶體和儲存方案難以應對的問題。</t>
  </si>
  <si>
    <t>藉由在XR瀏覽器中顯示二維網頁並根據用戶輸入觸發沉浸式體驗的技術，產生了能夠適應不同顯示配置並觸發沉浸式內容顯示的功能，達成了顯著提升內容顯示準確性和用戶體驗，解決了顯示失真和導航困難的結果。</t>
  </si>
  <si>
    <t>藉由基於上下文感知政策和虛擬助理的技術，產生能夠根據用戶語音或文字指令自動調整操作的功能，達成提升用戶在擴展實境環境中互動的便捷性與體驗的結果，從而解決先前技術中使用者在擴展實境設備中操作受限於控制器或手勢範圍的問題。</t>
  </si>
  <si>
    <t>藉由基於使用者數據和政策庫的智能預測的技術，產生能夠根據使用者互動數據和需求調整擴增實境行為的功能，達成提升虛擬助手在擴增實境環境中的靈活性和個性化互動體驗的結果，從而解決先前技術中虛擬助手在複雜擴增實境應用中缺乏智能化調整能力和表現不佳的問題。</t>
  </si>
  <si>
    <t>藉由使用機器學習模型來生成基於嵌入序列和用戶指導的預測嵌入序列的技術，產生了自動生成多層次音樂並根據用戶需求轉換為特定樂器音頻波形的功能，達成了簡化音樂創作過程並降低對專業技能依賴的結果，從而解決先前技術中音樂創作需要音樂訓練、多位音樂家及繁重編輯工作的問題。</t>
  </si>
  <si>
    <t>藉由使用圖像金字塔結構並對每層進行卷積運算以生成基礎圖像金字塔並提取細節層的技術，產生自動化提取圖像細節並提升細節增強效率的功能，達成提高圖像處理速度及降低硬體資源消耗以適應實時處理需求的結果，從而解決先前技術中需要手動調參或使用計算密集型算法導致處理速度緩慢且效率低下的問題。</t>
  </si>
  <si>
    <t>藉由層疊不同間距的透明導電材料和天線供應的技術，產生能夠實現高效信號傳輸與接收的功能，達成提供更佳頻率響應和更寬帶寬的結果，從而解決先前技術中頻率響應不足、帶寬受限以及對單一導電材料依賴過大的問題。</t>
  </si>
  <si>
    <t>藉由在不同模式下控制開關和進行阻抗測量的技術，產生了能夠精確監控電池膨脹並即時發出異常預警的功能，達成了能夠即時偵測因熱量或環境變化引起的電池膨脹現象的結果，從而解決先前技術中僅依賴被動觀察電池物理狀態，無法及時響應或預防電池膨脹導致損壞的問題。</t>
  </si>
  <si>
    <t>藉由在數據包標頭中明確包含數據速率和編碼方案的技術，產生優化數據傳輸效率和可靠性的功能，達成提高無線通信性能的結果，從而解決先前技術中配置超寬頻物理層標頭時，重複次數過多而影響數據傳輸靈活性和效率的問題。</t>
  </si>
  <si>
    <t>藉由在人工現實頭戴設備鏡片上應用照明效果並使用同步時序多路定時器來識別眼部捕捉觸發事件的技術，產生了精確捕捉用戶眼區域並提升互動準確性的功能，達成了在虛擬環境中重建用戶存在感並提供更自然互動的結果，從而解決先前技術中視頻會議無法充分體驗面對面互動、傳遞肢體語言及上下文的問題。</t>
  </si>
  <si>
    <t>藉由從多個源節點接收並過濾多維世界狀態數據的技術，產生了選擇並顯示與用戶最相關實體的功能，達成了提高系統效率並在XR環境中顯示最相關實體的結果，從而解決先前技術中在共享軟體應用環境中多維世界狀態數據傳播的問題，特別是在多使用者和高解析度互動中出現的延遲與環境縫隙的問題。</t>
  </si>
  <si>
    <t>藉由使用成像設備捕捉使用者面部並僅關注感興趣區域的技術，產生了在不需要持續捕捉全範圍高解析度影像的功能，達成了降低計算資源負擔並延長設備電池使用時間的結果，從而解決先前技術中在人工現實系統中持續捕捉高解析度影像所帶來的計算資源負擔和電池消耗問題。</t>
  </si>
  <si>
    <t>藉由設計具有等壓共享後腔的雙膜音頻裝置的技術，產生了有效減少震動干擾及音頻洩漏的功能，達成了在穿戴式裝置中提高音頻信號準確性和穩定性的結果，從而解決先前技術中震動影響慣性測量單元（IMU）信號準確性及音頻洩漏的問題。</t>
  </si>
  <si>
    <t>藉由由無線通信裝置識別多個對應不同通信類型的數據單元，並根據重要性參數進行篩選和滿足多層啟發式要求的技術，產生能靈活選擇並傳輸符合質量服務（QoS）要求的數據單元以優化多種通信類型連續傳輸的功能，達成顯著提高資料單位的QoS控制效果並改善用戶即時和互動內容體驗的結果，從而解決先前技術中難以在多層通信情境下同時滿足高容量及低延遲需求，並常因中斷傳輸而影響用戶體驗的問題。</t>
  </si>
  <si>
    <t>藉由使用支持焦點的光投影機和光束引導器的技術，產生了根據佩戴者眼睛瞳孔位置調整光路徑的功能，達成了更靈活且準確的影像渲染的結果，從而解決先前技術中頭戴式顯示裝置因體積和重量過大而限制其應用和舒適度的問題。</t>
  </si>
  <si>
    <t>藉由簡化光學路徑並使用第一面鏡子與第二面鏡子的光學耦合的技術，產生高效且精確的眼動追蹤的功能，達成更快速、準確地更新頭戴式顯示裝置中視覺內容的結果，從而解決先前技術中因空間限制導致的複雜光學路徑、反應延遲以及注視方向無法準確判斷的問題。</t>
  </si>
  <si>
    <t>藉由使用偏振選擇反射器相互協同工作的技術，產生高效光線處理和光學性能提升的功能，達成體積和重量更小、顯示效果更優越的頭戴式顯示體驗的結果，從而解決先前技術中頭戴式顯示裝置因體積和重量過大而導致使用者佩戴不適感、影響舒適性與應用範圍的問題。</t>
  </si>
  <si>
    <t>藉由填充觸變凝膠以增強環向強度並結合線性元件提供抗拉強度的技術，產生了能夠在惡劣環境中提供更高強度和穩定性的光纖電纜的功能，達成了在多變環境中可靠性提升和使用壽命延長的結果，從而解決先前技術中光纖電纜在外部壓力和環境影響下導致結構損壞、缺乏足夠耐用性和穩定性的問題。</t>
  </si>
  <si>
    <t>藉由在電子眼鏡鉸鏈中集成天線系統並配置感測鏡腿旋轉位置的天線調諧器的技術，產生在鉸鏈處提供有效連接性和信號穩定性的功能，達成在保持鏡腿靈活性的同時提升無線通信性能的結果，從而解決先前技術中電子眼鏡在旋轉過程中天線連接性不足、信號接收不穩定，以及無法滿足不同使用場景下高連接性能需求的問題。</t>
  </si>
  <si>
    <t>藉由使用基於潛在位置集訓練的神經網絡模型來預測用戶身體位置的技術，產生準確預測兩個元件相對位置的功能，達成顯著減少位置漂移誤差的結果，從而解決先前技術中IMU位置追蹤因累積誤差而導致的長時間準確性下降的問題。</t>
  </si>
  <si>
    <t>藉由增強影像中物理輸入裝置與用戶物理手之間對比度的技術，產生了改善用戶與虛擬環境中物理輸入裝置交互的功能，達成了在虛擬實境環境中提升沉浸式體驗與操作準確性的結果，從而解決先前技術中用戶與物理輸入裝置互動時因視覺區分度低而導致的操作困難與沉浸感不足的問題。</t>
  </si>
  <si>
    <t>藉由將用戶周圍的物理空間劃分為多個三維區域並過濾估計位置的技術，產生動態生成視覺指示以引導用戶移動的功能，達成即使在佩戴頭戴式顯示裝置（HMD）時仍能有效避免碰撞並保障安全的結果，從而解決先前技術中無法有效處理HMD結構遮擋物理視野，導致用戶容易發生碰撞的問題。</t>
  </si>
  <si>
    <t>藉由使用寬頻光源與繞射光學元件的技術，產生有效過濾背景光及不必要波長光的功能，達成提升三維資訊生成準確性並改善測量精度的結果，從而解決先前技術中深度感測裝置受到背景環境光及特定波長光干擾導致測量不精確的問題。</t>
  </si>
  <si>
    <t>藉由動態選擇優先渲染虛擬物體表面的技術，產生在無線網絡質量不佳情況下提高影像數據傳輸效率的功能，達成在擴增實境環境中即時顯示重要虛擬物體並提升整體沉浸感的結果，從而解決先前技術中由於無線連接不穩定而導致圖形渲染延遲，影響用戶體驗與互動性的問題。</t>
  </si>
  <si>
    <t>藉由將波導與鏡子集成於基板內、引導特定波長光束的波導設計、以及角度放置鏡子的技術，產生緊湊化、高整合度的光耦合器的功能，達成在虛擬現實（VR）和增強現實（AR）系統中提供高精度、低功耗的光學集成效果的結果，從而解決現有低相干干涉儀（LCI）系統體積龐大、模組化難度高，以及依賴外部光源與檢測器而難以整合的問題。</t>
  </si>
  <si>
    <t>藉由在光學透明基板中配置光學透明區域和光學反射區域的技術，產生了易於製造且光學性能優越的光學組合器的功能，達成了在擴增實境顯示系統中提供更佳視覺效果和使用體驗的結果，從而解決先前技術中光學組合器製造過於複雜且性能不足，無法滿足高效能顯示系統需求的問題。</t>
  </si>
  <si>
    <t>藉由使用二維光發射二極體陣列與微透鏡陣列相結合的技術，產生了能夠選擇性激活光發射二極體以實現三維瞳孔導向的功能，達成了提高穿戴式顯示系統中眼箱對準精度和光效率的結果，從而解決先前技術中瞳孔導向方法僅提供二維調整，導致影像質量退化和光效率不足的問題。</t>
  </si>
  <si>
    <t>藉由結合條紋光投影和精確反光點檢測來提高參考點精度的技術，產生能提供更準確眼動追蹤效果並提高追蹤準確性的眼動追蹤系統的功能，達成在虛擬實境、擴增實境及混合實境裝置中提供更流暢的互動體驗並滿足高精度追蹤需求的結果，從而解決先前技術中眼動追蹤系統在精確度和參考點穩定性不足，導致追蹤效果不理想的問題。</t>
  </si>
  <si>
    <t>藉由根據用戶視線動態調整通知顯示方式的技術，產生能夠根據用戶視線位置自動變化的通知顯示功能，達成提升資訊呈現效果、降低眼睛疲勞並提高整體互動體驗的結果，從而解決先前技術中固定顯示位置無法有效整合用戶操作與上下文的問題。</t>
  </si>
  <si>
    <t>藉由設計多階段空中手勢序列的技術，產生了準確識別不同手勢並激活用戶介面的功能，達成了降低誤觸發可能性、提升操作準確性及資源利用效率的結果，從而解決先前技術中穿戴式設備在手勢識別過程中，由於無法有效區分多階段手勢，導致誤判與錯誤識別的問題。</t>
  </si>
  <si>
    <t>藉由使用手腕動作控制用戶界面的技術，產生了基於神經肌肉信號的手勢檢測和執行命令的功能，達成了無需手動操作即可控制設備的結果，從而解決先前技術中依賴物理交互來控制游標或焦點，降低操作便捷性並可能導致操作延遲的問題。</t>
  </si>
  <si>
    <t>藉由在人工現實宇宙中使用單一統一資源定位器（URL）來存取虛擬世界的技術，產生了在2D與XR介面之間一致的資源存取和內容修改的功能，達成了用戶能夠在不同介面間無縫切換並操作虛擬世界的結果，從而解決先前技術中使用者無法有效在2D與XR介面間存取資源、影響操作一致性的問題。</t>
  </si>
  <si>
    <t>藉由在擴增實境（XR）環境中共享第一用戶視角的技術，產生了能夠讓第二用戶在二維（2D）界面上查看第一用戶視角的功能，達成了更順暢的互動和內容共享的結果，從而解決先前技術中第一用戶的視角無法有效共享給從二維界面進入的第二用戶的問題。</t>
  </si>
  <si>
    <t>藉由在人工現實系統中管理跨版本及跨平台環境更新的技術，產生了能夠保留舊版功能並確保不同版本和平台之間兼容的功能，達成了提升使用者在人工現實體驗中的靈活性和可訪問性的結果，從而解決先前技術中應用程式更新後無法使用舊版功能或與舊平台不兼容的問題。</t>
  </si>
  <si>
    <t>藉由使用機器學習模型進行訓練並生成訓練數據的技術，產生根據候選值準確性生成頁面欄位分數的功能，達成從候選值集中準確確定欄位內容的結果，從而解決先前技術中計算機網絡系統中內容呈現準確性不足的問題。</t>
  </si>
  <si>
    <t>藉由在近眼顯示裝置中集成生物識別感測器與控制器的技術，產生了根據用戶的生物識別資訊或行為評估來進行身份驗證的功能，達成了在用戶進行受限活動時保證安全身份驗證和數據處理的結果，從而解決先前技術中近眼顯示裝置在進行重要操作或處理敏感資訊時缺乏有效身份驗證機制，導致資料和身份面臨潛在安全風險的問題。</t>
  </si>
  <si>
    <t>藉由使用多攝像機捕獲灰階圖像並應用顏色化機器學習模型的技術，產生了能夠在頭戴式顯示器（HMD）佩戴時維持實際環境感知的功能，達成了在不影響使用者體驗的情況下保留對實際環境視覺感知的結果，從而解決先前技術中因HMD顯示屏遮擋視覺，使使用者無法同時查看周圍環境的問題。</t>
  </si>
  <si>
    <t>藉由使用安全應用選擇圖像中自我部分並利用機器學習模型識別身體的技術，產生能夠在XR環境中提供安全的自我呈現的功能，達成提升使用者身體意識和真實感的結果，從而解決先前技術中使用者在虛擬環境中無法看到自身身體而感到脫節或不適的問題。</t>
  </si>
  <si>
    <t>藉由接收並處理由顏色相機與單色相機捕捉的多通道影像，透過直方圖統計、色調映射匹配、高斯金字塔分解及局部運動估計來生成單色合併圖像的技術，產生有效融合彩色與單色信息並提升影像重建精度的功能，達成在人工現實環境中提升用戶沉浸感與互動體驗的結果，從而解決先前技術中由於無法有效整合彩色與單色影像數據而導致用戶體驗受限與助手系統智能性不足的問題。</t>
  </si>
  <si>
    <t>藉由利用意圖理解模塊來確定與初始輸入相對應的意圖並生成候選延續輸入的技術，產生了在VR頭戴裝置上呈現多樣候選模態輸入的功能，達成了提升用戶在低光環境下的互動能力和整體使用體驗的結果。</t>
  </si>
  <si>
    <t>藉由使用機器學習模型來識別並提取多個編碼模式和對象術語的技術，產生了能夠基於對象術語及其關係生成本體並解析自然語言輸入的功能，達成了簡化3D場景構建過程並提高開發效率的結果，從而解決先前技術中建立3D場景過程複雜、需要專業工具和編程知識的問題。</t>
  </si>
  <si>
    <t>藉由結合第一與第二多頻帶多工器並設計具有部分重疊通帶與智能頻道選擇機制的技術，產生在多頻帶環境中靈活切換頻道並提升數據傳輸效率的功能，達成在用戶使用穿戴裝置於擴展現實環境中提供更靈敏且穩定的虛擬物體顯示的結果，從而解決先前技術中頻道選擇效率低、頻帶重疊處理不靈活及虛擬物體顯示反應不穩定所影響用戶沉浸體驗的問題。</t>
  </si>
  <si>
    <t>藉由生成包含指示負載數據率信息的標頭並將其嵌入數據包，然後通過第一個超寬頻（UWB）裝置傳送到第二個UWB裝置的技術，產生在多種無線技術環境中實現高效數據傳輸與精確距離測量的功能，達成提升UWB設備之間協作能力並支持其他無線傳輸技術協同工作的結果，從而解決先前技術中因UWB物理層標頭配置不佳導致的設備間精確測距效率和多技術互通性不足的問題。</t>
  </si>
  <si>
    <t>藉由根據平均照明強度調整照明配置和相機曝光時間間隔模式的技術，產生能根據不同光照條件優化面部表情捕捉的功能，達成減少受試者光照壓力並促進自然面部表情呈現的結果，從而解決先前技術中無法充分考慮受試者舒適度，導致面部表情受光照條件影響而出現偏見的問題。</t>
  </si>
  <si>
    <t>藉由結合有效載荷子系統、旋轉子系統、伸展子系統、穩定子系統及驅動子系統的技術，產生了能自動化且高效地懸掛電纜並在操作過程中保持穩定的功能，達成了在高架電力線上更加簡便、安全且穩定的電纜懸掛操作的結果，從而解決先前技術中操作不穩定、效率低下以及難以適應複雜環境的問題。</t>
  </si>
  <si>
    <t>藉由多步驟電荷轉移和精確比較的技術，產生了精確測量光強度和判斷光二極體飽和狀態的功能，達成了提高影像傳感器測量準確度和穩定性的結果，從而解決先前技術中無法有效處理光二極體電荷溢出及準確判斷飽和狀態的問題。</t>
  </si>
  <si>
    <t>藉由內建布線通道與偏置構件的技術，產生在旋轉構件中高效布置和管理電纜的功能，達成在鉸鏈旋轉過程中保持電纜運作順暢並不受干擾的結果，從而解決先前技術中鉸鏈裝置未能有效整合電纜通過設計，導致電纜易受損、影響旋轉性能，並需要額外保護結構來安排電纜的問題。</t>
  </si>
  <si>
    <t>藉由精確確定用戶佩戴的頭戴顯示器位置和方向，並結合眼動追蹤技術調整HMD內部光學系統的技術，產生動態調整焦點和光學功率的功能，達成根據用戶的視覺需求調整虛擬場景顯示的結果，從而解決先前技術中因視覺融合和調焦反應不協調，導致的雙重影像或模糊影像的問題。</t>
  </si>
  <si>
    <t>藉由基於神經肌肉傳感器與環境地圖生成的技術，產生在擴增實境、虛擬實境和混合現實環境中快速識別神經肌肉活動並即時控制物件的功能，達成用戶可以更直觀、無縫地與環境中的可控對象進行互動與操作的結果，從而解決先前技術中在擴增實境系統中操作流程繁瑣、噪音干擾影響語音控制不便，以及控制步驟過多導致使用體驗不流暢的問題。</t>
  </si>
  <si>
    <t>藉由智能識別用戶需求並挖掘社交網絡中相關實體的技術，產生了在代理無法解決的情況下，提供更具針對性建議的功能，達成了提升用戶體驗和互動性的結果，從而解決先前技術中無法完全滿足用戶多樣化需求、缺乏動態反應和個性化建議的問題。</t>
  </si>
  <si>
    <t>藉由結合多任務執行結果並利用拼接模型生成多視角回應的技術，產生了能夠準確整合多個任務結果並提供自然語言回應的功能，達成了提升智能助手系統準確性和服務質量的結果，從而解決先前技術中無法有效整合多樣化任務結果，導致資訊提供不完整或不一致的問題。</t>
  </si>
  <si>
    <t>藉由檢測核心網絡中網絡流量類型變化並根據變化動態調整和部署服務實例的技術，產生能靈活應對移動數據通信環境中流量需求波動並提升核心網絡資源利用效率的功能，達成在滿足不同流量需求的同時提供更高效、更全面且更安全的網絡通信解決方案的結果，從而解決先前技術中無法快速響應流量需求變化且資源配置靈活性不足的問題。</t>
  </si>
  <si>
    <t>藉由根據用戶的當前位置和在線搜索模式識別未來旅行路徑，並收集分析多設備的網絡可用性數據的技術，產生預測並緩存用戶可能需要的數據的功能，達成即使在網絡不穩定或無法連接的情況下，仍能提供應用程式和服務的結果，從而解決先前技術中依賴穩定網絡連接，導致在偏遠地區或無法連接的情況下無法正常運作的問題。</t>
  </si>
  <si>
    <t>藉由創建專門的數字視頻房間並設計大廳介面與實時介面切換的技術，產生了支持非同步與同步交流的多模式界面切換的功能，達成了提升用戶在群聊與視頻會議之間交互效率和流暢度的結果，從而解決先前技術中用戶在群聊與視頻會議之間切換時的困惑和不便，且未能有效支持兩種交流模式結合的問題。</t>
  </si>
  <si>
    <t>藉由整數級運動估計與分數運動估計相結合並行處理的技術，產生能夠高效編碼和傳輸視頻的功能，達成在保持視頻高質量與流暢度的同時提高編碼效率和壓縮性能的結果，從而解決先前技術中在視頻編碼過程中面臨高計算複雜度、較低壓縮率，以及在儲存和傳輸大量視頻內容時性能不足的問題。</t>
  </si>
  <si>
    <t>藉由具備並行和順序量化功能的多模式像素單元陣列的技術，產生了根據具體需求動態調整ADC使用的功能，達成了在不同操作條件下平衡影像品質和處理效率的結果，從而解決先前技術中依賴全局快門操作所引起的感測不精細及高動態場景下影像品質下降的問題。</t>
  </si>
  <si>
    <t>藉由使用超寬頻（UWB）技術來確定設備位置並實現通話轉移的技術，產生了高效控制通話轉移並確保通訊穩定性的功能，達成了提升智能串流設備之間通訊穩定性與通話轉移效率的結果，從而解決先前技術中傳統窄頻和載波波形傳輸在相同頻段可能產生干擾，影響設備間通訊穩定性的問題。</t>
  </si>
  <si>
    <t>藉由由傳輸裝置維護多個光譜掩模並根據頻道需求進行動態選擇的技術，產生實時選擇最佳光譜掩模進行信號傳輸的功能，達成在多頻道環境中高效、穩定地傳輸信號並滿足帶外發射（OOBE）標準的結果，從而解決先前技術中數據傳輸過程中頻道間串擾、干擾，以及無法最佳化光譜掩模配置以適應動態變化頻道需求的問題。</t>
  </si>
  <si>
    <t>藉由在顯示元件內部整合閘極驅動器和源驅動器，並通過連接元件連接顯示元件與使用不同工藝節點設計的離散顯示驅動器集成電路的技術，產生能高效傳輸數據並提升顯示性能及能效的功能，達成減少信號傳輸延遲並提高高解析度視頻顯示效果和系統穩定性的結果，從而解決先前技術中因顯示驅動器與顯示元件整合度低導致顯示效果減弱和用戶體驗受限的問題。</t>
  </si>
  <si>
    <t>藉由在顯示器中結合多層驅動器、第一透鏡組件、第二透鏡組件以及控制器以精確調整光學功率和光學參數的技術，產生能動態適應不同環境與使用情境，並提供高質量顯示光的功能，達成提升顯示效果清晰度和穩定性，同時擴展裝置應用場景以滿足多樣化視覺需求的結果，從而解決先前技術中顯示裝置缺乏動態調整能力且觀看體驗受限的問題。</t>
  </si>
  <si>
    <t>藉由採用預組裝設計來簡化裝置安裝過程的技術，產生了能夠快速且簡便連接的功能，達成了提高使用者便利性、減少安裝時間和錯誤，從而提升整體效率和安全性的結果。</t>
  </si>
  <si>
    <t>藉由通過傳感器收集使用者的輸入數據並根據歷史活動模型進行預測的技術，產生了能夠提供動態建議並使使用者從不準確建議中恢復的功能，達成了提升用戶在擴增實境中交互體驗並減少因錯誤預測帶來的操作困難的結果，從而解決先前技術中傳統虛擬助手界面僅依賴語音或文本輸入，限制了自然互動及預測準確性不足的問題。</t>
  </si>
  <si>
    <t>藉由應用人工智慧模型對錨點元數據及原始多媒體數據進行劃分和存儲的技術，產生了可以快速查詢並生成多媒體響應候選項的功能，達成了顯著提升多媒體數據處理和查詢能力的結果。</t>
  </si>
  <si>
    <t>藉由結合多模態輸入並根據語音和圖像信息生成個性化標籤的技術，產生了根據用戶需求生成回應的功能，達成了在複雜互動情境中提高服務的靈活性和準確性的結果，從而解決先前技術中無法有效整合多種數據類型及相應關係信息，導致服務靈活性和準確性不足的問題。</t>
  </si>
  <si>
    <t>藉由分析機器學習模型網絡中操作類型和依賴性的技術，產生了將模型網絡劃分到多個機器學習加速硬體單元中的功能，達成了更高效的平行化和管道化執行效果的結果，從而解決先前技術中傳統通用計算硬體在執行人工智能應用時效率低、速度慢或功耗高的問題。</t>
  </si>
  <si>
    <t>藉由將視頻幀分解為不同尺度的層次結構並分析其細節損失的技術，產生了精確評估視頻質量指標的功能，達成了更準確、可靠地評估視頻質量並改善視頻處理的一致性的結果，從而解決先前技術中無法準確計算各種質量不一的視頻時，導致質量差異大的問題。</t>
  </si>
  <si>
    <t>藉由根據光流變形原始影像並生成輸入張量，以進一步利用機器學習模型進行去噪影像處理的技術，產生能從高噪聲影像中準確還原原始影像並抑制噪聲的功能，達成提升影像去噪效果及相關應用性能，包括影像恢復、視覺追蹤、影像配準、影像分割和影像分類的結果，從而解決先前技術中在高噪聲環境下影像去噪效果不足且無法準確估計原始影像的問題。</t>
  </si>
  <si>
    <t>藉由基於光流生成變形幀並對相鄰幀進行對齊融合以重建視頻幀的技術，產生能在低幀率條件下提升視頻幀率並增強播放流暢度的功能，達成生成高於原始幀率且播放穩定流暢的重建視頻的結果，從而解決先前技術中視頻流媒體在帶寬不足或硬體不兼容條件下播放中斷或緩衝不良的問題。</t>
  </si>
  <si>
    <t>藉由在微型發光二極體上設置間隔層並配置微透鏡以提取和聚焦光線，且調整間隔層厚度使微透鏡的焦點位於半導體mesa結構前表面的技術，產生能有效提升光線提取效率並實現高亮度、高解析度顯示的功能，達成顯示系統小型化、耐用性提升及顯示效果顯著改善的結果，從而解決先前技術中光源體積大、耐用性差及效率低導致顯示性能受限的問題。</t>
  </si>
  <si>
    <t>藉由將第一和第二反射器具有分別的反射光譜帶，並在光學共振腔中配置具有多中心波長的增益媒介的技術，產生具有較低光譜變異性、高穩定性且高效能的激光源的功能，達成在顯示裝置中提供更穩定、可靠的影像輸出以及較低的波長抖動現象的結果，從而解決先前技術中視覺顯示系統常出現波長漂移、不穩定性及較大體積重量影響使用者佩戴體驗的問題。</t>
  </si>
  <si>
    <t>藉由將媒體加密密鑰應用於每個數據包中的用戶數據並生成加密有效負載的技術，產生了端對端加密視頻流的功能，達成了在視頻會議通話中保護參與者視頻隱私並確保通話安全性的結果，從而解決先前技術中數據包處理可能導致元數據影響、數據同步丟失或數據包丟失等問題。</t>
  </si>
  <si>
    <t>藉由在不同參考幀之間並行執行源區塊運動估計的技術，產生高效運動估計處理的功能，達成降低數據帶寬需求與處理器計算負擔的結果，從而解決先前技術中運動估計過程中因數據量大而導致的高資源消耗與編碼效率低下的問題。</t>
  </si>
  <si>
    <t>藉由配置一或多個麥克風捕捉來自耳內裝置的洩漏信號並生成抑制信號的技術，產生了能夠有效抑制洩漏信號並強化特定聲音來源的功能，達成了改善使用者在多聲源環境中聽覺體驗，使其能夠更加專注於所需聲音來源的結果。</t>
  </si>
  <si>
    <t>藉由設計具有共振頻率超出人耳聽覺範圍的通道結構的技術，產生了能夠精確捕捉並再現音頻定位的功能，達成了在音頻空間化過程中準確表示聽者個體差異和聲源方向性的結果。</t>
  </si>
  <si>
    <t>藉由使用單個超寬頻（UWB）設備接收來自多個UWB設備的數據的技術，產生了能夠高效確定接近角度（AoA）而無需多天線的功能，達成了顯著降低設備成本和空間需求的結果，從而解決先前技術中傳統AoA確定方法需要多天線設置，增加了設備成本並對空間需求提出較高要求的問題。</t>
  </si>
  <si>
    <t>藉由將第一數據格式的輸入劃分到多個查找表並通過電路並行訪問這些查找表的技術，產生高效處理神經網絡數據並減少記憶體訪問所需資源和能量的功能，達成在提升神經網絡數據處理性能的同時，降低系統運行成本並能夠在有限資源下完成更複雜計算的結果，從而解決先前技術中每次存取記憶體消耗大量資源和能量，尤其在處理大型數據集時效率低下的問題。</t>
  </si>
  <si>
    <t>藉由將主動材料配置於非主動基材的雙側，且使該非主動基材在第一主動材料與第二主動材料未被驅動時呈現非平面形狀的技術，產生多樣的觸覺反饋與動態形狀變化的功能，達成增強使用者觸覺體驗並提升觸覺技術在多種應用中的效果與適應性的結果，從而解決先前技術中依賴單一主動材料或簡單構造而導致觸覺反饋多樣性與靈活性不足的問題。</t>
  </si>
  <si>
    <t>藉由根據可穿戴結構的識別信息智能調整顯示膠囊的技術，產生了自動根據用戶需求調整顯示特徵集的功能，達成了在更換可拆卸元件後提供個性化顯示效果和改善互動的結果，從而解決先前技術中可穿戴設備更換組件後顯示功能未變更、無法提供定制化使用體驗的問題。</t>
  </si>
  <si>
    <t>藉由動態調整語言模型權重以適應用戶專注程度的技術，產生了根據用戶專注程度智能調整虛擬鍵盤輸入結果的功能，達成了在虛擬環境中提高輸入準確性和提升用戶體驗的結果，從而解決先前技術中虛擬鍵盤無法提供觸覺反饋而導致的輸入準確性較低的問題。</t>
  </si>
  <si>
    <t>藉由從在線系統接收語音內容腳本並檢索基於用戶語音樣本訓練的語音合成模型的技術，產生基於情緒匹配的自動化合成音頻流生成與修改的功能，達成用戶可以輕鬆創建、編輯並分享高質量音頻內容的結果，從而解決先前技術中用戶在音頻內容創建和編輯過程中面臨錄音設備缺乏、音頻剪輯複雜性以及對自己聲音不適應等多重入門障礙的問題。</t>
  </si>
  <si>
    <t>藉由虛擬區域設計和動態切換的技術，產生在人工現實環境中支持遠程工作和協作的功能，達成增強用戶之間互動和協作體驗的結果，從而解決先前技術中傳統遠程工作方式無法有效融合肢體語言和面對面交流，造成溝通障礙的問題。</t>
  </si>
  <si>
    <t>藉由利用內建電荷感測單元和內像素記憶體系統的技術，產生能夠精確捕捉光信號並生成數位輸出的功能，達成提升影像處理準確性和效率的結果，從而解決先前技術中在處理不同波長範圍的入射光時，無法有效減少影像失真以及在影像感測器中面對的波長範圍挑戰的問題。</t>
  </si>
  <si>
    <t>藉由在頭戴顯示器透鏡中嵌入轉換器生成信號並使透鏡振動的技術，產生了能夠根據顯示媒體特徵發射定向聲波的功能，達成了改善音頻體驗並保持使用者環境聆聽能力的結果，從而解決先前技術中音頻設備體積過大且影響設備便攜性及周圍聲音聆聽的問題。</t>
  </si>
  <si>
    <t>藉由提供光路參考像素並精確測量光源發射與反射回感測器之間的時間差的技術，產生了有效降低因光源發射時間不準確所造成的信號路徑誤差和光源開啟延遲的功能，達成了顯著提高測量準確度和可靠性的結果，從而解決了先前技術中因光源發射時間不準確而導致距離測量誤差、影響深度信息獲取的問題。</t>
  </si>
  <si>
    <t>藉由使用密封件將第一剛性透鏡和第二剛性透鏡連接，並在空腔內引入流體的技術，產生能在環境變化下保持透鏡穩定性的功能，達成提升光學性能穩定性和影像質量的結果，從而解決先前技術中透鏡系統在熱變化或壓力變化下無法有效應對，導致變形和影像質量下降的問題。</t>
  </si>
  <si>
    <t>藉由基於互動變化自適應渲染的頭戴式XR系統的技術，產生根據用戶互動變化即時調整虛擬角色形態和姿勢的功能，達成在擴增實境環境中提供個性化、流暢且智能化的交互體驗的結果，從而解決先前技術中智能助手系統無法根據用戶互動變化自適應渲染內容、即時性不足且交互體驗不夠流暢的問題。</t>
  </si>
  <si>
    <t>藉由提供動態介面、可選標籤過濾和個性化推薦的技術，產生基於用戶反饋即時篩選推薦內容的功能，達成在介面中顯示高度相關且符合用戶個人興趣的信息的結果，從而解決先前技術中推薦系統無法根據用戶實時反饋進行精細化篩選、推薦相關性不足、互動性差的問題。</t>
  </si>
  <si>
    <t>藉由接收多個真實場景影像並生成二維幾何圖形以構建三維幾何圖形並外推3D頂點的技術，產生從多個影像準確還原真實場景中物體結構並渲染高精度圖形表示的功能，達成減少圖像失真和處理延遲以提升人工現實系統用戶體驗和互動安全性的結果。</t>
  </si>
  <si>
    <t>藉由基於人類視覺系統特徵與顯示器亞像素佈局生成RGB通道遮罩的技術，產生對目標圖像進行高效位數遮罩處理的功能，達成在顯示器上即時生成並顯示高視覺質量輸出圖像的結果，從而解決先前技術中人工現實內容展示過程中因計算資源不足導致延遲和質量下降的問題。</t>
  </si>
  <si>
    <t>藉由根據QoS等級有效管理數據單位的接收與傳輸的技術，產生了根據第二參數選擇數據單位並高效傳輸的功能，達成了實現大容量信息傳輸和即時交互內容的結果，從而解決先前技術中無法有效滿足用戶對信息需求增加，導致無法提供穩定數據傳輸和高品質通信體驗的問題。</t>
  </si>
  <si>
    <t>藉由執行啟發式配置和指標監控的技術，產生了根據用戶需求自適應調整數據單元選擇並進行傳輸的功能，達成了提供無中斷、高品質通信的結果，從而解決先前技術中服務質量控制缺乏靈活性，無法根據動態環境或用戶需求自適應調整，導致用戶體驗不佳且常出現中斷的問題。</t>
  </si>
  <si>
    <t>藉由由第一無線通信裝置生成信息元素（IE）並精確調度功能時隙的技術，產生了能夠協調UWB設備之間多種功能的調度功能，達成了在無線傳輸過程中最大化數據傳輸效率和準確性的結果，從而解決先前技術中在面對多功能需求時，無法有效管理時隙調度，導致傳輸效率不高的問題。</t>
  </si>
  <si>
    <t>藉由由第一無線通信設備生成控制信息元素（IE）並配置多種功能的技術，產生了能夠自動調整和配置UWB設備功能的功能，達成了提高設備間UWB傳輸效率及靈活性的結果，從而解決先前技術中缺乏對多功能配置的自動化和動態調整支持，限制了UWB技術在不同應用需求或環境變化下的快速適應性問題。</t>
  </si>
  <si>
    <t>藉由使用波導和負光學功率設計來引導光至輸出耦合器並生成跟踪信號的技術，產生了能夠有效減少遮擋對眼球追蹤影像影響的功能，達成了提高眼球追蹤影像的清晰度和準確性的結果，從而解決先前技術中側裝相機因遮擋物導致影像失真、需要額外處理的問題。</t>
  </si>
  <si>
    <t>藉由同時啟動手勢可能性評估與識別過程的技術，產生了能夠快速判斷手勢發生可能性並即時識別手勢的功能，達成了提高手勢識別效率和準確性的結果，從而解決先前技術中在手勢識別過程中存在延遲，無法實現即時反應的問題。</t>
  </si>
  <si>
    <t>藉由在第一計算系統中設置互動化身的外觀並控制其顯示方式的技術，產生了能夠根據選擇的反應控制化身行為的功能，達成了在人工現實環境中實現豐富且靈活互動的結果，從而解決先前技術中人工現實設備互動方式受限於硬體配置和操作複雜性，難以實現流暢直觀用戶體驗的問題。</t>
  </si>
  <si>
    <t>藉由利用多個第一緩衝區塊儲存組織成紋理陣列的紋理單元並配置濾波塊以平行接收和處理相鄰紋理單元的技術，產生能夠高效執行N×N紋理子陣列取樣操作並管理大量紋理數據的功能，達成提升內容生成速度和增強系統處理複雜場景能力的結果，從而解決先前技術中因線性處理紋理數據導致內容生成延遲和性能瓶頸無法提供流暢沉浸式用戶體驗的問題。</t>
  </si>
  <si>
    <t>藉由結合多區域液晶扭轉角度的PBP透鏡的技術，產生能夠更精確控制光線傳播特性、提升影像清晰度和真實感的功能，達成在近眼顯示系統中提供高品質、清晰成像、真實感更佳的顯示效果的結果，從而解決先前技術中由於視野、眼箱、成像清晰度及顯示效果等方面存在挑戰，以及受限於顯示系統設計複雜性、重量過大和性能不足的問題。</t>
  </si>
  <si>
    <t>藉由使用具有曲面結構的擴散器設計，並結合光線聚焦與擴散的技術，產生了有效擴大光線視場並提升顯示效果的功能，達成了在虛擬現實和增強現實應用中提供更廣泛視角和更佳沉浸體驗的結果，從而解決先前技術中使用平面顯示或傳統光學設計所帶來的視角狹窄、圖像失真及亮度不足等問題。</t>
  </si>
  <si>
    <t>藉由結合第一透鏡組件和第二透鏡組件中法蘭透鏡表面的精密設計的技術，產生能夠有效引導光線、減少光損失並提高光傳遞效率的功能，達成在顯示器裝置中提供更清晰、更亮度更高的圖像顯示效果的結果，從而解決先前技術中由光學設計不足導致的顯示模糊、光損失嚴重以及成像效果不佳的問題。</t>
  </si>
  <si>
    <t>藉由使用具有空間可變電阻特性的主電極和液晶層的技術，產生了能夠靈活調控液晶層光學性能的功能，達成了在多種使用情境下提供優質顯示效果的結果，從而解決先前技術中固定電阻的電極設計限制了液晶顯示器的調控能力，導致顯示效果不靈活且清晰度不足的問題。</t>
  </si>
  <si>
    <t>藉由有效整合傳感器和處理器的技術，產生能夠在增強現實中實時識別物理物體並生成虛擬物體的功能，達成提高增強現實體驗中聲音和視覺表示的真實感和互動性的結果，從而解決先前技術中渲染速度慢、計算資源消耗高且數據轉移效率低的問題。</t>
  </si>
  <si>
    <t>藉由多層次機器學習模型整合候選人數據的技術，產生基於候選人嵌入、親和度和招聘者需求進行高效篩選與推薦的功能，達成從大量候選人中高效篩選並準確推薦最符合招聘需求的人選的結果，從而解決先前技術中在招聘流程中無法高效整合大量數據、篩選效率低下且推薦結果準確性不足的問題。</t>
  </si>
  <si>
    <t>藉由利用影像採集裝置和視頻呈現技術，產生在被阻擋區域內擴展用戶視野的功能，達成即使在現實環境受限的情況下也能提供沉浸式、全景視覺體驗的結果，從而解決先前技術中依賴物理位置和視角、無法克服現實環境限制，導致沉浸感受影響的問題。</t>
  </si>
  <si>
    <t>藉由通過影像捕捉裝置捕捉用戶焦點指示影像數據、利用注視追蹤器跟踪瞳孔運動並預測未來瞳孔位置以動態調整顯示器焦距的技術，產生能根據用戶視覺需求實時修改可變焦顯示器焦距以匹配預測焦點的功能，達成顯示人工現實內容時提升顯示效果和使用者視覺舒適度的結果，從而解決先前技術中由於固定焦距設計無法適應用戶視覺焦點變化而導致內容呈現效率低下與視覺疲勞的問題。</t>
  </si>
  <si>
    <t>藉由根據裝置與無線接入點或伴隨裝置的斷開連接情況，選擇在非標準頻率下進行掃描的技術，產生了能夠有效檢測WAP或伴隨裝置並降低電池耗損的功能，達成了在無線連接情況下提升掃描效率並延長設備使用壽命的結果，從而解決先前技術中傳統穿戴式智能裝置在未連接無線網絡時，因常規掃描而導致過度電池消耗，進而縮短設備使用時間的問題。</t>
  </si>
  <si>
    <t>藉由極化依賴的光衍射與反射體積布拉格光柵的技術，產生了提高顯示光衍射效率和改善顯示效果的功能，達成了在人工實境系統中實現虛擬物件與真實環境影像的高效融合與清晰呈現的結果，從而解決先前技術中頭戴顯示器或抬頭顯示器在顯示虛擬物件與真實物件時，顯示效果不佳與視覺融合困難的問題。</t>
  </si>
  <si>
    <t>藉由基於波導和光學元件協同作用的技術，產生高效的光偏振轉換與可變光學功率的功能，達成在虛擬實境（VR）和擴增實境（AR）系統中提供更高解析度、更大視場及更小體積的顯示效果的結果，從而解決先前技術中因調焦距離與視距不一致所引起的視差調焦衝突的結果。</t>
  </si>
  <si>
    <t>藉由利用液體層的可變形特性來調整鏡頭焦距的技術，產生了能夠快速調整焦距並無需機械運動部件的功能，達成了在不同觀察條件下提供更靈活光學解決方案的結果，從而解決先前技術中依賴機械元件改變焦距，增加設計複雜性、影響反應速度和靈活性的問題。</t>
  </si>
  <si>
    <t>藉由在透明基板與多層膜之間設置可變液體層的技術，產生更高光學性能、靈活且可調焦距的液態鏡頭的功能，達成更快速、精確且無光學失真的焦距變化效果的結果，從而解決先前技術中傳統鏡頭在焦距調整上存在速度慢、精度差，以及受機械結構影響導致光學失真的問題。</t>
  </si>
  <si>
    <t>藉由設計具有不同間距的光發射器陣列和對應濾波區域的技術，產生了改善光源間隙可見性的功能，達成了減少屏幕門效應並提升顯示效果的結果，從而解決先前技術中顯示面板與用戶眼睛之間距離過近而導致的屏幕門效應的問題。</t>
  </si>
  <si>
    <t>藉由基於接收傳感器數據並分析設備熱約束差異的智能分配工作負載的技術，產生根據每台設備預定熱設計功率（TDP）與當前功耗之間差異進行動態分配的功能，達成在擴展現實（XR）環境下有效管理功耗與熱量分布、提升設備運算效率的結果，從而解決先前技術中輕量化XR眼鏡或其他可穿戴設備面臨的處理能力不足、低解析度攝影機、簡單追蹤光學等性能瓶頸，以及依賴高性能HMD帶來的重量與功耗限制的問題。</t>
  </si>
  <si>
    <t>藉由客戶端系統執行並根據語義意圖和上下文信息識別對話意圖的技術，產生準確識別用戶請求並動態調配多個代理執行任務的功能，達成更高效的用戶請求處理與即時響應結果，從而解決先前技術中無法有效管理用戶輸入和即時獲取多種線上信息的問題。</t>
  </si>
  <si>
    <t>藉由通過視頻數據生成用戶二維平面代理並在三維虛擬環境中確定其姿勢和渲染顯示影像的技術，產生能在無需依賴三維模型的情況下提供用戶代理真實感顯示的功能，達成減少計算資源消耗並提升系統適應性與視覺體驗流暢性的結果，從而解決先前技術中依賴三維模型導致計算負擔過重及用戶體驗不流暢的問題。</t>
  </si>
  <si>
    <t>藉由基於計算系統執行的手勢捕捉和影像融合的技術，產生了能夠根據用戶手部姿勢與虛擬物體互動生成真實感強烈內容的功能，達成了在擴增實境（AR）、虛擬實境（VR）及混合實境（MR）環境中提供自然、沉浸的用戶體驗的結果，從而解決先前技術中無法有效結合真實手部姿勢與虛擬物體交互，導致互動性不足和沉浸感缺乏的問題。</t>
  </si>
  <si>
    <t>藉由從用戶的客戶系統接收音頻輸入並解析內容摘要請求的技術，產生了根據多個線上內容對象生成自定義新聞摘要及可交互內容建議的功能，達成了在無需用戶主動操作的情況下自動生成個性化內容並提供針對性服務的結果，從而解決先前技術中智能助手無法高效處理用戶輸入、動態生成個性化內容和提供針對性建議的問題。</t>
  </si>
  <si>
    <t>藉由設計具有動態可編程控制器和堆疊半導體基板的技術，產生能根據影像數據自動調整像素單元的功耗、解析度及位元長度的功能，達成影像感測器操作的靈活性和效率提升的結果，從而解決先前技術中影像感測器在捕捉過程中缺乏靈活性，無法即時調整操作參數的問題。</t>
  </si>
  <si>
    <t>藉由在起始基板上形成外延層並進行精確蝕刻的技術，產生了能夠快速且高效地組裝多個LED晶片並提升良率的功能，達成了提高顯示技術製造速度和穩定產品品質的結果，從而解決先前技術中在LED顯示面板組裝過程中，面臨的製造速度慢和良率不穩定的問題。</t>
  </si>
  <si>
    <t>藉由基於計算機的社交網絡發現服務的技術，產生了主動推薦和視覺區分的功能，達成了提高用戶之間發現和連結效率的結果，從而解決先前技術中在用戶尋找具有相似特徵的聯絡人過程中的繁瑣和低效的問題。</t>
  </si>
  <si>
    <t>藉由主動檢測伺服器狀態並提前指示客戶裝置切換至附加伺服器的技術，產生可以在伺服器下線時無縫轉移媒體串流的功能，達成在視頻流或音頻流連續性方面保持穩定、不間斷的結果，從而解決先前技術中伺服器故障或維護時無法順利轉移媒體串流，導致用戶經常遭遇中斷、重新連接過程繁瑣且耗時的問題。</t>
  </si>
  <si>
    <t>藉由將反射元件設計為具有納米級結構以增強光偏振效果的技術，產生具有更高光偏振效率和更強反射效果的顯示元件的功能，達成在人工實境顯示系統中提供更高亮度和更佳功率效率的結果，從而解決先前技術中顯示裝置與光學元件之間光偏振不匹配、光損失過大以及系統功率效率低下的問題。</t>
  </si>
  <si>
    <t>藉由具有折射率梯度抗反射塗層和獨立電場控制機電層堆疊設計的技術，產生高效降低反射損耗、提升光學性能並實現精確獨立電場控制的功能，達成更高運行效率、控制精度和應用靈活性的結果，從而解決先前技術中執行器反射損耗較大、控制速度不夠快以及在應用場景中缺乏靈活性的問題。</t>
  </si>
  <si>
    <t>藉由設計一種具有高分子量、彈性模量、抗拉強度和熱導率的聚合物薄膜的技術，產生了優越的機械性能和熱導性能的功能，達成了在各種苛刻應用場景中提供更高彈性、強度和熱傳導效率的結果，從而解決先前技術中材料性能不足，無法有效應對高應力、高變形和散熱需求的問題。</t>
  </si>
  <si>
    <t>藉由結合從輸入端延伸至輸出端的波導體及其基於全內反射的光線引導設計，並採用有機固體晶體作為波導材料的技術，產生能高效引導光線並顯著提升光耦合效率與光傳輸性能的功能，達成減少光損失、提升光學元件穩定性，並拓展光通信和光學成像系統應用潛力的結果，從而解決先前技術中因材料脆弱性與設計限制導致光損失較高及傳輸距離受限的問題。</t>
  </si>
  <si>
    <t>藉由整合流體控制系統與位置感測器的技術，產生了更加輕便且靈活的可穿戴手套的功能，達成了顯著提升虛擬現實環境中用戶互動體驗的結果，從而解決先前技術中虛擬現實系統中的可穿戴設備因電路複雜性和重量過重，影響用戶體驗、導致操作不便和笨重的問題。</t>
  </si>
  <si>
    <t>藉由利用雙共振掃描技術的光束掃描器的技術，產生高效能光場生成的功能，達成在不同應用場景中提供更高影像清晰度和真實感的結果，從而解決先前技術中頭戴顯示器在光束掃描和影像顯示上的局限性，導致影像不清晰或不真實的問題。</t>
  </si>
  <si>
    <t>藉由結合主動光學元件與基板支撐結構的技術，產生了能夠根據電信號或控制參數調整光學特性的功能，達成了動態改變光的傳輸與性能調整的結果，從而解決先前技術中靜態光學元件無法根據需求進行調整，且靈活性差的問題。</t>
  </si>
  <si>
    <t>藉由在頭戴式裝置中集成空中手勢和表面手勢的多重傳感器檢測的技術，產生了能夠根據手勢的執行來觸發操作並更新用戶界面的功能，達成了提供自然且直觀的交互體驗的結果，從而解決先前技術中用戶互動不便、依賴手持裝置且操作繁瑣的問題。</t>
  </si>
  <si>
    <t>藉由利用智慧眼鏡結合物件識別、體積估計和運動數據分析的技術，產生了自動捕捉和定量追蹤食物攝取的功能，達成了精確識別食物類型、計算攝取量並生成營養表現數據和食物攝取頻率數據的結果，從而解決先前技術中傳統應用程式需用戶主動報告和查詢數據的問題。</t>
  </si>
  <si>
    <t>藉由基於追蹤像素特徵和用戶互動數據生成機器學習模型的技術，產生更準確預測用戶未來行為意圖的功能，達成個性化內容推薦更高相關性和有效性的結果，從而解決先前技術中無法直接獲得用戶意圖、依賴間接指標而影響推薦準確性的問題。</t>
  </si>
  <si>
    <t>藉由利用處理器分析用戶焦點位置並根據視覺屬性調整圖像顏色映射的技術，產生了適應性調整圖像顏色的功能，達成了在不同觀賞角度下維持顏色一致性的結果，從而解決先前技術中由於光學設計和硬體限制導致顯示色彩不均勻的問題。</t>
  </si>
  <si>
    <t>藉由利用機器學習模型分析用戶姿勢數據和物體追蹤數據的技術，產生了實時識別和調整虛擬角色表現的功能，達成了在用戶姿勢追蹤中斷時平滑過渡虛擬角色動畫的結果，從而解決先前技術中因用戶追蹤失敗而導致的虛擬角色顯示中斷的問題。</t>
  </si>
  <si>
    <t>藉由捕捉和識別第一主體面部表情圖像的技術，產生了能將個體面部特徵應用到風格化虛擬角色表情上的功能，達成了使虛擬角色能準確表達個體特徵、提升真實感和用戶沉浸感的結果，從而解決先前技術中增強現實應用中風格化虛擬角色無法準確表達個體面部特徵的問題。</t>
  </si>
  <si>
    <t>藉由利用孔徑調整器和阻抗調整器協同作用的技術，產生了即時優化天線性能的功能，達成了提升信號傳輸效率及範圍，並減少干擾的結果，從而解決先前技術中天線匹配方案在固定頻率響應和輻射功率調整上的問題。</t>
  </si>
  <si>
    <t>藉由利用方向性傳感器、物理相機、虛擬相機及方向性音頻傳感器協同工作的技術，產生了針對用戶位置和方向調整音視頻輸出的功能，達成了更加沉浸且靈活的視頻會議體驗的結果，從而解決先前技術中傳統視頻會議系統無法根據用戶實時動態調整音視頻輸出，導致音頻混雜與定位不準確的問題。</t>
  </si>
  <si>
    <t>藉由調整磁鐵形狀與環繞結構剛度變化的技術，產生了在有限空間內提供高效音頻輸出的功能，達成了在保持音質的同時減少所需空間，提升音效表現與用戶沉浸感的結果，從而解決先前技術中由於頭戴顯示器或耳機空間受限而無法安裝高效能揚聲器的問題。</t>
  </si>
  <si>
    <t>藉由利用改進的安全閘道的技術，產生保護平台、網絡、設備及其存取技術的功能，達成提供安全且可靠的元宇宙通信環境的結果，從而解決先前技術中現有網絡安全方案無法應對元宇宙中多樣化設備和接入方式所帶來的安全挑戰的問題。</t>
  </si>
  <si>
    <t>藉由在高頻段利用超寬頻（UWB）技術建立設備之間的連接並實現數據傳輸的技術，產生了更高效、更穩定的數據傳輸的功能，達成了在高頻段進行低延遲和高抗干擾的數據傳輸的結果，從而解決先前技術中Wi-Fi、藍牙或無線電技術在虛擬現實（VR）、擴增現實（AR）或混合現實（MR）環境中面臨的干擾和數據損失問題。</t>
  </si>
  <si>
    <t>藉由基於光學透明層與紅外線反射層結構設計的技術，產生能夠在短波長和長波長範圍內提供高效紅外線反射與良好光學透明性的功能，達成在各種環境條件下都能維持高性能反射效率並保持優異視覺透明性的結果，從而解決先前技術中紅外線反射材料常常在厚度與光學透明性之間難以平衡，導致反射效率不足以及在極端環境下材料可靠性和耐用性不佳的問題。</t>
  </si>
  <si>
    <t>藉由使用具有可固化氟化基樹脂組件、交聯劑和光自由基產生劑的納米壓印光刻軟模具聚合物材料的技術，產生了能夠在高速度與高產量下精確製造光學透視增強現實系統所需光柵的功能，達成了高效率、低瑕疵且具有選擇性角度的深度表面紋理光柵製造結果，從而解決先前技術中在製造斜面表面紋理光柵過程中，精度和產量難以兼顧，影響光學顯示品質與效率的問題。</t>
  </si>
  <si>
    <t>藉由結合齒條、齒輪、可旋轉凸輪和螺旋彈簧的機械整合的技術，產生高效、精確且穩定的帶長度調整的功能，達成在使用過程中能夠可靠地調整帶長度並維持張力穩定的結果，從而解決先前技術中常見的帶調整困難、鬆弛、磨損過快或滑動不穩定的問題。</t>
  </si>
  <si>
    <t>藉由將液晶與光致變色染料分子相結合的技術，產生在不同溫度條件下均勻穩定的光致變色效果的功能，達成在多變環境中保持理想透光率的結果，從而解決先前技術中光致變色鏡片在熱環境下因溫度變化導致變暗效果不均勻、影響視覺體驗的問題。</t>
  </si>
  <si>
    <t>藉由使用可變光學功率的液晶透鏡的技術，產生了在不同解析度下可調整的光學功率的功能，達成了提升虛擬現實（VR）與增強現實（AR）頭戴顯示器顯示效果的結果，從而解決先前技術中處理視差和調節衝突時無法達到理想效果，導致視覺不適與疲勞的問題。</t>
  </si>
  <si>
    <t>藉由使用模組化設計和光學互連的技術，產生高效管理計算資源並實現多封裝之間高速數據傳輸的功能，達成提升處理性能、降低延遲並減少信號衰減的結果，從而解決先前技術中依賴電氣連接所導致的性能瓶頸、傳輸延遲及信號衰減的問題。</t>
  </si>
  <si>
    <t>藉由自動化的密鑰激活和授權記錄創建的技術，產生能簡化身份驗證過程並消除繁瑣憑證輸入的功能，達成提高用戶使用體驗和互動流暢性的結果，從而解決先前技術中用戶需要手動輸入憑證，影響使用流暢性和便捷性的問題。</t>
  </si>
  <si>
    <t>藉由將實體空間劃分為物理區段並根據用戶行走物理區段來生成虛擬環境路徑的技術，產生了能夠精確檢測用戶移動並顯示實體物體位置的功能，達成了在用戶行走過程中僅在實際接近危險區域時觸發警示的結果，從而解決先前技術中虛擬現實系統在用戶接近邊界時過早顯示警示標記，造成不必要的干擾和資源消耗的問題。</t>
  </si>
  <si>
    <t>藉由根據追蹤數據服務需求並預測所需工作負載資源的技術，產生了根據地理位置選擇數據服務並預加載相應工作負載資源的功能，達成了在邊緣系統上有效處理卸載的視覺幀的結果，從而解決先前技術中客戶設備計算能力不足，無法處理複雜視覺幀和高級服務的問題。</t>
  </si>
  <si>
    <t>藉由基於顯示峰值功率預算和眼動追蹤數據整合的智能顯示控制的技術，產生根據分配給顯示組件的顯示峰值功率預算和顯示信息進行動態顯示控制的功能，達成在運行人工現實系統中高效管理顯示組件峰值功率並提供最佳影像質量的結果，從而解決先前技術中在顯示組件峰值功率管理中缺乏快速控制工具、無法保證顯示功耗符合預算、存在系統崩潰風險的問題。</t>
  </si>
  <si>
    <t>藉由基於增量編碼和符號遮罩技術的技術，產生高效壓縮文本數據並準確渲染字形的功能，達成在複雜三維虛擬環境中提供清晰可讀的抗鋸齒文本的結果，從而解決先前技術中在高解析度顯示器上渲染文本時存在的模糊、難以辨識以及抗鋸齒效果不佳的問題。</t>
  </si>
  <si>
    <t>藉由在穿戴式顯示設備間實現多通信協議無縫切換的技術，產生在不同通信協議間快速切換連接的功能，達成虛擬現實與擴增現實應用中更高穩定性和流暢性的顯示體驗的結果，從而解決先前技術中顯示設備與中央系統之間連接延遲或故障帶來的不穩定性的問題。</t>
  </si>
  <si>
    <t>藉由結合垂直腔面發射激光器以非正交角度發射激光束，並通過光柵耦合器將激光束耦合到波導中的技術，產生能有效提升光子集成電路內激光束耦合效率並減少光損失的功能，達成增強通信、數據中心、人工智慧及擴增/虛擬現實應用中整體性能，並提供高效激光整合解決方案的結果，從而解決先前技術中激光束以90度角耦合導致光損失高且性能下降的問題。</t>
  </si>
  <si>
    <t>藉由在光學組件內設置疊層結構並在第一光學元件與第二光學元件之間設置波導，且於面向波導的光學元件表面配置震動吸收器的技術，產生能有效緩衝外部衝擊力並保護光學元件完整性的功能，達成增強現實（AR）和虛擬現實（VR）設備中光學組件間更高的耐用性和穩定性的結果，從而解決先前技術中因光學組件之間缺乏有效防護機制而容易遭受衝擊損壞的問題。</t>
  </si>
  <si>
    <t>藉由在手腕可穿戴設備中集成第一組和第二組感測器的技術，產生了能夠同時檢測用戶手勢與物理電子設備之間的操作並驅動設備執行相應操作的功能，達成了更加自然、方便且有效的手勢檢測方法的結果，從而解決先前技術中手持設備和可穿戴設備在檢測用戶手勢時使用不便、空間需求大以及能量消耗高的問題。</t>
  </si>
  <si>
    <t>藉由使用基於折射率梯度抗反射塗層的技術，產生能夠有效降低光反射損失、提高光透過率的功能，達成更高光學性能與更穩定電機動作表現的結果，從而解決先前技術中多層結構反射與光損失問題較為嚴重，影響系統效率與響應速度的問題。</t>
  </si>
  <si>
    <t>藉由基於人工智慧的圖像分析與時間段識別的技術，產生自動選擇並優化圖像為代表內容的功能，達成提升數位內容可見性和吸引力的結果，從而解決先前技術中在大量數字內容分布下無法有效識別並增強內容可見性、使用者偏好差異導致內容被忽略的問題。</t>
  </si>
  <si>
    <t>藉由在LED裝置中引入量子井應變調控的技術，產生了改善內部量子效率（IQE）和外部量子效率（EQE）的功能，達成了提升微型LED的整體性能和穩定性的結果，從而解決先前技術中微型LED在擴增現實和虛擬現實中，由於面積縮小導致的效率損失和低解析度的問題。</t>
  </si>
  <si>
    <t>藉由在基材上生長的半導體結構陣列，並利用截頭金字塔形狀結構設計的技術，產生了微型LED與相鄰微型LED組合的功能，達成了在顯示系統中實現更高解析度、更高亮度和更小體積的結果，從而解決先前技術中在光源尺寸過大、耐用性差及效率低下的問題。</t>
  </si>
  <si>
    <t>藉由基於處理器封閉區架構並通過網絡選擇程序代碼的技術，產生在驗證程序代碼完整性與選擇處理器封閉區之間的高效安全的功能，達成在保證數據保密性和運算性能之間達到最佳平衡的結果，從而解決先前技術中無法同時保證系統安全性與計算性能之間存在的性能下降與安全漏洞的問題。</t>
  </si>
  <si>
    <t>藉由繞射光學元件和極化選擇機制的技術，產生能夠同時處理來自不同光源的繞射和反射信息、並生成更精確圖像的功能，達成提高顯示效果、減少視覺焦點衝突並改善用戶體驗的結果，從而解決先前技術中無法有效整合光源反射與繞射信息、影響顯示質量與視覺對焦體驗的問題。</t>
  </si>
  <si>
    <t>藉由整合多個輸入空間於單一創作登陸畫面的技術，產生更直觀且高效的內容創建與發佈的功能，達成無需切換界面的無縫內容創作與發佈體驗的結果，從而解決先前社交媒體平台在內容創作中缺乏上下文元數據支持、操作流程繁瑣，無法有效提升用戶數位互動體驗的問題。</t>
  </si>
  <si>
    <t>藉由設計一個能夠根據用戶輸入動態調整回饋的技術，產生了能夠根據力量曲線調整線性運動並提供真實感回饋的功能，達成了在模擬體驗中根據用戶輸入調整回饋並提升互動體驗的結果，從而解決先前技術中缺乏針對用戶輸入的動態回饋和真實感的問題。</t>
  </si>
  <si>
    <t>藉由利用人工現實系統接收手部圖像並基於三維表面距離分析手指姿勢的技術，產生準確識別手部抓取狀態並顯示對應姿勢的功能，達成更高精度和真實感的手部互動體驗的結果，從而解決先前技術中無法準確捕捉手部姿勢、影響虛擬物體與用戶之間互動自然性和真實感的問題。</t>
  </si>
  <si>
    <t>藉由控制器自動調整曝光期間並執行雙重量化操作的技術，產生了能夠精確調整影像感測器曝光及量化過程的功能，達成了顯著提高影像質量、靈活性並減少影像失真的結果，從而解決先前技術中影像感測器在曝光設置及量化過程中調整不夠靈活、影像質量不佳及失真的問題。</t>
  </si>
  <si>
    <t>藉由利用音頻信號和神經網絡生成個體用戶定制聽力檔案的技術，產生個性化的聽力評估和音頻調整的功能，達成針對不同用戶的聽力需求提供量身定制音頻內容的結果，從而解決先前技術中未考慮到個體聽力能力差異，無法針對不同頻率上的聽力困難進行調整的問題。</t>
  </si>
  <si>
    <t>藉由利用微光發射二極體（μLED）發光遠場目標函數和超表面單元格形狀優化的技術，產生了提升光耦合效率和顯示亮度的功能，達成了顯著提高顯示系統亮度和光源效率的結果，從而解決先前技術中微光發射二極體（μLEDs）光源的耦合效率低和顯示亮度不足的問題。</t>
  </si>
  <si>
    <t>藉由使用檢測閾值應力水平並進行注射成型的技術，產生在確保鏡片強度和穩定性的基礎上精確製作第二層鏡片的功能，達成提高鏡片結構完整性並增強視覺效果的結果，從而解決先前技術中未充分考慮鏡片物理特性對顯示質量影響的問題。</t>
  </si>
  <si>
    <t>藉由在混合現實眼鏡上增加虛擬現實適配器並覆蓋鏡片的技術，產生有效遮擋現實環境並專注虛擬內容的功能，達成增強虛擬現實體驗並提升互動準確性的結果，從而解決先前技術中由於感應器校準不精確而導致的用戶體驗不足的問題。</t>
  </si>
  <si>
    <t>藉由在光學組件中使用具有預定形狀的第一基板、各向異性導電膜與印刷電路板組件的技術，產生了提供近紅外照明並協助眼動追蹤單元追蹤用戶注視方向的功能，達成了顯著提升眼動追蹤準確性與穩定性的結果，從而解決先前技術中使用μLED作為近紅外照明源時，容易出現性能不足、功耗過高、體積過大、重量過重及製造成本過高等問題。</t>
  </si>
  <si>
    <t>藉由使用微型發光二極體（micro LED）作為近紅外線照明源並將其靈活配置於電路板上圍繞鏡頭的技術，產生了高效且靈活的眼動追蹤的功能，達成了提升頭戴顯示器（HMD）性能並改善功耗、尺寸及重量平衡的結果，從而解決先前技術中傳統眼動追蹤系統在複雜設計、高能耗和系統標準滿足方面的問題。</t>
  </si>
  <si>
    <t>藉由調整鏡片或天線特徵以減少二者之間耦合的技術，產生了減少天線與鏡片中導電材料層耦合的功能，達成了提升信號傳輸效果和系統穩定性的結果，從而解決先前技術中在電子設備中鏡片具導電層時，天線性能下降並干擾信號傳輸，影響系統整體效率和性能的問題。</t>
  </si>
  <si>
    <t>藉由包含投影器組件與波導組件的光學設計與結構整合的技術，產生能有效定向與重定向光線並減少光損失的功能，達成提升光學效率、提高影像亮度與清晰度以及增強安裝便捷性的結果，從而解決先前技術中光學系統效率低下、體積龐大及安裝不便影響使用者視覺體驗的問題。</t>
  </si>
  <si>
    <t>藉由利用第一光學元件在第一方向進行光束擴展並結合第二光學元件在第二方向進一步擴展光束以覆蓋顯示器的技術，產生能夠有效覆蓋整個像素化顯示器並形成清晰彩色圖像的功能，達成提升增強現實（AR）和虛擬實境（VR）頭戴顯示器顯示效果並延長電池壽命的結果，從而解決先前技術中光束擴展空間受限、多層顯示傳輸效率低且功耗較高影響使用體驗的問題。</t>
  </si>
  <si>
    <t>藉由使用可空間操控的支撐機構來調整頭戴式顯示器框架和投影器組件的技術，產生了精確對齊投影影像與固定光學坐標系的功能，達成了提高顯示效果的準確性和清晰度的結果，從而解決先前技術中組裝過程中難以精確對齊光學元件，導致成像質量下降和使用體驗不佳的問題。</t>
  </si>
  <si>
    <t>藉由使用多層光學透鏡結構並將微型發光二極體（μLED）集成在其中的技術，產生了高效的眼動追蹤照明源的功能，達成了改善功耗、尺寸及可靠性平衡並提升顯示系統性能的結果，從而解決先前技術中眼動追蹤光源集成不足，影響性能和效率的問題。</t>
  </si>
  <si>
    <t>藉由選擇是否分別編碼或聯合編碼像素區塊的技術，產生了根據特徵向量和端點聯合編碼像素組件的功能，達成了在減少數據冗餘的同時降低記憶體使用和數據傳輸帶寬消耗的結果，從而解決先前技術中數位媒體消耗增加所引起的記憶體或儲存空間及數據傳輸帶寬成本上升的問題。</t>
  </si>
  <si>
    <t>藉由即時檢測觸發事件並啟動相應變化的技術，產生了即時響應使用者交互行為的功能，達成了更加流暢和自然的虛擬演示體驗的結果，從而解決先前技術中在即時響應和事件觸發方面的不足問題。</t>
  </si>
  <si>
    <t>藉由將熱導體嵌入身體組件並設計可選擇性附著的外部配件的技術，產生了高效的熱量散發的功能，達成了有效延長設備熱裕度並提升設備穩定性的結果，從而解決先前技術中計算設備散熱不充分，影響設備性能和穩定性的問題。</t>
  </si>
  <si>
    <t>藉由啟動光源陣列中的至少一個光源，發射非可見光並通過光學合成器傳播至眼動追蹤系統的眼側以照亮眼睛的技術，產生能準確捕捉眼睛在三維空間中的角度、位置、運動、形狀、焦距和瞳孔擴張等特徵的功能，達成在醫學研究、人機互動及頭戴顯示器等應用場景中精確判斷眼睛聚焦點並動態調整顯示內容的結果，從而解決先前技術中眼動追蹤準確性不足且難以靈活應對多樣化應用需求的問題。</t>
  </si>
  <si>
    <t>藉由具有獨特曲面反射器與光學元件協同運作設計的光學組件的技術，產生高效反射光路徑調整和光傳遞控制的功能，達成更高解析度、更均勻光照的顯示效果的結果，從而解決先前技術中頭戴顯示設備在使用低解析度顯示器時無法有效隱藏像素間距、影響觀看體驗以及難以實現輕量化設計的問題。</t>
  </si>
  <si>
    <t>藉由包含由膜聚合物與穿透膜聚合物的聚合物添加劑構成的膜，以及多個支撐結構連接基板與周邊結構的技術，產生允許流體透鏡的焦距靈活調整並快速改變成像效果的功能，達成在動態調整焦距的光學系統中提高性能和適應性的結果，從而解決先前技術中依賴固定焦距或機械調整機制導致操作不便且反應速度慢的問題。</t>
  </si>
  <si>
    <t>藉由基於電壓控制可變形膜形狀調節的變焦透鏡的技術，產生動態調節焦距、具備高度靈活性和反應速度的功能，達成在各種光學環境下提供高效、精確的變焦調節效果的結果，從而解決先前靜態透鏡系統無法適應多變光學需求、調整過程繁瑣且不夠精確的問題。</t>
  </si>
  <si>
    <t>藉由在集成電路中引入具有共享記憶體和多子系統協同分配的技術，產生根據預期記憶體訪問模式和功耗特徵自動選擇記憶體銀行進行分配的功能，達成在系統中提高記憶體使用效率、降低功耗並提升整體性能的結果，從而解決先前技術中人工現實系統面臨記憶體需求與功耗之間難以平衡、效率不足且擴展性受限的問題。</t>
  </si>
  <si>
    <t>藉由將非線性函數的輸入範疇劃分為多個區間，並針對每個區間進行子間隔配置選擇的技術，產生了在硬體加速器上執行非線性函數時精確配置和誤差最小化的功能，達成了在不超過資源限制的情況下，最小化最壞情況誤差並提高計算準確性的結果，從而解決先前技術中，在配置專用積體電路（ASICs）或現場可編程閘陣列（FPGAs）時，對非線性激活函數的頻繁重配置造成的高時間成本和低部署靈活性的問題。</t>
  </si>
  <si>
    <t>藉由計算特徵重要性分數並基於屬性對特徵進行分類的技術，產生了更精確地將特徵納入不同子類別並提高預測準確性和可解釋性的功能，達成了提高預測模型準確性、增強預測能力以及提升在線平台性能的結果，從而解決先前技術中對特徵的管理和分類效率低、預測性能受限的問題。</t>
  </si>
  <si>
    <t>藉由基於拇指啟動手勢的神經肌肉信號驅動的技術，產生了能夠準確檢測使用者手部小範圍動作並執行命令的功能，達成了提高輸入精確性和便利性的結果，從而解決先前技術中需要大範圍動作執行命令所帶來的不便和空間需求過大的問題。</t>
  </si>
  <si>
    <t>藉由整合來自不同設備的多源傳感器數據的技術，產生了更精確追蹤用戶身體姿勢的功能，達成了提升人機互動準確性和效率的結果，從而解決了先前技術中依賴單一設備數據，無法充分捕捉用戶動態行為，導致互動體驗不夠流暢的問題。</t>
  </si>
  <si>
    <t>藉由將感測器固定在膠囊內側並透過其收集反映施加力量的感測數據，同時結合線性共振器致動器提供觸覺反饋的技術，產生能夠以自然方式進行互動並強化使用者操作體驗的功能，達成優化手腕穿戴裝置空間利用並提高多樣輸入功能的結果，從而解決先前技術中手腕穿戴裝置依賴物理按鈕操作導致空間占用大且功能選擇受限的問題。</t>
  </si>
  <si>
    <t>藉由利用個性化手勢識別模型來處理不完整3D手勢的技術，產生了能自動推測用戶意圖並提供候選3D手勢建議的功能，達成了提升人機互動流暢性和準確性的結果，從而解決先前技術中用戶需要明確輸入完整命令或請求所帶來的交互障礙和不便的問題。</t>
  </si>
  <si>
    <t>藉由智能識別語音來源並針對性進行聲音消除的技術，產生靈活調整語音幅度的功能，達成在減少背景噪音的同時保持重要語音清晰的結果，從而解決先前技術中無法有效區分不同聲音來源並靈活調整的問題。</t>
  </si>
  <si>
    <t>藉由使用極化選擇性光學元件與多個光學感測器組合的技術，產生了能夠實時且準確追蹤使用者眼睛、臉部及其周圍區域的功能，達成了提供更精確的三維頭部姿勢、面部表情和視線追蹤能力的結果，從而解決先前技術中在需要即時獲取使用者心理狀態變化及物理特徵的場景中，常常出現追蹤準確性不足或延遲的問題。</t>
  </si>
  <si>
    <t>藉由基於列解碼器與本地列速度信息重新排列檢測順序的技術，產生對SRAM列組進行高效、靈活讀取操作的功能，達成在不顯著增加能量消耗的情況下提高存取性能與系統穩定性的結果，從而解決先前技術中在虛擬現實（VR）和擴增現實（AR）系統中對低功耗、高效能SRAM需求、以及記憶體存取操作中可能出現的功能性或參數性故障的問題。</t>
  </si>
  <si>
    <t>藉由在分層外延結構中利用量子井層和障壁層不同蝕刻深度的技術，產生了有效減少表面重組效應的功能，達成了提升LED光轉換效率的結果，從而解決先前技術中隨著LED物理尺寸縮小，表面重組效應增加，導致光轉換效率降低的問題。</t>
  </si>
  <si>
    <t>藉由根據個體身體輪廓測量並基於這些輪廓的平均值構建身體模型的技術，產生了量身定制的曲面電池設計的功能，達成了能夠更好融入人體工學並提升穿戴式設備舒適度的結果，從而解決了先前技術中傳統平面電池在使用過程中存在的空間浪費和不適用性的問題。</t>
  </si>
  <si>
    <t>藉由利用超寬頻（UWB）並引入多輪次和時隙概念的技術，產生了能夠在同一時間段內進行距離測量和數據傳輸的功能，達成了在共享環境中提供穩定且高效的數據傳輸的結果，從而解決先前技術中Wi-Fi™和Bluetooth™無法穩定傳輸數據，並且在高干擾環境下性能下降的問題。</t>
  </si>
  <si>
    <t>藉由有效管理多個人工現實裝置的數據請求和下載流程的技術，產生了通過本地數據傳輸方法進行數據共享的功能，達成了減少網絡流量和伺服器負擔，提高數據傳輸效率的結果，從而解決先前技術中每個裝置獨立下載相同數據所導致的頻寬浪費和延遲問題。</t>
  </si>
  <si>
    <t>藉由一種利用多攝像頭錄製設備並結合面部追蹤技術、專門用於同時捕獲並整合視覺媒體的技術，產生能夠同步錄製多個視覺媒體並在後處理中無縫合成的功能，達成高效、流暢且具有良好互動性的視覺輸出效果的結果，從而解決先前技術中難以有效整合多鏡頭視覺數據、提升畫面同步性和用戶體驗的問題。</t>
  </si>
  <si>
    <t>藉由引入瞳孔擴展器與控制器協同工作的技術，產生能夠有效校準影像光學缺陷並補償依賴性影響的功能，達成高精度、一致性的顯示效果的結果，從而解決先前技術中可穿戴顯示系統常見的光學畸變、不均勻性，以及因平面光學元件導致的便攜性與舒適度不足的問題。</t>
  </si>
  <si>
    <t>藉由結合聲音檢測和面部識別的技術，產生了基於個體聲音特徵進行專屬增強的功能，達成了在嘈雜環境中提供清晰、可懂且音量適中的語音增強效果的結果，從而解決先前技術中無法靈活處理聲音特性變化，且在噪音環境中無法清晰聽到特定聲音的問題。</t>
  </si>
  <si>
    <t>藉由將多功能單體聚合過程整合於單一反應器並利用外部刺激進行反應轉化的技術，產生了高效聚合和交聯的功能，達成了顯著提升製造效率和材料穩定性的結果，從而解決先前技術中傳統樹脂交換方法或液態前驅物沉積控制手段在多材料製造中導致的製造速度減慢問題。</t>
  </si>
  <si>
    <t>藉由將有機或有機金屬材料與外部半導體或電極材料結合的光學調變器的技術，產生了高效能、穩定性強並具備精確調控光信號的功能，達成了提高光學調變效率、響應速度和信號質量的結果，從而解決先前技術中單一層材料結構所導致的光學調變效率低、響應時間長等性能限制的問題。</t>
  </si>
  <si>
    <t>藉由在過渡過程中顯示旅行體驗並動態過渡到目標XR環境的技術，產生了使得用戶在進入沉浸式XR環境時不會感受到突兀變化的功能，達成了減少迷失感並提升用戶互動體驗的結果，從而解決先前技術中顯示系統在呈現內容時如何有效符合用戶選擇或期望，並減少顯示瑕疵、轉場問題或導航失敗的問題。</t>
  </si>
  <si>
    <t>藉由包括像素陣列、讀出電路以及配置為識別多個關注區域（ROIs）、排列影像數據並按順序傳輸數據幀的處理邏輯的技術，產生能有效管理影像數據讀取與傳輸並降低延遲的功能，達成顯著提高人工實境設備影像感測器性能並提升使用流暢度和穩定性的結果，從而解決先前技術中因延遲過高導致體驗不佳且電池消耗過高縮短使用時間的問題。</t>
  </si>
  <si>
    <t>藉由重組神經網絡通道排列順序並優化卷積運算過程的技術，產生了降低記憶體操作頻率的功能，達成了在人工智慧加速器中降低能耗和延遲的結果，從而解決先前技術中由於多維結構的高頻記憶體操作所引起的能量消耗高和延遲增加的問題。</t>
  </si>
  <si>
    <t>藉由將光子集成電路與電子電路層集成的技術，產生了高效光源和緊湊設計的功能，達成了顯著提升顯示性能及舒適度的結果，從而解決先前技術中顯示面板體積龐大、重量過重和不舒適的問題。</t>
  </si>
  <si>
    <t>藉由精確調整光學透鏡的位置和顯示影像的技術，產生能夠補償視差與調焦衝突的功能，達成減少用戶視覺疲勞及不適感的結果，從而解決先前技術中虛擬現實（VR）和增強現實（AR）頭戴裝置未能有效處理視差和調焦需求，導致用戶不適的問題。</t>
  </si>
  <si>
    <t>藉由第一極化體積全息層（PVH）與第二PVH層協同偏轉不同手性的極化光的技術，產生了能夠根據偏轉光生成不同影像並實現眼動追蹤的功能，達成了提升顯示質量、性能及使用者體驗，並減少輻聚/調節衝突的結果，從而解決先前技術中，由於頭戴顯示器（HMD）體積小，難以安裝足夠的組件來實現高精度眼動追蹤功能，從而限制了VR/AR應用中的眼動追蹤整合性和準確性的問題。</t>
  </si>
  <si>
    <t>藉由通過偏振體積全息圖和偏振轉換元件進行光束操控與轉換的技術，產生了高效能的偏振干涉圖案生成能力的功能，達成了在光學系統中提供優異光束操控性能的結果，從而解決先前技術中偏振選擇光學元件效率不足或設計過於笨重的問題。</t>
  </si>
  <si>
    <t>藉由基於自動校正自然語言理解（NLU）模型的技術，產生自動識別和修正不正確語義表示的功能，達成更高準確性和效率的模型調試過程的結果，從而解決先前技術中在智能助理系統中數據處理效率低下、配置手動調整耗時且容易出錯的問題。</t>
  </si>
  <si>
    <t>藉由基於機器學習模型分析視頻輸入並整合社交數據的技術，產生了基於用戶視野和社交摘要生成購物建議並主動呈現的功能，達成了提供個性化服務並促進用戶與產品的互動與購買的結果，從而解決先前技術中智能助理系統無法高效處理多樣化需求並提供精確的個性化建議的問題。</t>
  </si>
  <si>
    <t>藉由基於用戶反應數據整合的有聲書播放的技術，產生即時整合用戶笑聲的數位反應指示的功能，達成更豐富、互動性更強的聆聽體驗的結果，從而解決先前技術中無法即時整合用戶情感反饋、降低沉浸感和趣味性的問題。</t>
  </si>
  <si>
    <t>藉由應用訓練過的機器學習模型即時捕獲圖像並對其進行自我部分分類的技術，產生動態顯示使用者自我表徵的功能，達成提升使用者在人工現實環境中的沉浸感並避免生理不適的結果，從而解決先前技術中無法充分反映使用者即時動作變化，導致使用者無法感知自身身體並產生脫節感和身體不適的問題。</t>
  </si>
  <si>
    <t>藉由根據觀眾焦點確定不同觀看區域並使用不同比例解析度的技術，產生了在不同區域靈活調整顏色和解析度的功能，達成了優化顯示效果並提升視覺體驗的結果，從而解決先前技術中無法根據觀眾焦點動態調整顏色和解析度、導致視覺效果模糊和硬體潛力未能充分發揮的問題。</t>
  </si>
  <si>
    <t>藉由基於可調光學頻率的第一激光器和多個第二激光器，以及光學頻率混合器協同運作的技術，產生能夠提供可調波長、多光束混合輸出的高效光源的功能，達成在視覺顯示裝置中實現輕便、緊湊且高效的顯示解決方案的結果，從而解決先前技術中使用大型、笨重顯示器所帶來的空間限制、重量不便以及無法滿足虛擬現實、增強現實等應用領域對光源微型化和高效性要求的問題。</t>
  </si>
  <si>
    <t>藉由結合網頁顯示與即時建議消息生成的技術，產生更流暢高效的電子消息介面交互的功能，達成用戶可以更快速地導航網頁並即時獲得相關建議消息的結果，從而解決先前技術中企業對話中信息傳遞不夠清晰、內容訪問困難以及互動不流暢的問題。</t>
  </si>
  <si>
    <t>藉由智能識別視頻串流流行度並動態管理傳輸優先權的技術，產生高效優化共享帶寬使用的功能，達成在帶寬波動情況下仍能維持視頻串流順暢播放、減少緩衝現象的結果，從而解決先前技術中共享帶寬環境下無法有效應對帶寬波動、導致視頻質量下降及觀眾流失的問題。</t>
  </si>
  <si>
    <t>藉由使用多組不同波長範圍光二極管和精確的量化過程的技術，產生了能夠準確捕捉並處理入射光各成分的功能，達成了生成高質量影像並提高2D和3D影像生成準確性的結果，從而解決先前技術中影像感測器結構導致影像扭曲並降低成像準確性和高動態範圍場景下成像效果不佳的問題。</t>
  </si>
  <si>
    <t>藉由使用弧形波導與出光器組合的技術，產生高效能照明光引導與出射的功能，達成提升顯示面板亮度、均勻性和光學性能的結果，從而解決先前技術中在頭戴顯示器和近眼顯示器中，體積過大、重量過重、不平衡，以及顯示光線引導不均勻等影響用戶佩戴舒適度與顯示體驗的問題。</t>
  </si>
  <si>
    <t>藉由將光束偏轉、表面微構造光柵衍射和波片轉換結合以生成正交圓偏振光束並干涉形成偏振干涉圖樣的技術，產生在偏振敏感記錄介質上記錄光軸取向圖樣以實現偏振選擇性光學元件設計與製造的功能，達成提升光學系統性能與應用靈活性並適應便攜式或可穿戴裝置需求的結果，從而解決先前技術中偏振選擇性光學元件在結構複雜性與製造靈活性上受限制的問題。</t>
  </si>
  <si>
    <t>藉由基於瞳距調整機構、眼距調整機構和測量組件協同工作的技術，產生可在頭戴顯示器中自動調整瞳距和眼距並即時測量相關距離的功能，達成提高使用者佩戴舒適性、簡化操作調整流程並增強整體使用體驗的結果，從而解決先前技術中頭戴顯示器調整瞳距和眼距過程中不便、繁瑣且影響使用者操作便利性的問題。</t>
  </si>
  <si>
    <t>藉由使用波導和支撐件的結構設計的技術，產生了將光投影器與輸入光柵精確對位的功能，達成了提高光學組件的效率與性能的結果，從而解決先前技術中光源與光學元件對位不精確，導致光束損失和成像質量下降的問題。</t>
  </si>
  <si>
    <t>藉由基於處理器自動確定瞳距和眼距並控制調整組件的技術，產生在頭戴顯示器中自動調整光學組件瞳距和眼距的功能，達成更快速、方便且高精度地調整頭戴顯示器的結果，從而解決先前技術中傳統頭戴顯示器依賴手動調整瞳距和眼距所帶來的笨重、操作不便及使用者體驗不佳的問題。</t>
  </si>
  <si>
    <t>藉由持續維護並整合上下文信息的技術，產生在不同對話會話之間延續關鍵信息的功能，達成智能助理系統能夠更準確地理解用戶需求並執行相關任務的結果，從而解決先前技術中無法有效整合用戶輸入、位置感知及多樣化網絡信息來源，導致服務質量不穩定和反應遲緩的問題。</t>
  </si>
  <si>
    <t>藉由利用集成2D介面和直接旅行目的地選擇的技術，產生了無縫導航和控制多個虛擬世界的功能，達成了提升用戶在不同虛擬世界間切換的流暢性和沉浸感的結果，從而解決先前技術中用戶在切換虛擬世界時必須經常進出主大廳的問題。</t>
  </si>
  <si>
    <t>藉由在不同運行環境中同時顯示虛擬物件和個人介面的技術，產生了用戶能夠流暢切換和控制不同虛擬世界的功能，達成了無縫地探索虛擬世界並進行即時操作的結果，從而解決先前技術中用戶需頻繁返回主大廳進行虛擬世界切換的問題。</t>
  </si>
  <si>
    <t>藉由使用無上下文文法生成話語框架對並訓練針對新領域的自然語言理解（NLU）模型的技術，產生能夠適應新領域並提升語言理解靈活性的功能，達成提升智能助理系統在新領域中的效能和準確性的結果，從而解決先前技術中無法靈活應對不同領域專有名詞和用語的問題。</t>
  </si>
  <si>
    <t>藉由在LED裝置中設計平整層和量子屏障層的技術，產生有效減少非輻射重組並提高量子效率的功能，達成顯著提高內部量子效率（IQE）和外部量子效率（EQE）的結果，從而解決先前技術中由於LED尺寸縮小導致的非輻射重組問題，進而減少熱量釋放並提升整體性能的問題。</t>
  </si>
  <si>
    <t>藉由由無線通信設備根據信息位的計數動態選擇碼字長度，並使用低密度奇偶檢查（LDPC）編碼的技術，產生了提高數據傳輸適應性和穩定性的功能，達成了在共享環境中確保數據完整性和通信可靠性的結果，從而解決先前技術中無線協議無法滿足特定應用需求，導致數據傳輸效率低下或不穩定的問題。</t>
  </si>
  <si>
    <t>藉由根據消息類型動態選擇最佳努力和無損的發布-訂閱模塊的技術，產生了根據低延遲或高可靠性需求靈活處理消息的功能，達成了在確保低延遲的同時也能有效處理需要持久化的消息的結果，從而解決先前技術中將所有消息無差別處理導致的低延遲應用出現不必要延遲以及高可靠性應用數據丟失的問題。</t>
  </si>
  <si>
    <t>藉由根據說話者在人工現實環境中的位置確定直接性輪廓的技術，產生能夠根據直接性模式調整聲音輸入的功能，達成為聽眾創建自然且有方向性的語音信號的結果，從而解決先前技術中未能考慮說話者位置對聲音影響，導致語音交流缺乏清晰度和方向感的問題。</t>
  </si>
  <si>
    <t>藉由提供包括兩個模具腔體及液體光學透過材料注入的技術，產生了能夠形成具有不同折射率的透鏡區域並確保光學界面精確對接的功能，達成了在智能設備中實現高精度微型化光學組件的結果，從而解決先前技術中光學元件無法滿足智能設備日益增加的尺寸及精確度需求的問題。</t>
  </si>
  <si>
    <t>藉由使用基於實時識別干擾條件並動態更新連接配置的技術，產生能夠根據識別出的干擾條件自適應選擇波形格式的功能，達成在多設備共享同一無線鏈接技術下高效數據傳輸與接收的結果，從而解決先前技術中在虛擬現實（VR）、增強現實（AR）或混合現實（MR）應用中，由於設備間協調需求複雜而導致數據傳輸效率低下的問題。</t>
  </si>
  <si>
    <t>藉由配置光學擴散器與光學組件的技術，產生了能在顯示影像的同時無縫傳遞環境光的功能，達成了在虛擬現實和增強現實應用中同時保持影像清晰與環境光效能的結果，從而解決先前技術中頭戴顯示裝置無法有效傳遞環境光至用戶眼睛的問題。</t>
  </si>
  <si>
    <t>藉由使用一個或多個傳感器捕捉頭戴裝置上的眼部數據並確定眼動的快速移動與平滑追蹤之間的比例的技術，產生了根據眼部動作精確控制使用者通知的功能，達成了提高頭戴裝置互動性與實用性的結果，從而解決先前技術中未能充分考慮如何根據使用者眼部動作來控制通知的問題。</t>
  </si>
  <si>
    <t>藉由偏振光的偏振狀態選擇性反射和透過的技術，產生了能根據光線變化調整顯示效果的功能，達成了在不同環境下提供靈活顯示並有效結合虛擬與真實物體的結果，從而解決先前技術中無法適應光線變化或虛擬物體與真實物體結合不清晰的問題。</t>
  </si>
  <si>
    <t>藉由將關鍵電路元件緊密集成並省去中介層的技術，產生了更加直接且高效的電路連接的功能，達成了提升人工實境系統在多種應用領域中的數據傳輸效率和整體性能的結果，從而解決先前技術中系統性能不佳、無法處理大量數據或高性能要求的任務，導致用戶體驗不佳的問題。</t>
  </si>
  <si>
    <t>藉由使用可調偏振旋轉器陣列與瞳孔複製光導相結合的技術，產生了精確調整光的偏振狀態與傳播方向的功能，達成了在近眼顯示器（NEDs）中實現高能效、緊湊設計與靈活光束調整的結果，從而解決先前技術中無法有效結合虛擬物體與現實環境、設備體積龐大且能耗高的問題。</t>
  </si>
  <si>
    <t>藉由基於二維衍射光學元件設計、包含兩個正交方向上具有不同周期結構的技術，產生高精度生成聚合一維光模式並控制強度分布的功能，達成在結構光應用中準確反映目標物體特徵或深度信息的結果，從而解決先前技術中由於光學衍射結構尺寸變異和缺陷導致照明圖案與預期強度分布不一致的問題。</t>
  </si>
  <si>
    <t>藉由使用激活光改變疏水性並調節液體形狀的技術，產生了根據環境光強度變化自動調整光學特性的功能，達成了在不同光照條件下保持良好視覺效果的結果，從而解決先前技術中光致變色鏡片反應速度遲緩或需要電子裝置調光的問題。</t>
  </si>
  <si>
    <t>藉由協調調整光焦可變透鏡與適應性透鏡光學功率的技術，產生了有效減少偏軸像差並優化視覺聚焦的功能，達成了更為舒適、自然且無眨眼-聚焦衝突的不適感視覺體驗的結果，從而解決先前技術中無法完全補償眼睛聚焦與視距之間差異，導致使用者視覺疲勞、頭戴顯示器不適感和沉浸感不足的問題。</t>
  </si>
  <si>
    <t>藉由從行動應用程式接收事件描述並提取關鍵字，使用機器學習模型或規則對事件類型進行預測和歸類的技術，產生將不同描述方式的事件統一記錄為標準類型以維護一致性和準確性的功能，達成提高事件記錄和分析一致性與準確性，增強用戶體驗和系統效能的結果，從而解決先前技術中因應用程式對相同事件的描述不同，導致系統難以一致性地記錄和分析事件的問題。</t>
  </si>
  <si>
    <t>藉由使用差異化光信號照亮眼睛角膜並結合圖像處理的技術，產生了能夠高精度檢測眼睛角膜方向的功能，達成了提升眼動追蹤系統準確性和可靠性的結果，從而解決先前技術中因準確性不足而降低用戶信任度的問題。</t>
  </si>
  <si>
    <t>藉由基於第一張影像生成目標分割掩碼並實現姿勢調整的技術，產生了將目標人物自然插入新上下文並調整其姿勢的功能，達成了影像合成過程中目標人物姿勢匹配和上下文整合的精確度提升的結果，從而解決先前技術中依賴人工神經網路處理姿勢匹配和上下文整合的複雜性，導致影像合成效果不夠自然和協調的問題。</t>
  </si>
  <si>
    <t>藉由從相機視點捕捉實體鍵盤影像並通過比較影像像素與預設形狀模板來檢測鍵盤形狀特徵的技術，產生基於形狀特徵檢測和鍵盤模型投影比較以準確判定實體鍵盤姿態的功能，達成在虛擬實境和擴增實境中提供準確輸入控制和沉浸式交互體驗的結果，從而解決先前技術中傳統輸入控制無法準確反映用戶動作與意圖而影響虛擬環境使用真實性和流暢性的問題。</t>
  </si>
  <si>
    <t>藉由計算系統執行並根據用戶指示在電子設備與人工現實設備間建立鏈接的技術，產生用戶能從多個人工現實設備中選擇並啟動應用的功能，達成提高社交互動效率、減少錯誤導航與溝通錯誤的結果，從而解決先前技術中在虛擬現實應用中發起社交聚會時所需的繁瑣步驟和安排問題。</t>
  </si>
  <si>
    <t>藉由在顯示控制器中實時轉換影像像素而不進行緩衝的技術，產生了即時展示虛擬內容的功能，達成了提升增強現實顯示器中虛擬內容展示即時性和穩定性的結果，從而解決先前技術中增強現實系統因處理延遲導致虛擬內容展示不即時及不穩定的問題。</t>
  </si>
  <si>
    <t>藉由將第一組件的第一接點與第二組件的第二接點對齊並利用金屬鍵合過程中鍵合結構因溫度引起的曲率變化來補償偏差的技術，產生高精度的鍵合結構與微型LED組件精確對接的功能，達成更小型、更耐用且效率更高的顯示系統結果，從而解決先前技術中，光源體積大、耐用性差及效率低的問題。</t>
  </si>
  <si>
    <t>藉由無人機飛行系統和動態伸縮機制的技術，產生了能夠高效且安全地將電子設備運輸到安裝座並進行安裝的功能，達成了降低部署和擴展通信基礎設施及電子設備成本的結果，從而解決先前技術中安裝視距通信設備及其他電子設備時所面臨的高人工成本和時間成本的問題。</t>
  </si>
  <si>
    <t>藉由精確控制導電顆粒種類、濃度和分布的可固化材料的技術，產生可調整導電顆粒分布和濃度的高性能複合材料的功能，達成在製作過程中實現優越導電性與穩定性、並保持低黏度的結果，從而解決先前技術中導電性不足、顆粒分布不均勻以及材料穩定性差的問題。</t>
  </si>
  <si>
    <t>藉由引入衍射光學元件和專門設計的色彩濾光片的技術，產生了更有效地偏折光線並優化顯示效果的功能，達成了提升虛擬影像質量和擴展顯示視場的結果，從而解決先前技術中近眼顯示器在提供虛擬內容時，顯示範圍受限和影像清晰度不足的問題。</t>
  </si>
  <si>
    <t>藉由設計一種厚度小於三毫米的可變形光學鏡頭組件的技術，產生輕薄高效整合的光學鏡頭的功能，達成在虛擬實境或擴增實境頭戴設備中提供更輕便、更舒適的使用體驗的結果，從而解決先前技術中頭戴式系統因重量過大和厚度過厚而導致使用者面部壓力分布不均、舒適性降低，以及沉浸感受損的問題。</t>
  </si>
  <si>
    <t>藉由基於相機捕捉視頻和元數據分析的技術，產生能夠精確識別物理物件並生成虛擬內容的功能，達成在增強實境中實現精確、流暢的用戶互動與虛擬內容呈現的結果，從而解決先前技術中增強實境系統無法精確整合虛擬信息與實體物件，導致用戶體驗不足的問題。</t>
  </si>
  <si>
    <t>藉由由計算系統執行的用戶交互方法，其中包括使用注意力系統和助手層的元設計系統生成用戶界面並將其呈現於多個客戶端系統的技術，產生了能夠根據用戶輸入執行任務並提供個性化呈現結果的功能，達成了提升任務執行效率和多設備間無縫互動的結果，從而解決先前技術中依賴傳統API和社交網絡互動所帶來的界面呈現靈活性不足以及操作效率低下的問題。</t>
  </si>
  <si>
    <t>藉由使用可動塗層電極段和柔性結構設計的技術，產生了可適應不同外形需求的柔性電池的功能，達成了提升電池性能並增加其在可穿戴設備和輕量化電子產品中的應用潛力的結果，從而解決先前技術中傳統剛性電池無法滿足現代電子設備對輕便、靈活性需求的問題。</t>
  </si>
  <si>
    <t>藉由引入擴展的通道估計信號和外推技術的技術，產生了更準確且穩定的通道估計功能，達成了增強通信系統性能與可靠性的結果，從而解決先前技術中頻域通道估計精度不足、未能充分捕捉邊緣樣本對信號質量影響的問題。</t>
  </si>
  <si>
    <t>藉由基於接收方凝視方向控制增強通話呈現方式的技術，產生根據接收方注意力狀態選擇適度全息數據生成的功能，達成在增強通話中更高效、智能且交互性更強的全息數據傳輸與顯示的結果，從而解決先前技術中僅單向傳遞發送方影像、無法根據接收方注意力進行動態調整、容易導致信息過載，以及無法真實反映互動情境的問題。</t>
  </si>
  <si>
    <t>藉由傳感器檢測佩戴狀態並自動切換裝置操作模式的技術，產生了根據佩戴狀況動態調整活動模式和睡眠追蹤模式的功能，達成了提高使用便捷性和準確性的結果，從而解決先前技術中需要手動切換模式或依賴持續監控，無法靈活應對用戶行為變化的問題。</t>
  </si>
  <si>
    <t>藉由齒輪與齒條協同運作並結合棘輪機構的技術，產生能夠精確調節肩帶長度並防止無意調整的功能，達成更穩固、耐用且使用方便的肩帶調節的結果，從而解決先前技術中傳統肩帶調整機制容易鬆動、滑動導致調節不準確，無法保持穩定位置，並影響使用體驗及耐用性的問題。</t>
  </si>
  <si>
    <t>藉由基於超寬頻（UWB）技術並使用單個UWB天線進行測距和角度測量的技術，產生了能夠準確確定裝置間移動方向的功能，達成了在小型設備中精確測距的結果，從而解決先前技術中多天線配置所帶來的高成本、空間限制以及設計難度的問題。</t>
  </si>
  <si>
    <t>藉由在近眼顯示裝置中引入可切換光柵的技術，產生了動態調整影像光與追蹤光輸出的功能，達成了提高顯示效率和追蹤精度的結果，從而解決先前技術中，近眼顯示器面臨的體積大、重量重且顯示效果不夠靈活的問題。</t>
  </si>
  <si>
    <t>藉由多個連續光學階段整合調整和主動光學元件配置的技術，產生能夠動態調節不同極化光光學功率的功能，達成在頭戴顯示設備中更靈活地同步視距和焦距的結果，從而解決先前技術中固定焦距設定導致用戶觀察三維影像時無法同步調整聚焦點和焦距、進而引起視距衝突不適的問題。</t>
  </si>
  <si>
    <t>藉由使用基於多層反射偏光片與延遲板整合的光學導波管的技術，產生高效能光傳輸和反射控制的功能，達成在頭戴式顯示裝置中提供均勻光照、較高解析度與高亮度的結果，從而解決先前技術中在空間光調製器設計上難以實現均勻光照、光學效率不足，以及在輕量化與緊湊尺寸系統中存在空間與顯示性能限制的問題。</t>
  </si>
  <si>
    <t>藉由多處理器協同工作的技術，產生了在不同時間段內同時生成多個視角圖像框架並進行即時增強處理的功能，達成了提高圖像處理效率和精度的結果，從而解決先前技術中單一處理過程導致的圖像延遲和抖動問題。</t>
  </si>
  <si>
    <t>藉由基於邊界區域來控制三維模型更新範圍的技術，產生了能夠智能判斷新圖像是否符合更新標準並精確更新模型的功能，達成了在保持模型精度的同時有效降低運算負擔的結果，從而解決先前技術中在處理新增圖像時，常因逐步增加圖像而導致的模型漂移問題及結構從運動技術中累積誤差和計算複雜度過高的問題。</t>
  </si>
  <si>
    <t>藉由執行儲存在計算機可讀存儲介質中的指令集來管理虛擬容器之間互動的技術，產生了動態共享虛擬容器參數並根據顯示模式調整虛擬容器呈現方式的功能，達成了虛擬容器在人工現實環境中靈活互動且無需持續運行應用程式的結果，從而解決先前技術中無法實現虛擬容器之間動態參數共享和互動的問題。</t>
  </si>
  <si>
    <t>藉由智能切換相機以進行姿態追蹤更新的技術，產生了有效從多個相機切換到單一相機的功能，達成了減少運算負荷和功耗，同時保持系統精確定位的結果，從而解決先前技術中依賴多個相機進行同步追蹤所帶來的高運算負荷和高功耗的問題。</t>
  </si>
  <si>
    <t>藉由側向結構設計及在P型和N型半導體區域之間設置隔離區的技術，產生減少非輻射損失並改善電流擴散的功能，達成提升微型LED發光效率、亮度和解析度的結果，從而解決先前技術中微型LED顯示系統在高輻射損失和電流擴散不足所導致的低效率的問題。</t>
  </si>
  <si>
    <t>藉由包含點光源陣列、光學合成器和可調透鏡並利用控制器動態處理校準光影像以調整透鏡形狀的技術，產生能夠補償光學變形並動態聚焦場景光的功能，達成在頭戴顯示設備中更準確地匹配視距和焦距調節以提升視覺舒適度的結果，從而解決先前技術中無法有效處理視距與焦距調節衝突而導致用戶長時間使用後出現視覺疲勞或不適的問題。</t>
  </si>
  <si>
    <t>藉由分階段逐步調整第二時間伺服器的第二時鐘並基於更新訊息進行同步的技術，產生在多伺服器網路環境中平滑調整時間同步的功能，達成在不影響系統穩定性的前提下實現更高精度和一致性的時間同步的結果，從而解決先前技術中同步方法需立即大幅調整導致系統不穩定或數據不一致的問題。</t>
  </si>
  <si>
    <t>藉由基於受信連接互動驗證的自動化帳戶恢復的技術，產生能夠自動識別受信連接、匹配安全問題並驗證答案、無需用戶協助進行帳戶恢復的功能，達成更快速、安全地恢復用戶帳戶訪問權限的結果，從而解決先前技術中需要用戶手動提供登入資訊、恢復流程冗長、客服支援依賴性高、且存在被駭客未經授權訪問帳戶的安全風險的問題。</t>
  </si>
  <si>
    <t>藉由結合用戶信息與區域網絡帶寬分析的技術，產生了根據網絡條件動態確定是否啟用雙重流媒體傳輸的功能，達成了避免用戶手動配置多平台直播的繁瑣操作和錯誤風險的結果，從而解決先前技術中單平台傳輸或固定帶寬預設方案無法靈活適應不同網絡環境，且難以保證直播質量和穩定性的問題。</t>
  </si>
  <si>
    <t>藉由機身上設有帶有撕裂屏障的外殼和重力供給的著陸裝置組件設計，其中結構件能夠擺動並通過銷釘開關控制的技術，產生減輕機械組件重量並提升無人機氣動性能的功能，達成在高海拔和長航時任務中提升無人機效率和操作性能的結果，從而解決先前技術中傳統機械組件和電氣元件造成的重量增加，影響氣動性能及系統效率，並提高開發和操作成本的問題。</t>
  </si>
  <si>
    <t>藉由通過PCB和PCM溫度感測器獲取多個溫度數據來估算電池溫度的技術，產生了不需要直接安裝電池溫度感測器的功能，達成了減少硬體複雜性、降低成本並提高系統可靠性的結果，從而解決先前技術中直接測量電池溫度所帶來的布線複雜性、熱傳遞延遲和感測器定位的問題。</t>
  </si>
  <si>
    <t>藉由採用基於熱光學控制的可調波長光源的技術，產生可根據輸入信號調整PPLN波導輸出波長的功能，達成在顯示系統中提供更高品質影像和靈活顯示需求的結果，從而解決先前技術中固定波長光源無法適應多變顯示需求、影像質量受限的問題。</t>
  </si>
  <si>
    <t>藉由整合多個感測器捕獲的感測數據與用戶上下文信息，並結合上半身與下半身姿勢生成的技術，產生能夠即時且精確預測用戶全身姿勢的功能，達成在人工現實系統中提升姿勢預測準確性及應用效能的結果，從而解決先前技術中依賴訓練數據處理而未充分利用即時感測數據與上下文信息，導致姿勢預測準確性不足及應用場景受限的問題。</t>
  </si>
  <si>
    <t>藉由設計包含觸發器、力感測器、傳動元件、傳動滾輪、凸輪及馬達的手持設備的技術，產生了能夠提供細緻觸覺反饋的功能，達成了在增強實境（AR）或虛擬實境（VR）環境中更真實模擬物體觸感和操作反應的結果，從而解決先前技術中觸感模擬不夠真實的問題。</t>
  </si>
  <si>
    <t>藉由接收並分析來自電子設備及與之通信的頭戴式裝置多個感測器數據，根據判斷增強顯示標準是否滿足，自動呈現包含額外視覺特徵的增強使用者介面表示的技術，產生能在頭戴式裝置顯示屏上提供超越電子設備顯示界面限制並自動協調裝置操作的功能，達成在有限顯示空間內呈現更多即時資訊並持續提升用戶互動準確性與體驗流暢性的結果，從而解決先前技術中穿戴式裝置因螢幕空間受限需多次操作才能瀏覽完整資訊且用戶互動效率低下的問題。</t>
  </si>
  <si>
    <t>藉由由計算系統動態訪問多個數字記憶並基於用戶輸入選擇引導記憶的技術，產生智能化的數據整合、引導回應和主動建議的功能，達成在網路環境中更高效、即時地管理數據庫與檔案、提升用戶互動體驗的結果，從而解決先前技術中智慧助理系統在數據整合、反應速度、靈活性等方面存在不足的問題。</t>
  </si>
  <si>
    <t>藉由基於解釋向量和相似度分數計算的內容推薦的技術，產生更具針對性和精確度的內容推薦的功能，達成提高用戶對推薦結果的滿意度並更好反映用戶真實意圖的結果，從而解決先前技術中社交網絡系統無法提供個性化推薦、用戶控制力不足且推薦內容不夠精確的問題。</t>
  </si>
  <si>
    <t>藉由增強現實設計工具的用戶界面（UI）接收語音指令模組並進行配置的技術，產生根據語音命令生成AR效果的功能，達成簡化設計過程並提高不同顯示設備間效果一致性的結果，從而解決先前技術中設計過程繁瑣且效果渲染不一致的問題。</t>
  </si>
  <si>
    <t>藉由將透明天線薄膜與透鏡結合的技術，產生了在保持視覺透明的同時提供無線通訊的功能，達成了在不影響使用者視覺體驗的情況下提供持續無線連接的結果，從而解決先前技術中傳統天線設計厚重、難以融入便攜或可穿戴設備中，且無線通訊效果不足的問題。</t>
  </si>
  <si>
    <t>藉由精確的消息、數據包和流序列號指定與追蹤的技術，產生高效數據包追蹤與恢復協議的功能，達成數據傳送準確性與恢復效率顯著提升的結果，從而解決先前技術中在高效能人工智慧應用下，因計算密集性導致網絡延遲、數據包丟失以及點擊率預測不準確的問題。</t>
  </si>
  <si>
    <t>藉由基於智能用戶意圖識別與機器人能力匹配的技術，產生高效、個性化的群組互動回應的功能，達成更準確、相關性更高的資訊分享與協作互動的結果，從而解決先前技術中識別和篩選群組互動相關資訊效率低下、難以提供個性化回應的問題。</t>
  </si>
  <si>
    <t>藉由檢測視聽內容的整合屬性並自動分析音頻庫的技術，產生能夠自動選擇並整合音頻文件到視聽內容中的功能，達成簡化編輯流程並顯著提升編輯效率的結果，從而解決先前技術中智慧眼鏡在視聽內容編輯過程中繁瑣和低效的問題。</t>
  </si>
  <si>
    <t>藉由從與頭戴式裝置通信的腕戴式裝置接收感測器數據，並基於該數據自動判斷圖像捕捉觸發條件的技術，產生無需用戶中斷活動即可自動觸發頭戴式裝置進行圖像捕捉的功能，達成在用戶運動過程中提供無縫影像捕捉並提升互動性與便利性的結果，從而解決先前技術中穿戴式裝置需用戶暫停活動手動操作拍攝且易導致裝置掉落或損壞的問題。</t>
  </si>
  <si>
    <t>藉由使用基於高效光學反射偏振技術的眼球追蹤裝置的技術，產生更輕巧且高效的頭戴顯示的功能，達成在擴增實境環境中提供高解析度和高幀率追蹤的結果，從而解決先前技術中擴增實境頭戴顯示裝置需要使用大型攝影機、體積過大並影響使用者體驗的問題。</t>
  </si>
  <si>
    <t>藉由將一組微型發光二極體與微透鏡結合並通過粘合層實現精確對位的技術，產生提升光源亮度、解析度與效能的功能，達成在顯示系統中提供更高顯示質量與更佳用戶體驗的結果，從而解決先前技術中光源尺寸受限、顯示解析度不足以及耐用性與效率不佳的問題。</t>
  </si>
  <si>
    <t>藉由基於凝視向量建立圖塊並在顯示器上提供影像的技術，產生了在不同影像品質下顯示圖像的功能，達成了在擴增實境（AR）、混合實境（MR）和虛擬實境（VR）系統中提高圖像呈現真實性與效率的結果，從而解決先前技術中在眼球追蹤和焦點渲染方面無法平衡圖像品質與顯示效率的問題。</t>
  </si>
  <si>
    <t>藉由使用多視角影像和機器學習模型合成生成面部影像的技術，產生能夠從不同視角生成合成影像並投影到3D面部模型的功能，達成更高精度和即時反應的面部表情捕捉的結果，從而解決先前技術中虛擬現實系統無法精確捕捉用戶面部表情及動作、且互動體驗不自然的問題。</t>
  </si>
  <si>
    <t>藉由使用通過擴增實境顯示設備捕捉多角度圖像和深度數據的技術，產生了能夠精確確定物體世界坐標系姿態並顯示虛擬內容的功能，達成了能夠即時反應環境變化並提升物體追蹤精度的結果，從而解決先前技術中在處理遠程物體檢測及本地追蹤時，由於依賴單一視角或固定參考框架，導致互動體驗不足且效果不佳的問題。</t>
  </si>
  <si>
    <t>藉由引入集成振動觸覺反饋的技術，產生了能在虛擬環境中提供真實觸覺感知的功能，達成了提升用戶沉浸感和增強交互體驗的結果，從而解決先前技術中缺乏觸覺反饋，使得用戶無法充分感受到虛擬環境中的互動，從而降低了沉浸感和整體體驗的問題。</t>
  </si>
  <si>
    <t>藉由基於無機半導體層與微型發光二極體（μLED）陣列整合的技術，產生具有高密度解析度、高亮度顯示效果以及高耐用性結構的顯示的功能，達成更高解析度、更小尺寸及更高效率的顯示裝置的結果，從而解決先前技術中顯示裝置光源尺寸過大、耐用性不足以及效率不高的問題。</t>
  </si>
  <si>
    <t>藉由在無線裝置中使用靈活頻率跳躍機制的技術，產生多頻率帶間協調跳躍的功能，達成高穩定性、高抗干擾性以及低延遲數據傳輸的結果，從而解決先前技術中在渲染人工現實（如虛擬現實、擴增現實或混合現實）中，由於感測器數據傳輸延遲而導致影像抖動、用戶體驗不流暢以及動暈感的問題。</t>
  </si>
  <si>
    <t>藉由控制台間訊息交換與參數更新的技術，產生了在虛擬實境環境中即時更新使用者位置與視角的功能，達成了即時同步虛擬影像與使用者頭部動作的結果，從而解決先前技術中因影像延遲導致使用者動作與影像不同步，影響沉浸感和整體體驗的問題。</t>
  </si>
  <si>
    <t>藉由通過測量用戶頭部對音頻校準信號產生的電信號並確定聽覺穩定狀態反應（ASSR）的技術，產生針對個別用戶耳部結構與聽力差異進行動態聲音濾波校準的功能，達成提升音訊輸出的品質與一致性、增強個性化聽覺體驗的結果，從而解決先前技術中因耳機未針對每位使用者進行個別校準，導致音訊輸出受耳部結構差異、佩戴方式及聽力損失影響而變異的問題。</t>
  </si>
  <si>
    <t>藉由使用麥克風捕捉耳內設備泄漏信號並生成反相緩解信號的多信號抑制的技術，產生能夠有效抑制環境干擾聲源並增強目標聲音清晰度的功能，達成在多聲源環境中，即使對於部分聽力損失使用者，也能清晰辨識特定聲音的結果，從而解決先前技術中聽者在複雜聲音環境下難以專注於特定聲源、無法有效辨識目標語音、並容易受到雞尾酒會效應影響等聽覺體驗不佳的問題。</t>
  </si>
  <si>
    <t>藉由第一設備與第二設備之間基於目標喚醒時間（TWT）協議的無線通信的技術，產生監測指示並延長服務期間的數據同步的功能，達成在虛擬實境（VR）、增強實境（AR）或混合實境（MR）中更高的影像同步性和即時性的結果，從而解決先前技術中使用者佩戴頭戴顯示器（HWD）時因無線通信延遲導致的影像顫抖及動作病症狀，影響沉浸體驗的問題。</t>
  </si>
  <si>
    <t>藉由使用基板上超表面包含有機固體晶體的技術，產生提升光學控制精度與微型化的功能，達成提高光學效率、減少體積及提升反應速度的結果，從而解決先前技術中光學元件效率低、體積過大及反應速度慢的問題。</t>
  </si>
  <si>
    <t>藉由採用結構化多面體表面和有機固體晶體材料的技術，產生了輕便且高效的菲涅耳透鏡的功能，達成了提升光學性能、提高成像質量和降低光損失的結果，從而解決先前技術中傳統透鏡在重量、體積和光學性能上存在的限制，未能滿足現代科技對輕便性和高性能的需求的問題。</t>
  </si>
  <si>
    <t>藉由利用具有高折射率與高雙折射率的有機固體晶體進行多層結構設計的技術，產生有效偏振控制並在不同波長範圍內提供穩定光學性能的功能，達成提升光學效率並實現光學系統微型化與輕量化的結果，從而解決先前技術中偏光材料在厚度、重量、加工成本及偏振效率不足的問題。</t>
  </si>
  <si>
    <t>藉由引入空間可變間距的輸入衍射光學元件（DOE）和光柵出耦合器的技術，產生高效光耦合與引導影像光的功能，達成提升顯示裝置輕便性、影像質量和使用者舒適性並降低光學元件負擔的結果，從而解決先前技術中在頭戴式顯示器與近眼顯示器中，體積過大、光耦合效率低、影像質量不佳，以及佩戴不平衡等影響長時間使用體驗的問題。</t>
  </si>
  <si>
    <t>藉由全內反射原理和光學各向異性有機固體晶體材料的技術，產生了更精確控制光線及提高傳輸效率的功能，達成了在更小體積內提供更高光學性能的結果，從而解決先前技術中光學元件在耦合和傳輸光線方面的效率限制，無法充分利用光學各向異性材料特性的問題。</t>
  </si>
  <si>
    <t>藉由設計具有不同凹度輪廓的光學區域並在其間設置過渡區域的技術，產生了能夠矯正視力問題並實現光束最佳整形與平滑過渡的功能，達成了提升視覺內容呈現質量、減少視覺障礙的結果，從而解決先前技術中在提供高品質光學透鏡時難以同時滿足光束整形與平滑過渡需求，進而影響使用者舒適性及觀看體驗的問題。</t>
  </si>
  <si>
    <t>藉由使用一個或多個感測器捕獲第一使用者的視覺場景影像並從中提取特徵的技術，產生了根據表情符號詞彙識別表情符號並生成觸覺信號的功能，達成了在擴展實境環境中提供觸覺反饋的結果，從而解決先前技術中缺乏有效觸覺反饋和使用者在社交環境中感到孤立的問題。</t>
  </si>
  <si>
    <t>藉由將內容排名處理移至客戶端的技術，產生了根據本地排名算法和機器學習模型動態更新排名的功能，達成了減少對伺服器端依賴、提升內容推送效率和個性化程度的結果，從而解決先前技術中社交媒體平台和內容應用過度依賴伺服器端複雜算法，導致延遲增加和個性化程度不足的問題。</t>
  </si>
  <si>
    <t>藉由在社交網絡系統中引入基於動態註解篩選和趨勢識別的技術，產生更準確地識別新興內容並篩選出真正有趣註解的功能，達成有效篩選和推薦具有實際影響力的內容的結果，從而解決先前技術中在大量數據中準確識別新興趨勢時受到周期性標籤干擾、推薦內容不準確以及識別成本較高的問題。</t>
  </si>
  <si>
    <t>藉由引入有機固體晶體作為調制器並配置於激光裝置中的技術，產生了精確控制激光偏振狀態的功能，達成了激光光束相干性與穩定性的顯著提升的結果，從而解決先前技術中激光發射過程中偏振控制不精確，導致光束質量不穩定以及效率低下的問題。</t>
  </si>
  <si>
    <t>藉由垂直腔面發射激光器中分佈式布拉格反射器和光二極體結構的精確設計的技術，產生高效垂直方向光發射和優化反射效率的功能，達成更穩定的輸出功率、更佳的波長精度以及更小體積的結果，從而解決先前技術中激光器無法有效利用腔內光學特性，導致光束發散度較大、效率低下的問題。</t>
  </si>
  <si>
    <t>藉由利用運動向量資訊來確定與來源影像幀和參考影像幀相關的多個分數影像樣本的技術，產生了基於單向預測和雙向預測運動估測的功能，達成了減少視訊編碼過程中雙向預測操作計算複雜性的結果，從而解決先前技術中雙向預測操作需要處理細分像素樣本插值計算及多參考幀扭曲計算導致計算密集和效率低下的問題。</t>
  </si>
  <si>
    <t>藉由彎曲的主波導和多個次波導設計的技術，產生了有效將湍流壓力波與聲壓波分離的功能，達成了減少風噪音對麥克風的影響，並提升聲音清晰度的結果，從而解決先前技術中傳統氣導式麥克風設計在風噪音影響下導致音質下降的問題。</t>
  </si>
  <si>
    <t>藉由整合一個或多個第一超寬頻(UWB)收發器與可穿戴設備中的第二UWB收發器並實施基於方向動態調整內容渲染的技術，產生在多設備環境中高效穩定數據傳輸及動態內容呈現的功能，達成用戶於人工實境系統中獲得更即時、穩定且沉浸式互動體驗的結果，從而解決先前技術中因信號干擾、頻寬不足及多設備協調困難所導致的連結延遲與體驗不流暢的問題。</t>
  </si>
  <si>
    <t>藉由在LED發光表面添加有機固體晶體封裝層的技術，產生提升光發射效率、光學性能和穩定性的功能，達成提高LED亮度、色彩表現及耐用性的結果，從而解決先前技術中LED光學性能差、耐用性不足以及受環境因素影響導致光衰減和色彩不準確的問題。</t>
  </si>
  <si>
    <t>藉由設計光學組件並結合顯示器與光束分離器的技術，產生了能夠同時傳遞環境光和影像光的功能，達成了在頭戴顯示裝置中實現環境光和影像光無縫融合的結果，從而解決先前技術中無法有效融合環境光和影像光，導致視覺不適和沉浸感不足的問題。</t>
  </si>
  <si>
    <t>藉由結合用於照明眼睛的光源、第一種和第二種衍射型偏光光束分離器，其中一者配置為補償另一者光譜色散的技術，產生提升光控制精度並增強眼部運動檢測能力的功能，達成提高眼動追蹤準確性與穩定性以適應多種應用場景的結果，從而解決先前技術中受限於液晶層相位延遲調控導致系統操作複雜且性能不穩定的問題。</t>
  </si>
  <si>
    <t>藉由使用衍射型偏振光束分離器(DT-PBS)引導光源並根據偏振性質將光分離及分配至顯示器的技術，產生能有效提升空間光調制精度與顯示效果、並簡化LCoS系統光學設計的功能，達成在投影電視和近眼投影顯示等應用中提供高效光學性能及擴展系統應用範圍的結果，從而解決先前技術中因依賴液晶層電場調控導致系統複雜且應用範圍受限的問題。</t>
  </si>
  <si>
    <t>藉由利用多媒體捕捉系統和元數據引擎的技術，產生了從原始多媒體數據中提取精確元數據並高效查詢的功能，達成了提升數據檢索精度和效率的結果，從而解決先前技術中多媒體數據捕捉和存儲系統僅提供基本資訊、無法深度處理數據內容的問題。</t>
  </si>
  <si>
    <t>藉由在XR瀏覽器中預加載沉浸式資源並使用API呼叫設定顯示屬性的技術，產生自動轉換二維網頁到沉浸體驗顯示的功能，達成更流暢、更高效的內容展示和交互體驗的結果，從而解決先前技術中顯示系統無法靈活調整、用戶期望不匹配，以及不直觀的導航和意外顯示的問題。</t>
  </si>
  <si>
    <t>藉由引入噪聲標籤與協同教學方法的技術，產生在訓練過程中自動增強數據魯棒性的功能，達成更高準確性、強適應性且具噪聲抗性的建築基礎識別的結果，從而解決先前技術中對標註數據過度依賴、無法應對現實環境中噪聲影響導致模型性能下降的問題。</t>
  </si>
  <si>
    <t>藉由在虛擬環境中生成虛擬物品並檢測實體物體位置的技術，產生了根據使用者移動意圖調整虛擬表徵解耦的功能，達成了更加靈活且精確地表現實體物體相對於虛擬物品移動的結果，從而解決先前技術中無法充分考慮使用者移動意圖，導致虛擬表徵與實體物體之間缺乏連貫性或準確性的問題。</t>
  </si>
  <si>
    <t>藉由透過創作螢幕收集並根據不同消費渠道需求創建多種渲染內容的技術，產生同時滿足多個消費渠道視覺和文本呈現要求並提升用戶創作靈活性的功能，達成簡化數位創作流程並有效提高用戶在多渠道平台上內容發佈效率的結果，從而解決先前技術中無法兼顧多個渠道需求導致創作過程複雜且用戶感到困惑的問題。</t>
  </si>
  <si>
    <t>藉由智能調整無線連接參數以提高內容傳輸效率的技術，產生了根據內容類型和通道條件動態調整無線連接的功能，達成了在擴增實境（AR）、虛擬實境（VR）或混合實境（MR）環境中提升內容傳輸效率並減少延遲的結果，從而解決先前技術中缺乏針對不同內容類型和通道條件的智能調整能力所導致的使用者體驗不佳的問題。</t>
  </si>
  <si>
    <t>藉由使用分階段傳輸不同下採樣幀並動態調整採樣模式的技術，產生了能夠降低延遲並提高圖像數據流暢傳輸的功能，達成了顯著提升雲端渲染虛擬現實（VR）或擴增現實（AR）圖像內容傳輸效率的結果，從而解決先前技術中由於帶寬不足和延遲過高導致用戶體驗不佳的問題。</t>
  </si>
  <si>
    <t>藉由根據社交網絡系統用戶互動數據確定物體與產品相符的可能性的技術，產生了基於該參數自動將符合產品的內容提供給顯示設備顯示的功能，達成了提升數位內容的影響力和用戶參與度的結果，從而解決先前技術中無法即時展示產品信息並促進銷售的問題。</t>
  </si>
  <si>
    <t>藉由使用堆疊印刷電路板架構並設計合理的熱擴散器與介面器配置的技術，產生了提高設計整潔度、輕量化及優化熱量分散的功能，達成提升效能與可靠性的結果，從而解決先前技術中印刷電路板與金屬框架設計複雜、體積龐大、重量過重以及散熱效果不佳的問題。</t>
  </si>
  <si>
    <t>藉由使用耳內設置功能性近紅外光譜（fNIRS）技術與腦電圖（EEG）電極結合的技術，產生能夠實時捕捉大腦血流動態和腦部活動的功能，達成準確估算使用者認知負荷並提高佩戴舒適度的結果，從而解決先前技術中傳統fNIRS設備體積大且無法靈活適應日常活動的問題。</t>
  </si>
  <si>
    <t>藉由使用通用兼容的配件模組的技術，產生能夠提供觸覺反饋和視覺刺激的功能，達成提升虛擬現實遊戲中用戶體驗和操作表現的結果，從而解決先前技術中現有遊戲控制器在與運動配件機械安裝時無法匹配形狀與平衡，導致無法提供真實感受的問題。</t>
  </si>
  <si>
    <t>藉由使用頭戴式顯示器（HMD）結合處理電路來捕捉物理環境影像並識別手勢的技術，產生了能夠自動判斷使用者坐姿並簡化操作流程的功能，達成了提升使用者與環境中物體互動的直觀性和效率的結果，從而解決先前技術中依賴多設備和複雜操作介面進行內容展示及操作的問題。</t>
  </si>
  <si>
    <t>藉由使用空間注意力編碼器和時間注意力解碼器進行影像幀特徵生成與未來行為預測的技術，產生基於過去影像幀特徵的未來行為預測的功能，達成準確預測視頻中未來行為並捕捉時間演變特徵的結果，從而解決先前技術中無法有效建模視頻序列時間演變，並且對長期時間依賴性預測建模存在困難的問題。</t>
  </si>
  <si>
    <t>藉由根據設備的功率條件數據確定無線電力傳輸設備的技術，產生能夠自動調整並指令第二設備向第一設備進行無線電力傳輸的功能，達成在不干擾用戶活動的情況下提升設備運行時間並優化使用體驗的結果，從而解決先前技術中傳統充電方式會中斷用戶活動，降低整體使用體驗的問題。</t>
  </si>
  <si>
    <t>藉由基於三維視覺媒體插入與人工實境整合的技術，產生支持多使用者協作與互動的沉浸式內容展示的功能，達成更豐富、更互動的內容創作與社交體驗的結果，從而解決先前技術中無法有效整合多個使用者意見、互動體驗單一化及內容創作協作受限的問題。</t>
  </si>
  <si>
    <t>藉由智能流分類服務（SCS）請求幀傳輸的技術，產生了在共享無線通信通道中動態調整通信流量的功能，達成了在虛擬實境（VR）、擴增實境（AR）或混合實境（MR）應用中減少通信干擾、提升影像渲染效率和使用體驗的結果，從而解決先前技術中無法快速且高效生成虛擬影像資料，導致影像顯示延遲、畫面撲動以及使用者動暈症的問題。</t>
  </si>
  <si>
    <t>藉由通過第一和第二無線網路介面同時建立兩個無線網路的技術，產生能夠高效傳輸數據並實現即時影像渲染的功能，達成減少影像與用戶頭部動作之間延遲，提升擴展實境系統中影像流暢度和沉浸感的結果，從而解決先前技術中由於用戶佩戴頭戴顯示器時頭部頻繁動作與影像延遲引起的影像抖動和運動病的問題。</t>
  </si>
  <si>
    <t>藉由通過多條光纖與資料中心機櫃端口連接並促進光纖重排的技術，產生了減少現場配線需求並提高安裝效率的功能，達成了顯著減少資料中心配線安裝工時並提升擴展性和運營效率的結果，從而解決先前技術中資料中心安裝過程需要大量勞動力並導致工時過長，從而限制了資料中心的可擴展性和靈活性的問題。</t>
  </si>
  <si>
    <t>藉由利用微透鏡陣列和顯示器結合物理控制器移動以精確對齊像素與微透鏡的技術，產生能夠準確生成符合目標參數的光場以提高圖像清晰度和真實感的功能，達成確保每個像素發射的光線準確到達使用者眼睛並減少圖像失真的結果，從而解決先前技術中光場顯示器無法精確生成每個光線而導致圖像變形的問題。</t>
  </si>
  <si>
    <t>藉由集成矩陣轉置、矩陣處理、數據修改與數據歸約功能的技術，產生高效靈活的人工智慧矩陣計算與數據處理的功能，達成提升計算效能、降低硬體複雜性並減少成本的結果，從而解決先前技術中在人工智慧運算中，面臨大量數據處理運算導致硬體成本過高、計算效率低下，以及複雜硬體設計難度大的問題。</t>
  </si>
  <si>
    <t>藉由在可穿戴結構中安排神經肌肉傳感器並結合計算機處理器的技術，產生了根據操作員手腕的神經肌肉信號來確定運動任務性能指標的功能，達成了通過增強現實界面提供針對運動序列的反饋的結果，從而解決先前技術中用戶在虛擬現實環境中無法真實再現手部運動並與虛擬物體互動的問題。</t>
  </si>
  <si>
    <t>藉由在人工現實設備中顯示最小化通知並根據用戶視線追蹤進行狀態轉換的技術，產生能夠精確追蹤用戶眼睛位置並自動調整通知顯示狀態的功能，達成在用戶旋轉頭部時保持通知位置不變，提升用戶對通知的交互體驗的結果，從而解決先前技術中虛擬物體顯示位置不當導致的眼睛疲勞及信息呈現效果不足的問題。</t>
  </si>
  <si>
    <t>藉由接收來自不同視角的第一圖像和第二圖像，並基於這些圖像生成準確的三維幾何結構的技術，產生了更準確的空間感知和真實世界物體建模的功能，達成了提高混合現實應用中空間準確度和改善用戶體驗的結果，從而解決先前技術中由於頭戴顯示器鏡頭與用戶瞳距不同而引起的立體圖像扭曲的問題。</t>
  </si>
  <si>
    <t>藉由使用硬體處理器執行計算機實現方法的技術，產生在隱藏個人列表中選擇潛在參與者並根據選擇創建私密對話實例的功能，達成用戶和潛在參與者在保密的環境中進行互動的結果，從而解決先前技術中在社交媒體或在線平台上用戶互動隱私和透明度不足的問題。</t>
  </si>
  <si>
    <t>藉由建立和管理人工現實（XR）空間的技術，產生了視頻通話和XR用戶之間真實互動的功能，達成了在視頻通話中建立更真實、流暢的互動體驗的結果，從而解決先前技術中現有視頻會議無法真實表達身體語言、空間互動不足以及固定視角和平面顯示限制參與者移動的問題。</t>
  </si>
  <si>
    <t>藉由基於聲學模型應用用戶特定數據和設備特定數據的技術，產生能夠根據個體HRTF和擴散場特徵進行音頻均衡化處理的功能，達成提供高度個性化、空間化且高品質音頻體驗的結果，從而解決先前技術中無法充分考量個別用戶聲學差異和設備響應校正而導致音頻體驗不夠精準的問題。</t>
  </si>
  <si>
    <t>藉由使用人工現實（XR）系統的眼睛追蹤的技術，產生動態調整光學元件物理特徵的功能，達成根據用戶眼睛位置自動調整光學參數以提升視覺效果和舒適度的結果，從而解決先前技術中未能考慮用戶眼睛需求，導致眼睛疲勞、視力不清的問題。</t>
  </si>
  <si>
    <t>藉由在多維編織機上根據程式編排的編織順序，將非編織結構集成於編織面料中的技術，產生了自動調整編織圖案來融合非編織結構的功能，達成了減少設備體積、提高舒適性及佩戴靈活性的結果，從而解決先前技術中傳統手套型可穿戴設備因為體積龐大或多層結構而導致沉浸感降低的問題。</t>
  </si>
  <si>
    <t>藉由通過社交網絡系統帳戶呈現貼紙托盤並接收貼紙選擇與修改的技術，產生了靈活定制貼紙內容並實現多平台分享的功能，達成了能夠輕鬆定制內容並有效跨平台分享相似內容的結果，從而解決先前技術中用戶在數位平台創建和分享內容時，面臨內容自訂能力受限及跨平台分享繁瑣的問題。</t>
  </si>
  <si>
    <t>藉由基於不同特徵組分別訓練通用模型與特定模型，並根據控制設置靈活選擇預測結果以進行內容排名的技術，產生在更短時間內提供準確互動預測、提高內容展示效率的功能，達成減少預測延遲、提升用戶互動意願與整體體驗的結果，從而解決先前技術中完全依賴高延遲模型進行預測導致內容展示延遲，降低用戶互動率並影響系統收入潛力的問題。</t>
  </si>
  <si>
    <t>藉由持續監測並比較用戶的視覺參數的技術，產生根據用戶需求動態調整光線特性和XR環境內容的功能，達成提升視覺效果和舒適度的結果，從而解決先前技術中未能針對不同用戶的視覺需求進行有效調整，導致眼睛疲勞和視力模糊的問題。</t>
  </si>
  <si>
    <t>藉由增強實體引用並生成增強消息的技術，產生了在多終端設備間提供直觀控制與互動的功能，達成了提高訊息系統互動性、便捷性和多終端環境中的應用效率的結果，從而解決先前技術中訊息系統缺乏靈活的實體交互方式、複雜的終端身份管理和操作不便的問題。</t>
  </si>
  <si>
    <t>藉由巧妙配置照明裝置與光導的技術，產生了將漏光束引導至眼箱且不與圖像光束重疊的功能，達成了提高佩戴舒適度並避免光學像差與圖像失真的結果，從而解決先前技術中頭戴顯示裝置因使用大型、笨重或不平衡顯示設備所導致的佩戴不舒適的問題。</t>
  </si>
  <si>
    <t>藉由識別場景並切換增強現實頭戴裝置配置的技術，產生了在虛擬現實、擴增現實和直接現實模式之間靈活切換的功能，達成了提升使用者沉浸體驗並增強設備實用性的結果，從而解決先前技術中現有增強現實設備無法無縫切換不同現實模式的問題。</t>
  </si>
  <si>
    <t>藉由在客戶系統上接收用戶請求並根據請求暫停與恢復任務的技術，產生了根據用戶互動智能判斷意圖並動態調整任務執行的功能，達成了提升用戶與助手系統互動效率和體驗的結果，從而解決先前技術中無法靈活應對用戶即時需求，尤其在多任務處理時未能有效支持暫停與恢復任務的問題。</t>
  </si>
  <si>
    <t>藉由基於專用集成電路加速影片轉碼和質量評估的技術，產生在低功耗下高效計算複雜影片質量指標的功能，達成更準確、高效的轉碼影片質量評估的結果，從而解決先前技術中依賴計算複雜度較低的軟體演算法而無法提供最佳解析度和影片質量的問題。</t>
  </si>
  <si>
    <t>藉由使用結合剛性檢測與動態姿勢估計雙重計算的高效視頻流處理的技術，產生能夠準確識別和跟蹤關節體系運動剛性變化的功能，達成在動態場景中更高精度、更穩定的姿勢重建的結果，從而解決先前技術中無法有效適應部件剛性變化、導致姿勢估計不準確的問題。</t>
  </si>
  <si>
    <t>藉由基於多算法特徵聚合的語音檢測的技術，產生更高準確性的語音活動識別的功能，達成在各種環境中都能穩定檢測人聲的結果，從而解決先前技術中準確性低、依賴複雜算法而降低成本或效果不佳的問題。</t>
  </si>
  <si>
    <t>藉由使用高穩定性振盪器和衛星信號接收器的技術，產生了精確對齊時間參考輸出的功能，達成了在較小體積和較低成本下提供高精度物理時鐘的結果，從而解決先前技術中因使用大型、專用且昂貴的高精度時鐘所帶來的硬體不便和高成本的問題。</t>
  </si>
  <si>
    <t>藉由在影像感測器中使用像素單元陣列與多層級電源域管理的技術，產生在高解析度與高幀率下高效能影像處理的功能，達成提供高解析度影像和快速影像更新的結果，從而解決先前技術中在高解析度與高幀率影像需求下性能不足的問題。</t>
  </si>
  <si>
    <t>藉由通過根據聲音場景的邊界及每個聲源的虛擬位置對多個聲音信號進行聲音平移並生成雙耳空間化信號的技術，產生在僅有兩個音頻通道的條件下實現離散多虛擬聲源空間化的功能，達成增強用戶對虛擬聲源位置感知精度及提升音頻體驗沉浸感的結果，從而解決先前技術中因音訊信號僅能通過兩個音頻通道傳輸而限制聲音場景僅支持兩個虛擬聲源的問題。</t>
  </si>
  <si>
    <t>藉由無線設備在低功耗模式下運作並智能管理蜂窩調製解調器的技術，產生了在減少功耗的同時，迅速響應網絡尋呼請求的功能，達成了提高可穿戴設備無線通信靈活性和可靠性的結果，從而解決先前技術中可穿戴設備無線通信延遲和低效的問題。</t>
  </si>
  <si>
    <t>藉由將菲涅耳透鏡與反射偏振器結合的技術，產生了精確控制光的偏振特性和提高光的傳遞與反射效率的功能，達成了在各種光學應用中提升光學系統性能和靈活性的結果，從而解決了先前技術中偏振控制不足和光損失問題，無法有效分離或管理不同偏振光特性的問題。</t>
  </si>
  <si>
    <t>藉由將傾斜體鏡配置於波導本體內並調整其反射率的技術，產生了可控的影像光空間分佈的功能，達成了提供更清晰、舒適顯示體驗並提升顯示效果的結果，從而解決先前技術中視覺顯示裝置在顯示效果不足及使用者舒適性差，尤其是當頭戴顯示裝置過大或笨重時會影響佩戴舒適度的問題。</t>
  </si>
  <si>
    <t>藉由使用光學分隔的光導板並配置可切換的耦合器與出耦合器的技術，產生將影像光有效引導並朝向眼箱發射的功能，達成提供清晰且舒適的顯示體驗，同時確保裝置輕便且減少佩戴不適的結果，從而解決先前技術中視覺顯示裝置在提供靜態影像和視頻時，可能遭遇的顯示效果不足、佩戴不適及影像失真等問題。</t>
  </si>
  <si>
    <t>藉由將外部光線與圖像光的偏振狀態設置為正交的技術，產生在不同光照條件下仍能保持清晰顯示的功能，達成改善佩戴舒適度並提升顯示性能的結果，從而解決先前技術中視覺顯示裝置體積大、笨重或電池過重所導致的佩戴不適，並且無法有效提供清晰顯示效果的問題。</t>
  </si>
  <si>
    <t>藉由基於自動檢測講者縮略圖與播放時間軸更新的互動會議回放介面的技術，產生直觀且高效的講者識別和播放控制的功能，達成使用者在回放互動會議錄製時可以輕鬆識別當前主動講者並流暢控制播放進度的結果，從而解決先前技術中在會議回放過程中缺乏即時講者識別、手動尋找講者困難以及操作界面不夠直觀的問題。</t>
  </si>
  <si>
    <t>藉由將對話元組與關係元組進行靈活關聯並引入短暫性條件的技術，產生能夠根據具體條件控制接收者訪問媒體項目權限的功能，達成更高效、可定制的消息內容管理與顯示效果的結果，從而解決先前技術中固定對話組織模型無法靈活處理短暫性內容需求、導致重要信息遺失及難以有效管理的問題。</t>
  </si>
  <si>
    <t>藉由一種包括識別潛在匹配、訪問短暫內容、跟踪互動行為並動態匹配的在線約會的技術，產生能夠促進用戶與潛在匹配之間實時互動、內容共享以及互動行為跟踪的功能，達成提高匹配準確性、增強互動性並提升用戶在線約會體驗的結果，從而解決先前技術中僅依賴靜態個人資料進行匹配、缺乏有效互動方式和內容展示導致匹配效果不佳的問題。</t>
  </si>
  <si>
    <t>藉由生成臉部運動數據與設備運動數據集的技術，產生了能夠精確識別臉部運動並調整影像參數的功能，達成了在快速移動場景下快速且準確地進行影像校正的結果，從而解決先前技術中影像處理裝置在處理快速移動場景時圖像參數調整速度緩慢或不精確的問題。</t>
  </si>
  <si>
    <t>藉由透過參與者設備建立串流通道進行視訊通話，並根據用戶互動需求切換至自訂視訊通話介面佈局的技術，產生在客戶設備上以網格格式或自訂佈局渲染視訊單元以提升靈活性的功能，達成允許用戶根據需求自由調整視訊顯示方式並提升多方通話交流效率的結果，從而解決先前技術中視訊通話系統僅能僵化顯示捕捉視頻、缺乏互動性且無法靈活滿足用戶需求的問題。</t>
  </si>
  <si>
    <t>藉由基於手腕可穿戴裝置感測數據並與頭戴式可穿戴裝置通信的技術，產生了能在運動過程中自動顯示生理數據的功能，達成了使用者在體能活動中無需中斷運動即可獲取必要生理數據的結果，從而解決先前技術中使用者需中斷活動或進行物理互動來檢視生理數據的問題。</t>
  </si>
  <si>
    <t>藉由在顯示控制器中使用基於第一補償參數進行調整的控制信號的技術，產生了根據顯示像素亮度進行補償的功能，達成了有效減少像素退化與燒錄現象的結果，從而解決先前技術中顯示器在長時間顯示相同影像時容易出現燒錄現象、像素退化及亮度損失等問題。</t>
  </si>
  <si>
    <t>藉由使用核心-外殼納米線微型發光二極體（微型LEDs）的技術，產生了高效能、小型化且耐用的光源的功能，達成了更高解析度、更高亮度及更長使用壽命的結果，從而解決先前技術中傳統光源在尺寸、耐用性和效率上無法滿足現代顯示系統需求的問題。</t>
  </si>
  <si>
    <t>藉由改良的量子井層設計與摻雜的技術，產生了提升光源效能的功能，達成了顯示系統解析度與亮度提升的結果，從而解決先前技術中微型LED在高效能光源需求下，尺寸、耐用性和效率表現上的局限性問題。</t>
  </si>
  <si>
    <t>藉由在外包框架間隙中設置承載體並在其導電層內設計天線路徑，且以非導電材料包覆天線路徑的技術，產生可與計算設備電子耦合並實現靈活替換的天線的功能，達成適應不同無線通訊需求、提高信號接收效果和簡化安裝過程的結果，從而解決先前技術中天線設計靈活性不足、固定結構難以升級或替換，以及安裝過程複雜的問題。</t>
  </si>
  <si>
    <t>藉由在數據包傳輸過程中使用選擇確認位元向量及最後連續確認包序列號來精確識別丟失數據包並執行重傳的技術，產生提升數據包跟蹤與重傳管理效率以優化網絡通信的功能，達成減少不必要的數據重發並提高通信效率與可靠性的結果，從而解決先前技術中依賴數據包序列號導致丟失數據包追蹤困難及重傳效率低下的問題。</t>
  </si>
  <si>
    <t>藉由在計算機可讀介質中儲存指令並讓處理器執行，透過圖形用戶介面接收並處理用戶選擇的技術，產生了文字與圖形元素之間自動關聯並生成覆蓋規則的功能，達成了能在消息線程中精確呈現圖形元素來表達用戶意圖的結果，從而解決了先前技術中符號和動畫無法準確表達用戶意圖，且選擇和編輯過程繁瑣、影響溝通效率的問題。</t>
  </si>
  <si>
    <t>藉由從用戶客戶端設備獲取視頻內容並檢測音視頻不同步的技術，產生了檢測錯誤並生成合成媒體以實現音視頻同步的功能，達成了顯著提高視頻內容準確性和同步性的結果，從而解決先前技術中無法有效識別和修正音視頻不同步問題，導致用戶體驗不佳、交流受阻的問題。</t>
  </si>
  <si>
    <t>藉由使用多組光柵在不同時間期間內動態耦合影像光的技術，產生了能夠有效調整影像光方向和強度的功能，達成了擴展視場、更高透過率和優化眼箱效果的結果，從而解決先前技術中瞳孔擴展光導顯示系統在擴展視場時，依然存在局限性及眼箱效果不理想的問題。</t>
  </si>
  <si>
    <t>藉由主動液晶層與光活性層組合的技術，產生高效能、快速且穩定的透明度調節的功能，達成在增強現實環境中提供更快速、低功耗且寬廣的動態透明度調節效果的結果，從而解決先前技術中在溫度變化下性能不穩定、耗能過大以及透明度動態範圍受限的問題。</t>
  </si>
  <si>
    <t>藉由結合剛性核心材料與柔性接口材料的技術，產生結構穩定且可調整的光阻隔的功能，達成在調整眼罩時能有效地阻擋外部光線進入的結果，從而解決先前技術中頭戴顯示器光阻隔裝置不夠靈活、附著不穩固，並導致光線漏入影響顯示效果的問題。</t>
  </si>
  <si>
    <t>藉由通過可衍射光學元件和可重配置的反射器進行精確光束控制的技術，產生了穩定干涉圖樣的功能，達成了提高全息圖錄製質量和穩定性的結果，從而解決先前技術中由於環境振動導致的干涉條紋變化及錄製質量不足的問題。</t>
  </si>
  <si>
    <t>藉由使用超表面納米結構修正入射光相位的技術，產生在多種波長間有效校正色差的功能，達成提高顯示效果清晰度，改善虛擬現實、增強現實或混合現實應用中的視覺體驗的結果，從而解決先前技術中頭戴顯示器或抬頭顯示器在顯示內容時距離限制，導致顯示質量受色差影響的問題。</t>
  </si>
  <si>
    <t>藉由在頭戴顯示裝置中配置緩衝區以滾動保存和捕捉完整狀態數據的技術，產生能夠動態展示用戶所處人工實境環境並捕捉交互行為的功能，達成能夠提供更靈活和真實的使用體驗的結果，從而解決先前技術中無法充分展示動態視角和交互行為的問題。</t>
  </si>
  <si>
    <t>藉由伺服器註冊並整合增強實境（AR）與虛擬實境（VR）裝置標準化輸入數據的技術，產生能夠在共享互動環境中無縫協調各種裝置和實境模式之間操作數據的功能，達成多用戶在不同環境間流暢互動、姿態信息同步協調的結果，從而解決先前技術中在跨裝置和跨實境模式間存在兼容性不足，導致用戶無法在AR和VR環境中高效協作與互動的問題。</t>
  </si>
  <si>
    <t>藉由將第一影像部分和第二影像部分分別耦合進頭戴顯示器波導中的技術，產生了能夠擴展視場並鋪疊影像的功能，達成了提供更為真實、無視覺瑕疵的顯示效果的結果，從而解決先前技術中由顯示拼接裝置產生的視覺瑕疵和頭戴顯示器笨重的問題。</t>
  </si>
  <si>
    <t>藉由使用包含顏色像素傳感器和全色像素傳感器的圖像傳感器的技術，產生了能夠過濾生成單色圖像並生成高精度彩色圖像的功能，達成了在顯示裝置中更有效呈現虛擬實境（VR）、擴增實境（AR）、混合實境（MR）或其組合內容的結果，從而解決先前技術中使用者佩戴顯示裝置（HMD）時無法清楚查看物理環境的問題。</t>
  </si>
  <si>
    <t>藉由設計具有可調激活能量的螢光量子點的技術，產生了能根據不同激活能量調整的功能，達成了提升虛擬現實（VR）和增強現實（AR）應用中靈敏度與準確度的結果，從而解決先前技術中螢光量子點系統無法靈活應對不同應用需求並影響使用者體驗的問題。</t>
  </si>
  <si>
    <t>藉由利用波導與螢光物質相互作用的技術，產生了在高背景光環境下準確辨識目標物光譜特徵的功能，達成了提升影像清晰度與對比度的結果，從而解決先前技術中在標準光子集成電路系統中，眼睛照明與相機光譜帶寬相同所造成的光纖波導漏光的問題。</t>
  </si>
  <si>
    <t>藉由利用體積光柵進行布拉格衍射的技術，產生了能夠精確調節光譜和角度選擇性變化的功能，達成了擴展有效視瞳範圍並提高顯示效果的結果，從而解決先前技術中傳統近眼顯示系統在視覺效果和視瞳擴展上存在的限制，無法充分滿足使用者需求的問題。</t>
  </si>
  <si>
    <t>藉由使用激光光源和反射介電濾光器陣列的技術，產生了高效能的光利用和圖像調制的功能，達成了顯示系統能量效率顯著提升，並減少光損失的結果，從而解決先前技術中液晶顯示器和有機發光二極體顯示器中，由於吸光色彩濾鏡引起的顯示效率低和能量損失的問題。</t>
  </si>
  <si>
    <t>藉由透過檢測來自手腕可穿戴裝置的數據來使用手勢的技術，產生了簡化相機數據捕捉與呈現過程的功能，達成了用戶可以通過低摩擦手勢快速觸發相機控制並顯示數據的結果，從而解決先前技術中使用者需要經過多個繁瑣步驟來捕捉和分享圖像或影片的問題。</t>
  </si>
  <si>
    <t>藉由使用計算機實現的內容創作歸屬判斷和追蹤的技術，產生了準確識別原創內容和衡量其受歡迎程度的功能，達成了在社交媒體平台上準確識別和認可內容創作者的結果，從而解決先前技術中在社交媒體平台上無法有效追蹤和歸屬原創內容，導致創作者貢獻被忽視的問題。</t>
  </si>
  <si>
    <t>藉由將視訊通話與擴增實境技術相結合的技術，產生了在視訊通話中渲染擴增實境效果並支持互動的功能，達成了提升通話沉浸感與靈活性的結果，從而解決先前技術中傳統視訊通話系統僅能提供簡單且固定視訊播放，無法支持實時互動的問題。</t>
  </si>
  <si>
    <t>藉由根據網頁代碼中的應用程式介面（API）調用，通過瀏覽器傳輸指示並將顯示模式從二維轉換為三維的技術，產生了能夠實現立體顯示並改善顯示效果的功能，達成了提升內容顯示效果並滿足用戶期望的結果，從而解決先前技術中顯示系統在根據用戶選擇或期望顯示內容時面臨的配置不匹配或無法充分利用顯示能力的問題。</t>
  </si>
  <si>
    <t>藉由根據設備功能測試和電池狀態的技術，產生了根據環境條件和電池電量調整設備操作的功能，達成了在不同使用情境下優化設備性能和影像質量的結果，從而解決先前技術中無法在電池限制和環境變化下持續提供高品質影像錄製的問題。</t>
  </si>
  <si>
    <t>藉由精確控制微鏡角度的技術，產生了改善虛擬實境、擴增實境或混合實境內容顯示品質的功能，達成了提高顯示性能、減少光線干擾並改善使用者視覺體驗的結果，從而解決先前技術中眼睛疲勞、視野狹窄、影像色彩不準確、解析度與亮度不足的問題。</t>
  </si>
  <si>
    <t>藉由利用機器學習模型對字幕進行質量分類的技術，產生能夠準確評估和顯示內容字幕質量的功能，達成提高數位內容展示效果和用戶理解能力的結果，從而解決先前技術中在處理數位內容過程中無法有效評估和顯示內容標題的問題。</t>
  </si>
  <si>
    <t>藉由設置在可充電的近眼顯示器外殼中的發射線圈和接收線圈的技術，產生了通過磁感應無需接觸即可充電的功能，達成了無論鏡腿摺疊配置如何均可穩定充電的結果，從而解決先前技術中充電接口設計不良、接觸不良導致充電效率低下的問題。</t>
  </si>
  <si>
    <t>藉由解碼、提取信號信息、對齊及互換編碼的技術，產生更高效且穩定的內容傳遞功能，達成提升串流內容連貫性和穩定性的結果，從而解決先前技術中編碼流切換引起的視頻跳躍、音頻故障和播放中斷的問題。</t>
  </si>
  <si>
    <t>藉由結合透氣防水膜與網狀結構的技術，產生了同時具備防水性與透氣性的功能，達成了在保持防水性的同時，允許氣體流通的結果，從而解決先前技術中防水裝置無法兼顧透氣性，導致使用過程中悶熱或不適，並且容易造成設備內部壓力過高的問題。</t>
  </si>
  <si>
    <t>藉由通過第一與第二柔性膜耦合光學元件並使其貼合於曲面基材的技術，產生在柔性和曲面基材上製備偏振體積全息圖及幾何相位光學元件以適應多種應用需求的功能，達成提高光學元件在非剛性基材上的貼合性、穩定性及應用靈活性的結果，從而解決先前技術中無法在柔性和曲面基材上製備光學元件限制其性能和功能多樣化的問題。</t>
  </si>
  <si>
    <t>藉由即時捕捉眼部數據和環境光測量並調整鏡片透明度的技術，產生了根據用戶眼部動作和環境光變化動態調整鏡片透明度的功能，達成了提高頭戴裝置在不同光線條件下的視覺體驗和適應能力的結果，從而解決先前技術中無法根據眼部動作和環境光線變化做出快速反應、未能有效滿足用戶對虛擬與現實環境互動需求的問題。</t>
  </si>
  <si>
    <t>藉由實時捕獲頭戴裝置所拍攝的媒體內容圖像並基於這些圖像生成個性化知識圖譜的技術，產生了根據用戶在媒體內容中的進度動態調整內容摘要的功能，達成了根據用戶的觀看行為即時提供個性化內容摘要的結果，從而解決先前技術中智能助手系統無法即時分析用戶進度並提供實時個性化服務的問題。</t>
  </si>
  <si>
    <t>藉由通過處理器接收傳感器數據並應用模型來分析用戶姿勢的技術，產生了根據姿勢類型生成操作模式閾值並觸發碰撞警告的功能，達成了即時預警用戶可能與障礙物發生碰撞的結果，從而解決先前技術中VR和AR系統無法及時發出障礙物警告、增加用戶意外碰撞風險的問題。</t>
  </si>
  <si>
    <t>藉由根據觸覺庫的判斷，決定是否使用參數化定義的觸覺反應而非預定義觸覺反應的技術，產生了根據不同應用和設備需求動態調整觸覺反應的功能，達成了觸覺效果能夠靈活適應各種設備與應用的結果，從而解決了先前技術中觸覺效果系統在自定義、擴展性和存儲上的限制，特別是預定義觸覺效果數量有限、存儲佔用過多內存以及帶寬需求過高的問題。</t>
  </si>
  <si>
    <t>藉由同時提取視覺和音頻特徵並將其轉化為二維特徵網格的技術，產生了更準確且完整的三維空間重建的功能，達成了在效率、靈活性和準確性上顯著提升三維空間模型生成的結果，從而解決先前技術中需要大量輸入數據並且無法建模不可視區域、導致模型不完整和不準確的問題。</t>
  </si>
  <si>
    <t>藉由將固態照明（SSL）和光伏（PV）技術集成於同一透明載體晶圓上的技術，產生在同一裝置中同時實現光照和能量轉換的功能，達成提升設備光照效率和能源利用的結果，從而解決先前技術中固態照明與光伏設備整合困難、空間利用效率低下以及能量產生與利用分離的問題。</t>
  </si>
  <si>
    <t>藉由將可固化材料沉積到主電極上、固化形成固化彈性體材料的電活性聚合物元件，並在其表面沉積電導材料以形成次級電極的技術，產生能夠製造高性能電活性聚合物元件以改善光學系統性能的功能，達成提高AR/VR裝置的顯示效果和用戶互動體驗的結果，從而解決先前技術中光學系統性能不足以精確將顯示器光線與現實世界視覺信息結合傳達至使用者眼睛的問題。</t>
  </si>
  <si>
    <t>藉由利用眼動追蹤和手部追蹤數據識別手勢意圖並模擬拖動手勢的慣性進行交互的技術，產生了準確識別用戶手勢並模擬自然拖動慣性的功能，達成了提升用戶在人工現實環境中與虛擬對象交互的直觀性和流暢性的結果，從而解決先前技術中無法支持自然手勢操作，導致用戶在虛擬對象滾動和導航過程中交互體驗受限的問題。</t>
  </si>
  <si>
    <t>藉由處理多版本用戶數據流並根據不同的用戶存在真實度生成不同版本的技術，產生了靈活支持不同真實度需求顯示的功能，達成了提高資源利用效率和提升用戶體驗的結果，從而解決先前技術中依賴單一應用程序進行用戶動作追蹤，導致資源消耗過大和用戶體驗不足的問題。</t>
  </si>
  <si>
    <t>藉由利用可變焦距組件根據操作模式調整光束的偏振狀態的技術，產生了在焦點模式和沉浸模式下穩定且高品質影像的功能，達成了無論在視場大小調整下，影像清晰度與亮度保持穩定的結果，從而解決先前技術中在虛擬現實耳機中調整視場時影像品質下降、亮度變化，影響畫質的問題。</t>
  </si>
  <si>
    <t>藉由在聯絡點和電極上熔化和固化納米多孔金屬尖端的技術，產生了高效且可靠的光源與控制電路之間的金屬連接的功能，達成了顯示裝置組裝過程中更高的連接效率與運行可靠性的結果，從而解決先前技術中微型發光二極體與控制電路之間的混合互連建立困難的問題。</t>
  </si>
  <si>
    <t>藉由將微型發光二極體與微透鏡陣列相結合的技術，產生了能夠聚焦微型發光二極體發出的可見光的功能，達成了提供更小尺寸、更高耐用性及更高效率的光源的結果，從而解決先前技術中傳統光源在顯示系統中存在的尺寸大、耐用性差及效率低的問題。</t>
  </si>
  <si>
    <t>藉由將導電線圈與其他電路元件整合於同一柔性印刷電路板的技術，產生了能夠接收或發送近場通信數據並執行電子設備功能的功能，達成了在不增加設備部件數量的情況下縮小設備尺寸並提升功能性的結果，從而解決先前技術中便攜電子設備無線通訊線圈整合不便、部件過多及設備尺寸過大的問題。</t>
  </si>
  <si>
    <t>藉由使用多層超高分子量聚乙烯薄膜的聚合物層壓的技術，產生具備高透光率、低霧度及優異熱導率和彈性模量的功能，達成提升顯示系統中光學性能與機械性能的結果，從而解決先前技術中材料透光不足、霧度過高及熱管理性能不佳的問題。</t>
  </si>
  <si>
    <t>藉由接收第三方系統的請求與用戶行為消息，使用多任務神經網絡進行訓練並應用集群模型來分析用戶特徵的技術，產生能夠根據目標行為和相關行為高效識別內容項目的自定義受眾群並擴展受眾群範圍的功能，達成提升內容展示效果與用戶互動體驗的結果，從而解決先前技術中依賴有限的第三方信息而導致無法有效擴展受眾群及準確推薦內容的問題。</t>
  </si>
  <si>
    <t>藉由根據用戶輸入、閒置時間和任務上下文信息計算並呈現個性化內容的技術，產生了能在用戶閒置時間內主動提供個性化且具互動性的內容的功能，達成了在閒置期間提升用戶體驗並有效利用閒置時間的結果，從而解決先前技術中智能助手系統依賴用戶主動輸入、缺乏智能調整和內容主動推送的問題。</t>
  </si>
  <si>
    <t>藉由改進的音頻產生裝置的技術，產生能同時從不同方向傳遞聲波的功能，達成提高頭戴顯示器音頻系統的靈活性和適應性的結果，從而解決先前技術中音頻系統受到耳機或耳塞物理連接的限制，導致使用不便，尤其在多用戶環境中的問題。</t>
  </si>
  <si>
    <t>藉由根據網絡擁擠程度和類型確定並執行減少擁擠的處理程序的技術，產生了靈活調節無線通信網絡擁擠狀況的功能，達成了提高通信效率、降低延遲並提升用戶體驗的結果，從而解決先前技術中無法有效應對多用戶同時傳輸數據時網絡擁擠的問題。</t>
  </si>
  <si>
    <t>藉由聚合用戶推薦和隱私設置精細管理的技術，產生自動生成並排序個性化推薦內容的功能，達成提高用戶在社交平台上的內容探索效率和互動體驗的結果，從而解決先前技術中生成和展示推薦內容的靈活性不足，導致用戶在內容探索過程中面臨困難的問題。</t>
  </si>
  <si>
    <t>藉由整合低電壓與高電壓電路並利用光子集成電路提升光傳遞效率的技術，產生了高效能光檢測和信號處理的功能，達成了更高的輸出電壓可擴展性和增強電氣隔離性的結果，從而解決先前技術中光檢測與信號處理效率低、能量損耗高、系統穩定性差的問題。</t>
  </si>
  <si>
    <t>藉由具有梯度折射率分佈的液晶層與電極層之間互動設計的技術，產生高精度光操控和均勻折射率控制的功能，達成在各種光學系統中更優越的光學性能和多功能性的結果，從而解決先前技術中液晶裝置在折射率均勻性和精確控制上無法滿足高端光學應用需求的問題。</t>
  </si>
  <si>
    <t>藉由基於物體預測投影並在特定區域集中取樣的技術，產生了對物體追蹤的高效取樣功能，達成了降低計算資源需求和延遲的結果，從而解決先前技術中基於完整影像捕捉進行物體追蹤所面臨的計算成本和延遲問題。</t>
  </si>
  <si>
    <t>藉由根據穿戴設備使用情況智能調整感測器功耗的技術，產生了在不妨礙功能效能下延長電池壽命的功能，達成了提升穿戴設備的電池使用時間並減少能量浪費的結果，從而解決先前技術中因感測器長時間高功耗運行而導致電池快速耗盡的問題。</t>
  </si>
  <si>
    <t>藉由使用不同的錫（II）鹵化物前驅體和液體溶劑組合的技術，產生了具有可變折射率的薄膜的功能，達成了薄膜的光學性質可根據需求進行調整的結果，從而解決先前技術中固定折射率薄膜無法靈活適應不同光學應用需求的問題。</t>
  </si>
  <si>
    <t>藉由包含矽氧烷、環氧樹脂低聚物、紫外線激活光酸生成劑及交聯劑的液態光學透明膠合劑（LOCA）的技術，產生了能有效提高光學基板間粘合性能的功能，達成了在人工現實系統中提升顯示清晰度與視覺整合性的結果，從而解決先前技術中傳統粘合劑無法達到高透明度和優異光學性能的問題。</t>
  </si>
  <si>
    <t>藉由通過分析命名數據結構模式並為其字段分配數字標識符以確保數據準確性和完整性的技術，產生在跨系統傳輸過程中保持數據一致性與準確性的功能，達成即使在數據結構變更時仍能高效可靠地完成數據傳輸的結果，從而解決先前技術中依賴字段名稱進行數據傳輸時易受結構變更影響而導致數據擾動與丟失的問題。</t>
  </si>
  <si>
    <t>藉由使多位群組成員共享一個智能虛擬助理服務的技術，產生了讓每位群組成員都能接收智能虛擬助理回應的功能，達成了提升團隊協作效率和加強群組成員間互動的結果，從而解決先前技術中傳統智能虛擬助理無法支持多人協作、效率低下的問題。</t>
  </si>
  <si>
    <t>藉由基於翻譯版本反饋訓練語言模型的技術，產生實時翻譯和不斷優化翻譯效果的功能，達成提升訊息交流質量和準確性的結果，從而解決先前技術中未能充分支持用戶需求，導致語言障礙和理解不當的問題。</t>
  </si>
  <si>
    <t>藉由利用深度圖像處理和規劃算法的技術，產生了能夠捕捉用戶視覺場景並生成精確行動計畫的功能，達成了提高用戶執行多步驟任務的能力和效率的結果，從而解決先前技術中虛擬助手僅作為輔助功能，限制了用戶的互動性和任務執行的問題。</t>
  </si>
  <si>
    <t>藉由利用機器學習模型計算目標用戶發生生活事件的概率分數的技術，產生基於目標用戶生活事件預測的廣告選擇的功能，達成提供及時且相關的廣告和信息建議的結果，從而解決先前技術中社交網絡系統中用戶資料更新不及時及資料準確性不足，導致廣告效果受限和推薦準確性差的問題。</t>
  </si>
  <si>
    <t>藉由促進用戶之間協作並建立補償機制的技術，產生了有效協作創建和整合物件的功能，達成了物件高效融入人工現實環境並可供多位用戶訪問的結果，從而解決先前技術中在人工現實環境中創建物件過程中用戶協作不足、創建流程繁瑣及整合困難的問題。</t>
  </si>
  <si>
    <t>藉由利用基於對抗學習訓練的編碼器將圖像中的多個基本描述符編碼為內容隱藏描述符的技術，產生了無法逆向回原始隱私信息的功能，達成了在增強現實（AR）和虛擬現實（VR）系統中保護用戶隱私的結果，從而解決先前技術中傳統AR和VR系統對用戶隱私保護不足，可能導致隱私敏感信息洩露的問題。</t>
  </si>
  <si>
    <t>藉由在線系統生成動態消息並整合私密訊息與公共內容的技術，產生了更高效展示用戶私密對話和公共評論的功能，達成了促進用戶之間直接溝通並改善互動體驗的結果，從而解決先前技術中無法有效展示和管理私密訊息，導致用戶互動效果不佳的問題。</t>
  </si>
  <si>
    <t>藉由生成共享秘密並建立安全連接的技術，產生無需重複設置的安全再連接的功能，達成提高設備間可信連結的安全性與便捷性的結果，從而解決先前技術中短距離無線通信協議在防範中間人攻擊和用戶設置繁瑣方面的問題。</t>
  </si>
  <si>
    <t>藉由基於互動水平動態評估和主導講者識別的技術，產生對小組視頻會議中即時互動性與質量進行綜合評估和調整的功能，達成提升會議流暢度、參與感及整體質量的結果，從而解決先前技術中傳統視頻會議系統無法有效反映實際互動情況、參與者體驗感低落、以及對會議流暢性和成效性產生負面影響的問題。</t>
  </si>
  <si>
    <t>藉由基於卷積神經網絡（CNN）實現的三維時空卷積的技術，產生了精確插值視頻幀的功能，達成了提升視頻質量並增加視頻幀率的結果，從而解決先前技術中低幀率視頻顯示過程中畫面質量不佳以及光流方法處理遮擋和複雜運動時的受限制的問題。</t>
  </si>
  <si>
    <t>藉由在記憶體中使用物理網格結構和圓形移動數據元素的技術，產生了能夠高效存儲並快速讀取數據的功能，達成了在視頻內容儲存和傳輸過程中提升壓縮效率並減少計算負擔的結果，從而解決先前技術中視頻編碼格式（如H.264和HEVC）在提供高壓縮率時，計算複雜性增加及硬體架構需求提升的問題。</t>
  </si>
  <si>
    <t>藉由利用生成媒體清單和輔助清單來分離媒體文件與非媒體文件的技術，產生了更靈活地處理媒體播放文件與輔助功能的功能，達成了提升媒體播放器識別和加載資源準確性的結果，從而解決先前技術中媒體文件與輔助文件混合導致的兼容性和播放效率低下的問題。</t>
  </si>
  <si>
    <t>藉由在創建媒體內容拼貼過程中根據用戶選擇動態生成拼貼佈局的技術，產生自動排列並即時預覽媒體內容拼貼佈局的功能，達成更高效率和更直觀的拼貼創建體驗的結果，從而解決先前技術中用戶無法預見拼貼最終效果以及在展示人臉時效率較低的問題。</t>
  </si>
  <si>
    <t>藉由設計包含主波導和次級波導的聲學裝置的技術，產生了能夠有效指引氣流並檢測聲壓波和湍流壓力波的功能，達成了在聲學傳感器的協助下能夠精確捕捉來自聲源的聲波及湍流壓力波的結果，從而解決先前技術中無法有效區分和檢測聲源與湍流干擾的問題。</t>
  </si>
  <si>
    <t>藉由即時生成幀並觸發響應的技術，產生了能夠促進無線設備間高效通信並動態調整資源分配的功能，達成了提升虛擬現實系統效率、減少延遲並改善顯示質量的結果，從而解決先前技術中依賴靜態數據傳輸模式，導致在動態環境中無法有效響應用戶動作和位置變化的問題。</t>
  </si>
  <si>
    <t>藉由生成包含對等流量緩衝區狀態數據的幀並無線傳輸至接入點的技術，產生了能夠改善無線設備間資源分配和提升流量管理效率的功能，達成了提升系統性能並提供更流暢用戶體驗的結果，從而解決先前技術中無法有效報告對等流量的緩衝區狀態，影響人工現實系統中流量管理和沉浸感的問題。</t>
  </si>
  <si>
    <t>藉由在基板上獲得嵌段共聚物溶液的薄膜並進行退火處理的技術，產生在非手性嵌段共聚物中形成多個由手性嵌段共聚物定義的螺旋結構的功能，達成在螺旋形狀的空腔內形成有機固體晶體的結果，從而解決先前技術中膽甾液晶（CLC）只能達到最高1.9的折射率的問題。</t>
  </si>
  <si>
    <t>藉由結合光導、可傾斜反射器、紅外光源與感測器，並透過光導內的光學路徑傳播紅外光和可見光束，實現根據眼動追蹤信號動態調整虛擬影像位置的技術，產生精確追蹤瞳孔位置並同步調整虛擬影像顯示位置的功能，達成提升眼動追蹤準確性和效率、實現更流暢的用戶互動體驗的結果，從而解決先前技術中眼動追蹤系統在準確性和效率不足，限制在遊戲、醫療及娛樂應用中實用性的問題。</t>
  </si>
  <si>
    <t>藉由在系統中引入具有衍射耦合結構的多組光柵配置的技術，產生可根據控制器選擇性配置多組光柵組合以指導圖像光傳播的功能，達成更小尺寸、更高透光率且視野更廣的壓縮眼盒的結果，從而解決先前技術中近眼顯示器在虛擬實境、擴增實境及混合實境應用中難以滿足視野、透光性及使用舒適度要求的問題。</t>
  </si>
  <si>
    <t>藉由使用液晶超材料表面調節光學特性的技術，產生了可以調整光信號的光學特性功能，達成了更薄、更小型化且高耐用性的相機模組設計的結果，從而解決先前技術中傳統相機模組需要較大物理空間、且無法避免較大部件對影像清晰度的影響的問題。</t>
  </si>
  <si>
    <t>藉由基於光學組件包括第一鏡片和第二鏡片、被動約束部件及調整組件協同工作的技術，產生可自動調整瞳距和眼距並確保鏡片穩定性的功能，達成佩戴者能夠輕鬆、快速地調整耳機瞳距和眼距、並保持鏡片穩定的位置的結果，從而解決先前技術中傳統頭戴顯示器依賴手動調整瞳距和眼距所帶來的繁瑣、調整不便以及佩戴不適的問題。</t>
  </si>
  <si>
    <t>藉由使用近紅外光發射與衍射光學元件結合的技術，產生高精度、近距離深度感測的功能，達成在頭戴式裝置中提供更準確的範圍和深度感測的結果，從而解決先前技術中立體三角測量和時間飛行技術在極近距離下感測不準確、適用性受限的問題。</t>
  </si>
  <si>
    <t>藉由在基材上獲取帶有排列層和第一溶液薄膜的技術，產生結晶有機晶體分子以在基材上形成有機固體晶體結構的功能，達成有機固體晶體結構側向包圍多個螺旋排列的液晶的結果，從而解決先前技術中膽甾液晶（CLC）只能達到最高1.9折射率的問題。</t>
  </si>
  <si>
    <t>藉由引入聚合物穩定的藍相液晶（PS-BPLC）層並對液晶分子的取向進行精確控制的技術，產生更高光學效率和多元應用範圍的功能，達成改善光學性能、提升顯示解析度及系統效率的結果，從而解決先前技術中液晶顯示技術（LCD）面臨的市場競爭加劇及增長率平緩的問題。</t>
  </si>
  <si>
    <t>藉由提供一個包括多個傳感器和訓練自校準模型的技術，產生了根據佩戴位置和姿勢自動調整電極排列和適應旋轉的功能，達成了在各種佩戴情況下穩定準確檢測用戶神經肌肉信號的結果，從而解決先前技術中智能可穿戴設備在不同佩戴位置或姿勢下信號檢測效果不佳、性能不穩定的問題。</t>
  </si>
  <si>
    <t>藉由引入具共享快取行標籤控制位的系統單晶片（SoC）的技術，產生高效數據刷新和共享記憶體管理的功能，達成即使在斷電情況下仍能保持數據完整性和系統穩定性的結果，從而解決先前技術中易失性記憶體（如SRAM）在斷電後數據丟失、系統不穩定以及資料完整性受損的問題。</t>
  </si>
  <si>
    <t>藉由基於n-gram匹配和動態媒體項目索引的技術，產生更精確的內容推薦的功能，達成即時響應使用者興趣變化並提供個性化建議的結果，從而解決先前技術中社交網路系統無法動態反映使用者實時興趣變化、推薦內容不夠準確和個性化程度低的問題。</t>
  </si>
  <si>
    <t>藉由在內容評估管道的多個階段使用相互預測輸出的機器學習模型並基於內容選擇值逐步篩選內容項目的技術，產生有效減少待評估內容數量、提升每個階段評估準確性與效率的功能，達成快速從大量內容中篩選高價值內容並展示給用戶的結果，從而解決先前技術中因內容評估模型複雜性不同無法有效過濾和挑選高相關性內容，導致重要內容可能被錯過的問題。</t>
  </si>
  <si>
    <t>藉由採用基於機器學習識別音訊高亮部分的技術，產生自動識別並標示可分享音訊內容的功能，達成在數位內容平台上更快速、直觀地分享音訊內容的結果，從而解決先前技術中分享介面不直觀、操作流程繁瑣、難以快速定位可分享音訊內容等使用者體驗不佳的問題。</t>
  </si>
  <si>
    <t>藉由創建包含視覺元素、參數及外部數據連結的數據結構並定義靈活的控制邏輯和視圖狀態模板的技術，產生了更加直觀且靈活的虛擬物件創建與交互的功能，達成了提高虛擬物件的可用性與操作效率的結果，從而解決先前技術中虛擬物件創建和交互不夠直觀、且開發過程繁重易出錯的問題。</t>
  </si>
  <si>
    <t>藉由控制信號旋轉反射表面並同步驅動多組發射器以形成輸出圖像的技術，產生能夠補償反射表面旋轉速度變化並將多種顏色光準確合成至同一像素的功能，達成有效形成大型綜合圖像且提升顯示效率與穩定性的結果，從而解決先前技術中掃描顯示器在同步操作複雜性和時序要求不一致下難以實現穩定輸出的問題。</t>
  </si>
  <si>
    <t>藉由整合超寬帶（UWB）通訊系統以確定位置資訊的技術，產生高精度位置跟踪與虛擬註冊的功能，達成在增強現實（AR）系統中提供更準確的位置定位、角度估算及連接安全性的結果，從而解決先前技術中無線通訊協定在AR和VR應用中存在的設備間距離、角度估算不準確、易受干擾及傳輸器負擔過重的問題。</t>
  </si>
  <si>
    <t>藉由基於源物體對應區域識別與壓電換能器陣列指令生成的技術，產生在電子顯示器邊界內識別源物體音頻內容並控制局部壓電換能器產生聲壓波的功能，達成在保持高音頻性能的前提下，顯著減少設備體積與重量，並提升裝置便攜性的結果，從而解決先前技術中在個人音頻裝置中因尺寸、重量和功率預算限制所帶來的音頻系統性能與便攜性無法兼顧的問題。</t>
  </si>
  <si>
    <t>藉由無線節點傳輸第一消息以保留WLAN頻道並利用非WLAN頻道傳輸第二消息的技術，產生了有效識別WLAN頻道並降低多頻道監控需求的功能，達成了在AR環境中減少頭戴顯示裝置的能源消耗的結果，從而解決先前技術中在多頻道監控時所造成的高功耗的問題。</t>
  </si>
  <si>
    <t>藉由根據服務狀態切換兩個無線網路並切換調變解調器至省電模式的技術，產生能夠在不同無線網路間高效切換並自動調節功耗的功能，達成在多網路運行時有效降低功耗並延長電池壽命的結果，從而解決先前技術中設備在多個無線網路間切換時過度消耗電力，影響電池性能和用戶體驗的問題。</t>
  </si>
  <si>
    <t>藉由支柱與輪叉重疊部分設置圓盤和壓縮元件的技術，產生減少輪叉相對於支柱旋轉並提升結構穩定性的功能，達成減輕無人機總重量並提高飛行效率和延長續航能力的結果，從而解決先前技術中傳統UAV部件增加整體重量、降低氣動性能並對子系統施加不必要負擔，進而影響效率、靈活性並增加能耗和維護頻率的問題。</t>
  </si>
  <si>
    <t>藉由在微型LED陣列上整合偏振衍射微透鏡陣列，以及與驅動電路電性連接的技術，產生更高顯示解析度和更清晰顯示質量的功能，達成在人工現實系統中提供更出色的虛擬物體與混合現實顯示效果的結果，從而解決先前技術中近眼顯示系統在顯示虛擬物體或混合現實內容時，存在顯示質量不足、解析度不夠高，以及顯示裝置安裝位置帶來視覺體驗受限的問題。</t>
  </si>
  <si>
    <t>藉由包含補償元件、透明顯示器和聚焦元件以修改光相位並聚焦光線到眼箱的技術，產生能夠減少第一光或第二光中的一個或多個像差並改善光學性能的功能，達成在保持設備輕便性和緊湊設計的同時提供清晰視覺體驗的結果，從而解決先前技術中因光學配置龐大而導致HMD設備體積大、重量重及光學性能受限的問題。</t>
  </si>
  <si>
    <t>藉由使用頭戴裝置的成像模組捕捉眼睛圖像並進行圖像處理以確定使用者心率的技術，產生了根據使用者心率調整頭戴裝置透鏡透明度的功能，達成了提升裝置互動性並根據用戶生理狀況進行智能調整的結果，從而解決先前技術中頭戴裝置在互動性和使用者反饋方面的局限性，影響了使用者的沉浸感和操作體驗的問題。</t>
  </si>
  <si>
    <t>藉由提供受限的圖形設計圖示並結合社交網絡系統特徵識別的動態分享的技術，產生可以根據帳戶資格進行動態內容共享、貼紙互動性強化的功能，達成在社交網絡系統中提升內容分享的互動性和動態性的結果，從而解決先前技術中靜態貼紙功能無法有效推動主題或議題傳播、互動性較弱、內容共享體驗不足的問題。</t>
  </si>
  <si>
    <t>藉由在在線社交網絡環境中維護內容頻道，根據綜合分數對內容頻道進行排名，並根據排名動態調整內容頻道顯示序列位置的技術，產生能夠根據用戶偏好和行為優化內容展示順序，提升頻道可見性和個性化體驗的功能，達成增強用戶互動性和提高平台整體使用滿意度的結果，從而解決先前技術中內容頻道展示順序靜態化，缺乏針對個別用戶進行個性化調整，導致用戶無法有效獲取最相關內容的問題。</t>
  </si>
  <si>
    <t>藉由基於非線性優化器迭代設計通訊塔結構的技術，產生快速生成初步設計並進行結構強度分析的功能，達成高效、準確地評估通訊塔設計結構的強度和承載能力的結果，從而解決先前技術中主要集中於詳細設計而缺乏對初步設計和分析支持、無法快速適應市場需求變化的問題。</t>
  </si>
  <si>
    <t>藉由提供第一通道模擬器和第二通道模擬器的技術，產生能夠在數據中心機櫃的第一側和第二側分別提供受控測試環境的功能，達成在預部署階段更準確地預測網絡組件性能的結果，從而解決先前技術中在大型網絡應用中無法有效測試新配置網絡組件性能，導致運作效能無法預測和評估的問題。</t>
  </si>
  <si>
    <t>藉由引入基於位置跟踪器和不同速度數據讀寫方法的技術，產生高效、動態調整數據讀寫速度以減少競爭影響的功能，達成在多任務處理與資源競爭下仍能維持流暢反應速度的結果，從而解決先前技術中在人工現實內容呈現過程中，寫入與讀取操作之間競爭導致系統性能下降、反應延遲、無法提供流暢沉浸體驗的問題。</t>
  </si>
  <si>
    <t>藉由具可調延遲器陣列與偏振選擇性光學元件的技術，產生可靈活控制光偏振特性的功能，達成更高解析度、改進顯示效果並提升使用者沉浸感的結果，從而解決先前技術中反射型空間光調製器無法滿足高解析度、輕量化及便攜性要求的問題。</t>
  </si>
  <si>
    <t>藉由基於可變長度壓縮模式與增量編碼的技術，產生高效的像素區塊壓縮的功能，達成在3D環境中即時顯示清晰且易讀的抗鋸齒文字的結果，從而解決先前技術中在高解析度頭戴式顯示器中抗鋸齒文字模糊、難以辨識以及視覺干擾的問題。</t>
  </si>
  <si>
    <t>藉由從客戶端設備的攝影機接收影像幀並檢測運動數據的技術，產生了能夠實時計算物體運動特徵並調整影像參數收斂速度的功能，達成了在變化的遠程環境中維持高品質影像的結果，從而解決先前技術中在遠場環境中，由於裝置擺放、用戶移動等因素影響，無法穩定維持影像品質的問題。</t>
  </si>
  <si>
    <t>藉由基於硬體編碼器和標頭管理的技術，產生高效的像素區塊編碼與元數據傳遞的功能，達成在3D環境和虛擬世界中即時提供清晰可讀的抗鋸齒文字顯示效果的結果，從而解決先前技術中標準抗鋸齒紋理映射在高解析度頭戴顯示裝置上文字模糊、不可讀，以及數據處理效率低下的問題。</t>
  </si>
  <si>
    <t>藉由基於硬體圖形引擎的即時源形狀與目標形狀混合的技術，產生高效識別空白與非空白圖塊、清除相關像素值的功能，達成在3D環境和虛擬世界中即時提供清晰可辨識的抗鋸齒文字顯示效果的結果，從而解決先前技術中標準抗鋸齒紋理映射在高解析度顯示器上文字模糊、不可讀，以及視覺干擾難以消除的問題。</t>
  </si>
  <si>
    <t>藉由基於原始物件覆蓋數據識別與存儲的技術，產生高效識別部分覆蓋、完全未覆蓋和完全被覆蓋像素並計算覆蓋權重的功能，達成在複雜3D環境和虛擬世界中即時提供清晰可辨識的抗鋸齒文字顯示效果的結果，從而解決先前技術中標準抗鋸齒紋理映射在高解析度顯示器上難以處理物件重疊、文字模糊且不可識別的問題。</t>
  </si>
  <si>
    <t>藉由基於邊緣定義識別2D基元部分覆蓋圖塊交叉像素的技術，產生高效識別每行像素與邊緣相交並計算覆蓋權重的功能，達成在3D環境和虛擬世界中即時提供清晰、無模糊抗鋸齒文字顯示的結果，從而解決先前技術中標準抗鋸齒映射在高解析度顯示器上文字模糊、干擾性強且難以識別的問題。</t>
  </si>
  <si>
    <t>藉由接收來自相機的用戶影像並根據姿勢估計模型確定用戶相對於相機的方向的技術，產生了根據用戶位置和方向配置虛擬相機位置與方向的結果，達成了在XR環境中提供直觀控制虛擬相機的功能，從而解決先前技術中無法有效監控孩子在VR頭戴裝置中觀看內容，且無法平衡隱私保護與內容監控需求的問題。</t>
  </si>
  <si>
    <t>藉由使用多個相機視角和彩色影像來確定簽名距離和顏色值的技術，產生根據簽名距離和變換參數確定密度及預測輸出顏色的功能，達成高品質三維場景重建的結果，從而解決先前技術中從2D影像重建3D場景時無法有效滿足高質量重建影像需求的問題。</t>
  </si>
  <si>
    <t>藉由在包含影像捕捉裝置的客戶端設備上接收消息並自動捕捉視頻數據的技術，產生根據隱私設置和目標用戶數量閾值自動展示內容的功能，達成在用戶出現在視野範圍內時即時展示信息的結果，從而解決先前技術中需要用戶主動互動才能顯示信息，導致信息傳遞延遲和用戶錯過重要內容的問題。</t>
  </si>
  <si>
    <t>藉由結合包含氮化鋁的介電層和精密粘合層結構以實現驅動電路與微型LED陣列電連接的技術，產生顯著提升顯示系統解析度與亮度的功能，達成在顯示應用中提供高精度顏色表現和卓越用戶體驗的結果，從而解決先前技術中光源效率受限、解析度不足以及在高密度封裝下性能表現不佳的問題。</t>
  </si>
  <si>
    <t>藉由精確蝕刻與金屬接觸點對齊的技術，產生高精度製程控制的功能，達成提升微型發光二極體（μLED）顯示對比度、加快響應時間及降低能耗的結果，從而解決先前技術中由於μLED尺寸縮小所導致的對齊要求嚴格，增加製造難度的問題。</t>
  </si>
  <si>
    <t>藉由基於用戶設備監測無線信號特徵並動態調整基站運作的技術，產生即時識別並有效管理同頻干擾的功能，達成在棕地佈署環境中提高無線通信效能和系統穩定性的結果，從而解決先前技術中在無線基地台覆蓋範圍重疊時，自動檢測和避免干擾能力不足，影響系統穩定性和用戶通信體驗的問題。</t>
  </si>
  <si>
    <t>藉由根據多個推薦生成器與主題用戶相關聯的技術，產生針對目標用戶的精準推薦的功能，達成提高用戶參與度和互動頻率的結果，從而解決先前技術中傳統社交網絡系統無法有效引導用戶持續創建或接收新內容的問題。</t>
  </si>
  <si>
    <t>藉由由XR系統捕捉視覺幀並識別位於真實物件的視覺信號的技術，產生了在XR環境中與預定物件協調顯示增強內容的功能，達成了增強用戶在共享XR環境中的互動體驗和跨平台協作的結果，從而解決先前技術中在面對多樣化客戶端裝置時，無法有效整合不同平台及設備功能，造成互操作性挑戰和安全風險的問題。</t>
  </si>
  <si>
    <t>藉由透過電腦處理器提供持久存儲覆蓋服務並利用映射文件夾保存用戶會話變更數據的技術，產生能夠直接提供雲端遊戲應用程式數據給主機和移動裝置而無需安裝應用程式或複製數據的功能，達成提升雲端遊戲存取效率並簡化用戶在多設備間切換時操作的結果，從而解決先前技術中需安裝雲端遊戲應用程式及反覆檢索與複製保存數據而導致效率低下與體驗複雜的問題。</t>
  </si>
  <si>
    <t>藉由使用3D列印技術一體成型製作的散熱片部分、蒸汽室部分及毛細結構的技術，產生了更高效的熱傳導和散熱能力的功能，達成了通過減少散熱片厚度、增強散熱片密度並促進工作液快速循環來精準冷卻熱源的結果，從而解決先前技術中散熱效果差、結構複雜且製造成本高的問題。</t>
  </si>
  <si>
    <t>藉由塗覆粘合物質並將光纖電纜變形成非圓形結構的技術，產生了穩定且具有槽口的特殊結構的功能，達成了在符合最小彎曲半徑要求的情況下，提升光纖電纜穩定性與可靠性的結果，從而解決先前技術中使用物理固定裝置無法有效控制光纖電纜形狀並滿足彎曲半徑要求的問題。</t>
  </si>
  <si>
    <t>藉由利用紫外線照射與溶劑顯影結合控制薄膜折射率變化的技術，產生了精確製作可變折射率光學結構的功能，達成了實現角度選擇性顯示效果且具有輕量、緊湊設計的結果，從而解決先前技術中傳統光學元件體積大、成本高、限制顯示效果的問題。</t>
  </si>
  <si>
    <t>藉由結合錐形光學元件與環繞像素陣列設計來提供周邊視野和高解析度顯示的技術，產生能夠顯著擴展虛擬實境裝置視野覆蓋範圍並提升視覺沉浸感的功能，達成在提供更廣視角的同時保持設備緊湊性與舒適性的結果，從而解決先前技術中虛擬實境設備無法全面覆蓋視野周邊且視覺沉浸效果不足的問題。</t>
  </si>
  <si>
    <t>藉由根據用戶頭戴裝置的眼動追蹤信號來識別瞳孔位置並辨別眼部手勢的技術，產生了基於眼部手勢評估使用意圖並啟動應用程序的功能，達成了更自然、便捷的交互體驗的結果，從而解決先前技術中依賴不自然的頭部動作及手部操作所帶來的不適或干擾問題。</t>
  </si>
  <si>
    <t>藉由基於實時使用者行為辨識的反饋系統的技術，產生了動態調整反饋屬性以展示辨識模型不確定性等級的功能，達成了即時向使用者傳達系統反應精度的結果，從而解決先前技術中無法即時反映辨識結果信心等級，導致用戶無法根據反饋調整操作的問題。</t>
  </si>
  <si>
    <t>藉由在訊息系統中智能判斷使用者參與度並管理通知的技術，產生根據使用者參與情況智能發送通知的功能，達成提高訊息處理效率並減少無謂干擾的結果，從而解決先前技術中群組訊息頻繁共享與過度通知造成使用者困擾的問題。</t>
  </si>
  <si>
    <t>藉由網路裝置實施的廣告分類與用戶互動分析的技術，產生了根據用戶互動特徵選擇的倒排索引特徵的功能，達成了基於神經網絡提高廣告推薦精度和效率的結果，從而解決先前技術中無法有效降低處理大量廣告內容所需延遲時間並提升用戶體驗的問題。</t>
  </si>
  <si>
    <t>藉由透過人工實境設計工具與語音指令模組化設計的技術，產生了簡化AR效果配置的功能，達成了提高設計效率並縮短設計過程所需時間的結果，從而解決先前技術中需要藝術家與程式設計師反覆調整的問題。</t>
  </si>
  <si>
    <t>藉由在消息線程中引入基於機器學習自動化消息配對的技術，產生更高效、智能的自動回覆匹配的功能，達成快速識別並準確配對相關消息的結果，從而解決先前技術中手動查找回覆消息關聯耗時、效率低下以及用戶體驗不佳的問題。</t>
  </si>
  <si>
    <t>藉由根據用戶耳道內的聲壓確定耳道長度並生成定制化的聲音濾波器的技術，產生了能夠消除耳道封閉對音頻內容影響的功能，達成了提供更精確音頻還原與優化聆聽體驗的結果，從而解決先前技術中傳統耳機未能針對耳朵個別差異進行個性化校準的問題。</t>
  </si>
  <si>
    <t>藉由在耳道內集成揚聲器與電極的耳內設備的技術，產生可以即時校準音頻輸出並捕捉腦電信號數據的功能，達成在便攜耳內設備中實現高效腦電信號捕捉與音頻校準整合的結果，從而解決先前技術中依賴多電極醫療設備、體積龐大且不便攜帶，難以實現實時腦電信號捕捉及同步音頻校準的問題。</t>
  </si>
  <si>
    <t>藉由補償色散特性的光學透鏡配置的技術，產生可補償色散並緊湊整合的光學元件組合的功能，達成在頭戴顯示裝置中實現更輕便、緊湊且保持高光學解析度的顯示系統的結果，從而解決先前技術中依賴大型光學配置導致頭戴顯示裝置體積龐大、重量過重，並難以在提高緊湊性時維持視覺清晰度的問題。</t>
  </si>
  <si>
    <t>藉由利用雙透鏡系統和精細調節機制的技術，產生可變光學功率調整的功能，達成更精確的光學調節以提供更好的視覺體驗的結果，從而解決先前技術中單一光學調節能力限制導致的視覺失真的問題。</t>
  </si>
  <si>
    <t>藉由基於光傳感器與近眼調光元件即時調節虛擬影像亮度的技術，產生根據外部環境光線動態調整顯示效果的功能，達成在不同光環境下都能提供清晰、舒適虛擬影像的結果，從而解決先前技術中傳統頭戴顯示器在適應多樣光環境時存在的視覺效能不足、顯示效果不佳，以及使用體驗受外部光線影響的問題。</t>
  </si>
  <si>
    <t>藉由在耳機張力機構中引入柔性材料製成的爪件以降低調整過程噪音的技術，產生在調整耳機尺寸時實現低噪音且順暢操作的功能，達成在擴增實境應用中提供更安靜、更舒適的使用體驗的結果，從而解決先前技術中因硬塑料耳罩調整過程噪音過大而影響使用者體驗的問題。</t>
  </si>
  <si>
    <t>藉由整合電容式傳感器和慣性測量單元來提升可穿戴設備智能化水平的技術，產生更準確地評估使用者指令和狀態，並根據使用者活動來決定設備是否進入活動或睡眠模式的功能，達成有效節省能源的結果，從而解決先前技術中依賴單一傳感器，無法準確反映多樣化配置下設備狀態的問題。</t>
  </si>
  <si>
    <t>藉由結合注視輸入與觸控輸入的多模態輸入的技術，產生動態指示器定位與調整協同的功能，達成在人工實境環境中更準確、即時的互動體驗的結果，從而解決先前技術中多模態輸入匹配困難、反應延遲以及人體工學適配性不足的問題。</t>
  </si>
  <si>
    <t>藉由在人工實境環境中顯示虛擬鍵盤並動態控制指示器移動的技術，產生了能根據用戶手部滑動輸入精確調整指示器位置的功能，達成了提高輸入精確性和效率的結果，從而解決先前技術中使用者互動不準確或緩慢，並且難以匹配用戶預期的問題。</t>
  </si>
  <si>
    <t>藉由使用小範圍空中手勢和語音輸入的技術，產生精確識別和修改文字的功能，達成提高用戶在可穿戴設備上進行文字生成和修改效率的結果，從而解決先前技術中需要用戶進行大範圍手臂或全身動作來檢測手部動作的問題。</t>
  </si>
  <si>
    <t>藉由根據物體的曲面幾何數據計算基材顏色表示與塗層模型，並模擬塗層外觀的技術，產生能準確模擬三維物體塗層顏色效果並在虛擬環境中顯示真實感外觀系統的功能，達成增強虛擬或混合實境系統中內容真實感與吸引力，並改善使用者體驗的結果，從而解決先前技術中難以準確展示物體塗層顏色效果且缺乏真實感的問題。</t>
  </si>
  <si>
    <t>藉由整合數位項目定義與內容分發網絡的技術，產生跨虛擬世界生態系統間數位項目的創建、分發和獲取的功能，達成用戶可以在多個虛擬環境中自由交易、擁有和使用數位項目的流暢體驗的結果，從而解決先前技術中數位項目僅限於特定封閉系統使用、缺乏互通性、流通性不足，以及用戶在跨環境互動中受限的問題。</t>
  </si>
  <si>
    <t>藉由根據正在顯示的圖形確定XR系統上的當前圖形負載並選擇相對應的降級方案的技術，產生了動態調整圖形質量以降低資源消耗並延長設備運行時間的功能，達成了提升設備操作效率並改善用戶互動體驗的結果，從而解決先前技術中在呈現複雜XR應用時所面臨的性能挑戰，特別是資源消耗過大與設備運行時間不足的問題。</t>
  </si>
  <si>
    <t>藉由檢索多張包含主題多個視角的圖像，並根據這些圖像生成與表情相關的紋理圖和與視角相關的紋理圖的技術，產生基於紋理圖生成由環境光源照亮的主題視圖，並將該視圖提供給運行在客戶設備中的沉浸式現實應用的功能，達成在各種光照條件下即時渲染三維主題模型，並實現真實動態的視覺效果的結果，從而解決先前技術中光照條件僅適用於靜態場景或單一光源，無法滿足虛擬角色即時互動和真實渲染需求的問題。</t>
  </si>
  <si>
    <t>藉由結合手勢檢測與區域轉換的技術，產生在近場與遠場之間自動轉換虛擬物體位置的功能，達成用戶可以在人工實境環境中更靈活地互動虛擬物體的結果，從而解決先前技術中因空間限制導致用戶與虛擬物體互動不便、距離受限而影響操作流暢性，以及在觸控虛擬物體時存在的不自然感的問題。</t>
  </si>
  <si>
    <t>藉由在銅井上植入障礙層和精確平坦化處理的技術，產生高密度、小尺寸且低功耗的集成電路互連系統的功能，達成降低功耗、熱產生以及信號延遲的結果，從而解決先前技術中晶片與封裝之間高密度電氣連接所引發的功耗、熱量生成和信號延遲的問題。</t>
  </si>
  <si>
    <t>藉由設計互補曲率的彎曲電池單元與電池包外殼的技術，產生能夠高效配置電池形狀並提升存儲容量及功率輸出的功能，達成在保持輕薄外形的前提下提升便攜式電子設備電力性能的結果，從而解決先前技術中電池容量與輕薄設計之間難以兼顧，且製造成本高、複雜度大的問題。</t>
  </si>
  <si>
    <t>藉由設計互補曲率的彎曲電池單元與電池組外殼的技術，產生能夠高效整合電池形狀並提升儲能容量與功率輸出的功能，達成在保持輕薄外形的同時提升電池性能和穩定性的結果，從而解決先前技術中彎曲電池在尺寸、曲率配置、製造複雜性及成本等方面難以滿足便攜式電子設備高性能和輕量化需求的問題。</t>
  </si>
  <si>
    <t>藉由可拆卸連接底座與帶子中天線配置的技術，產生高度靈活且可擴展的電子元件連接的功能，達成在多種環境下穩定維持無線信號連接並便捷更換或升級電子元件的結果，從而解決先前技術中可穿戴設備元件連接不便、適應性不足，以及在更換升級電子元件時繁瑣拆解與重組的問題。</t>
  </si>
  <si>
    <t>藉由根據應用類型、數據類型或設備硬體能力來調整丟棄計時器的技術，產生了能夠智能確定並調整丟棄計時器值的功能，達成了提升無線通信性能和靈活性的結果，從而解決先前技術中無法根據實際運作情況動態調整丟棄計時器，導致無法有效適應不同數據流或應用需求的問題。</t>
  </si>
  <si>
    <t>藉由結合頭戴式和手腕可穿戴設備的傳感器數據來監控位置的技術，產生智能判斷何時停止捕捉視頻數據並自動顯示視頻內容的功能，達成提升視頻捕捉靈活性與協同工作的結果，從而解決先前技術中，傳統設備因體積過大且無法實現視頻與音頻通話模式無縫切換，導致使用者需手動操作或更換設備的不便問題。</t>
  </si>
  <si>
    <t>藉由確定照明源在不同時間間隔內發出具有不同空間相位移的周期性照明模式，並動態控制感測器中光電二極體與多個儲電槽連接的技術，產生能夠高效收集和處理光電數據並準確獲取當地區域深度資訊的功能，達成在虛擬現實或增強現實系統中實現更準確的使用者位置定位及三維環境映射的結果，從而解決先前技術中結構光難以高效利用感測器、飛行時間技術複雜且易出現光路混淆的問題。</t>
  </si>
  <si>
    <t>藉由基於數據包識別與信號強度比較的技術，產生智能判斷數據包處理與信號強度閾值比對的功能，達成在無線網絡中提高數據傳輸效率並降低數據丟失率的結果，從而解決先前技術中信號干擾與不穩定性導致的數據包處理不一致、傳輸不可靠的問題。</t>
  </si>
  <si>
    <t>藉由導電可壓縮泡沫結構設計的技術，產生能夠同時提供高效熱導電性和電導性的功能，達成在電子設備中有效散熱並保持電氣導通性的不間斷連接的結果，從而解決先前技術中電子設備散熱與電氣導通需求難以兼顧、只能取捨其中一者的問題。</t>
  </si>
  <si>
    <t>藉由設計一種包含多種可選取取代基的化合物的技術，產生具有更高穩定性和優越性能的全息影像記錄材料的功能，達成在高濃度單體和高光強度條件下提高全息圖質量、清晰度並降低噪聲的結果，從而解決先前技術中聚合物基材在製作全息圖過程中存在的性能不穩定、布拉格失諧現象以及物質擴散的問題。</t>
  </si>
  <si>
    <t>藉由調整樹脂組成和化學計量比的技術，產生了在層壓過程中可形成強效黏合的功能，達成了在製造矽膠基軟體機器人時能夠實現穩定且有效的結構黏合的結果，從而解決先前技術中矽膠化學惰性導致的黏合困難及使用膠水或粘合劑造成的脫黏與層離的問題。</t>
  </si>
  <si>
    <t>藉由可變形膜透鏡中多層壓電膜層與透明液體的技術，產生靈活調整光學功率的功能，達成改善虛擬或擴增現實環境中視差和調節衝突的結果，從而解決先前技術中頭戴式顯示器（HMD）無法有效處理視覺疲勞和噁心的問題。</t>
  </si>
  <si>
    <t>藉由引入包含具有不同反射率的第一區域和第二區域的光束分離器，並結合反射偏光器以優化光線傳輸和反射的技術，產生有效利用顯示器發出的光線以提升顯示亮度和色彩準確度的功能，達成改善顯示裝置光學性能並實現更高效光學設計的結果，從而解決先前技術中依賴單一光束分離技術導致光損失和反射效果不足、進而影響整體顯示效果的問題。</t>
  </si>
  <si>
    <t>藉由具備雙導熱管系統設計、能有效分散內部熱量的技術，產生高效散熱並維持元件穩定運作的功能，達成在不增加重量和體積的情況下保持適當操作溫度的結果，從而解決先前技術中散熱效率不足、空間占用過大，以及影響耳機使用舒適度和元件壽命的問題。</t>
  </si>
  <si>
    <t>藉由設計一種靈活的臉部介面框架元件，其能夠根據使用者的面部特徵進行彈性變形的技術，產生了能夠自動適應不同臉部形狀並均勻分佈壓力的功能，達成了顯著提高使用者在長時間佩戴頭戴式顯示系統過程中的舒適度的結果，從而解決先前技術中傳統頭戴式顯示系統因剛性設計及不均勻重量分佈而引起的頭部、臉部及鼻部不適感的問題。</t>
  </si>
  <si>
    <t>藉由堆疊配置的多液晶單元與導電聚合物薄膜夾層電極的技術，產生可以同時對光束的幅度和相位進行精確調製的功能，達成在薄型化設計中實現高效能和高調製準確性的複雜波前調製的結果，從而解決先前技術中光學裝置體積過大、效率低下且難以整合多種調製功能的問題。</t>
  </si>
  <si>
    <t>藉由利用基於相關性度量和粘性點識別的視頻導航的技術，產生了可以直觀導航和展示視頻內容的功能，達成了在視頻分享過程中提供更加流暢且有效的視頻回放和導航體驗的結果，從而解決先前技術中在視頻錄製和導航過程中缺乏直觀性及導航功能有限的問題。</t>
  </si>
  <si>
    <t>藉由利用包含多個使用者耳朵數據的訓練集並訓練機器學習算法生成3D耳朵幾何形狀的技術，產生了根據使用者耳朵具體形狀生成定制耳塞設計的功能，達成了提升耳塞舒適度、音質和主動噪音取消效果的結果，從而解決了先前技術中標準耳塞無法適應多種耳朵形狀，導致佩戴不適及音質下降的問題。</t>
  </si>
  <si>
    <t>藉由使用計算系統處理運動向量數據和深度圖的技術，產生了能夠精確預測物體位置並生成對應未來幀影像的功能，達成了在虛擬現實、擴增現實和混合現實場景中實現更流暢和自然互動的結果，從而解決了先前技術中無法有效推斷影像幀、導致展示內容延遲或不連貫的問題。</t>
  </si>
  <si>
    <t>藉由結合背光裝置的多光源動態分配技術及基於使用者注視資訊生成發射指令來調整亮度區域和大小的技術，產生能根據使用者注視點動態調整亮度區域分布並提升顯示均勻性的功能，達成改善頭戴式顯示器中偏軸位置亮度下降問題並顯著提升影像品質與觀看體驗的結果，從而解決先前技術中顯示裝置亮度無法隨使用者視線變化及偏軸位置亮度補償不足的問題。</t>
  </si>
  <si>
    <t>藉由在微型發光二極體（micro-LED）裝置中使用優化的台階結構的技術，產生改良的半導體層厚度設計與潛勢障礙控制的功能，達成提高顯示系統解析度、亮度及堆積密度的結果，從而解決先前技術中傳統光源在尺寸、耐用性及效率上受限制的問題。</t>
  </si>
  <si>
    <t>藉由具有兩種不同共振頻率的振動驅動器的技術，產生了可以在兩個不同共振頻率下運作的功能，達成了提供高解析度觸覺反饋、提高效率並減少噪音和體積的結果，從而解決先前技術中振動驅動器頻率範圍狹窄、效率低、體積大及噪音大的問題。</t>
  </si>
  <si>
    <t>藉由根據第一天線和第二天線的數據速率及功耗動態評估性能的技術，產生智能選擇最佳天線進行通信的功能，達成在人工現實（VR、AR、MR）中極低通信延遲、高效影像同步與即時反應的結果，從而解決先前技術中頭戴顯示器（HWD）位置與方向感測數據與影像生成之間存在的通信延遲、影像卡頓、動作暈眩等影響沉浸體驗的問題。</t>
  </si>
  <si>
    <t>藉由在群組消息線程中檢測用戶與媒體項互動並啟動共享媒體互動會話，同時通知群組其他用戶該會話可用的技術，產生能讓群組成員同步進行媒體共享和討論以增強協作與交流的功能，達成提升用戶參與度與互動性並促進更有趣且連貫的溝通體驗的結果，從而解決先前技術中群組聊天無法同時進行媒體互動且缺乏即時協作支持的問題。</t>
  </si>
  <si>
    <t>藉由根據多維度信息和實時分析來識別合格用戶並管理內容分發的技術，產生了根據目標用戶的狀態、偏好以及內容項目相關信息動態調整內容分發的功能，達成了更精確和有效的內容送達的結果，從而解決先前技術中對未經標記名人或知名人物內容管理不足、無法有效分發到目標用戶的問題。</t>
  </si>
  <si>
    <t>藉由內嵌信號處理元件的乾式生物電極的技術，產生能夠直接處理生物訊號的功能，達成提升神經肌肉信號感測準確性、減少裝置體積與不適感、縮短手勢識別延遲的結果，從而解決先前技術中由於感測器性能變異（如年齡、體脂肪、皮膚濕度等因素）而造成的準確性欠缺、裝置龐大不便、以及處理原始信號延遲的問題。</t>
  </si>
  <si>
    <t>藉由發射和接收毫米波信號並基於反射信號生成詳細耳部影像的技術，產生能夠根據用戶耳部形狀和特徵進行精確調整的功能，達成提升頭戴式裝置佩戴舒適性和適應性的結果，從而解決先前技術中由於耳部形狀差異而導致的舒適性不足和性能不佳的問題。</t>
  </si>
  <si>
    <t>藉由可穿戴眼鏡裝置中使用的透鏡組合的技術，產生高效過濾顯示光的功能，達成提升顯示效果、降低能量消耗的結果，從而解決先前技術中顯示系統在使用廣泛光源時，部分光線未被有效利用而導致能量浪費與顯示影像不清晰的問題。</t>
  </si>
  <si>
    <t>藉由通過後刻蝕退火過程改善透明基材光學性能並修復表面缺陷的技術，產生有效提升透明基材透光率和光學均勻性的功能，達成提高透明基材在光學元件中應用效能並增強產品整體性能的結果，從而解決先前技術中透明基材因刻蝕過程導致光學性能下降而限制其高要求光學應用的問題。</t>
  </si>
  <si>
    <t>藉由將光投影儀和波導整合於輕巧框架內的技術，產生了減少設備重量和體積、提升佩戴舒適度的功能，達成了提高頭戴式顯示器使用者舒適度和穩定性的結果，從而解決先前技術中需要複雜支撐結構來固定光學元件，增加組裝難度並降低可調整性的問題。</t>
  </si>
  <si>
    <t>藉由引入注視區域顯示器的技術，產生提高顯示清晰度與視野範圍的功能，達成確保用戶在人工實境中能獲得更高解析度的細節及更寬廣視野的結果，從而解決先前技術中無法提供視網膜解析度清晰圖像及大範圍視場的問題。</t>
  </si>
  <si>
    <t>藉由依賴偏振的光調製層和可切換偏振光學元件的技術，產生能夠根據入射光的偏振狀態調整顯示模式和效果的功能，達成在多種應用場景中提供高靈活性和多功能性顯示的結果，從而解決先前技術中在顯示面板適應性不足、功能性受限，以及無法高效生成高質量三維影像的問題。</t>
  </si>
  <si>
    <t>藉由整合資源查找和優化功能的技術，產生了根據實際需要自動調整伺服器資源使用優先級的功能，達成了在無伺服器環境中部署深度學習模型時，計算資源的使用效率提升和延遲減少的結果，從而解決了先前技術中傳統無伺服器計算在深度學習應用中部署和管理分佈式推理模型的限制，尤其是靈活性和資源優化不足的問題。</t>
  </si>
  <si>
    <t>藉由在計算機實施平台中應用自定義指標管理和測量數據分析的技術，產生基於指標適用性評估的功能，達成提高系統效能和準確性的結果，從而解決先前技術中內容生成和交付過程中數據不正確或不適用所帶來的效率低下及資源浪費的問題。</t>
  </si>
  <si>
    <t>藉由應用自動分析用戶活動和外部數據的技術，產生了基於用戶個人資料進行針對性推薦和行為引導的功能，達成了更直觀的數位資訊疊加和整合的結果，從而解決先前技術中虛擬助手無法有效整合和呈現自訂數位資訊的問題。</t>
  </si>
  <si>
    <t>藉由應用基於規則的人工智慧和機器學習的技術，產生了根據用戶注意力特徵推斷和自適應調整內容的功能，達成了根據用戶的注意力動態調整虛擬內容顯示的結果，從而解決先前技術中擴增實境系統中內容呈現對使用者注意力適應性不足的問題。</t>
  </si>
  <si>
    <t>藉由設計具有美觀性並結合光學結構的技術，產生了既能提供選定光學功能又具吸引力的外觀設計的功能，達成了智慧眼鏡在提供光學效果的同時，能吸引旁觀者目光的結果，從而解決先前技術中現有智慧眼鏡未能兼顧美觀與實用性，且可能影響視覺效果的問題。</t>
  </si>
  <si>
    <t>藉由改進OLED顯示裝置的閾值電壓補償的技術，產生選擇性通過數據線和參考電壓開關來進行像素數據寫入及補償的功能，達成在高解析度和高幀率操作下，縮短準備和寫入數據時間的結果，從而解決先前技術中，由於像素數量增加而導致的閾值電壓補償過程過長，影響顯示性能與效果的問題。</t>
  </si>
  <si>
    <t>藉由包含多行像素、閘線及閘掃描驅動電路的顯示裝置的技術，產生了能夠選擇性提供使能脈衝的功能，達成了在虛擬現實（VR）或擴增實境（AR）系統中提升顯示清晰度和顯示效率的結果，從而解決先前技術中因像素數量增加和高幀率操作導致數據準備與寫入時間縮短、功耗增加的問題。</t>
  </si>
  <si>
    <t>藉由在計算系統中引入即時計算背光矩陣的技術，產生能夠即時調整人工實境顯示器背光區域亮度級別的功能，達成在低延遲和低功耗條件下提供高效局部調光效果的結果，從而解決先前技術中人工實境系統在局部調光過程中依賴專用硬體計算、存在較大反應延遲以及功耗過高的問題。</t>
  </si>
  <si>
    <t>藉由基於條件概率動態計算的技術，產生能夠準確識別聲音事件開始、持續和結束階段的功能，達成高靈敏度與高準確度的聲音事件檢測的結果，從而解決先前技術中無法有效區分聲音事件各階段，導致檢測不準確、存在延遲，並影響後續音訊分析和應用效率的問題。</t>
  </si>
  <si>
    <t>藉由使用非立方體電池設計並確保均勻厚度的技術，產生在有限空間內提供穩定電源的功能，達成提升可穿戴電子設備性能和可靠性的結果，從而解決先前技術中傳統電池在尺寸、形狀和配置上無法滿足可穿戴設備需求的問題。</t>
  </si>
  <si>
    <t>藉由為媒體項目創建包含媒體檔案和非媒體檔案的清單並考量解碼複雜度的技術，產生了更靈活且高效的檔案檢索和播放的功能，達成了提升檔案管理和播放效率的結果，從而解決先前技術中因檔案數量繁多而導致檔案檢索不便及播放性能不佳的問題。</t>
  </si>
  <si>
    <t>藉由結合無線接收時間信號與內建振盪器的技術，產生能夠高效確定精確時間並同步遠端裝置的功能，達成在物聯網協調運作或實時數據處理等應用場景中保持高度同步精度的結果，從而解決先前技術中同步過程中時間信號不穩定、不準確，導致通信效率降低、系統協調性差的問題。</t>
  </si>
  <si>
    <t>藉由結合框架支撐的一對光學透鏡及包含柔性組件、制動機構與執行器的高精度調節設計的技術，產生能夠快速且準確地改變光學焦距並穩定維持調整位置的功能，達成允許使用者根據視覺需求輕鬆進行變焦微調並提升動態環境下穩定性的結果，從而解決先前技術中固定方法僵化且難以應對外部干擾或振動造成焦距位移的問題。</t>
  </si>
  <si>
    <t>藉由整合緊湊的光束掃描系統和波導設計的技術，產生了高效能且體積和重量顯著縮小的顯示裝置的功能，達成了提升佩戴舒適度和便攜性的結果，從而解決先前技術中虛擬實境、擴增實境和混合實境應用中頭戴顯示器過於笨重或不便於穿戴的問題。</t>
  </si>
  <si>
    <t>藉由使用瞳孔複製波導對圖像光進行擴展的技術，產生了增強視場角和圖像均勻性的功能，達成了提升沉浸感和視覺清晰度的結果，從而解決先前技術中傳統光學元件笨重且不便攜帶的問題。</t>
  </si>
  <si>
    <t>藉由結合多個不重疊輸入光柵和中間光柵的波導顯示的技術，產生高效光線耦合和引導的功能，達成在接近使用者眼睛區域顯示清晰虛擬物體及現實影像融合的結果，從而解決先前技術中在人工實境系統中無法準確地在距離使用者眼睛約10-20毫米的區域內顯示內容、影像質量受限於光線耦合效率不足或空間佈局限制的問題。</t>
  </si>
  <si>
    <t>藉由使用多個結構光投影儀交替發射光脈衝並協調深度指令調控的技術，產生了在強環境光條件下高精度深度測量的功能，達成了在各種光照環境下都能有效獲取物體深度信息的結果，從而解決先前技術中在強背景光環境下無法準確測量深度信息、影響虛擬現實和增強現實體驗的問題。</t>
  </si>
  <si>
    <t>藉由引入可供外部主機處理器或額外外部處理器通過快取一致性互連訪問的設備附加物理記憶體的技術，產生了在數據寫入過程中進行同步處理和後接收操作的功能，達成了減少數據寫入延遲並提高處理效率的結果，從而解決先前技術中外部主機處理器和存儲設備之間數據寫入過程中出現的延遲和低效率的問題。</t>
  </si>
  <si>
    <t>藉由由系統單晶片（SoC）處理器根據通道 ID 動態選擇密鑰的技術，產生了根據不同數據傳輸需求和安全標準選擇密鑰的功能，達成了在計算系統中更高的數據加密適應性與安全性的結果，從而解決先前技術中數據加密過程靈活性不足、無法適應不同數據傳輸需求的問題。</t>
  </si>
  <si>
    <t>藉由結合神經網絡分析數位群組成員音樂興趣重疊與特徵匹配的技術，產生智能推薦附加音樂到共享音樂電台的功能，達成更具個性化、互動性和社交性的音樂共享體驗的結果，從而解決先前技術中推薦音樂內容不夠智能化、缺乏群組成員共同興趣考量，以及用戶體驗不佳、社交化互動性不足的問題。</t>
  </si>
  <si>
    <t>藉由基於機器學習模型預測用戶偏好、選擇合適消息應用程式鏈接的技術，產生根據用戶屬性和應用偏好預測互動行為的功能，達成在在線系統中提高內容項目鏈接選擇準確性並增強用戶參與度的結果，從而解決先前技術中無法根據用戶個人偏好和即時需求準確選擇適合的消息應用程式鏈接目的地，從而影響系統使用者參與度與互動體驗的問題。</t>
  </si>
  <si>
    <t>藉由引入具有超雙曲材料結構並與量子井層耦合的技術，產生了調整光的傳播特性並提高LED發光效率的功能，達成了在小型顯示面板中實現更高亮度與更低能量消耗的結果，從而解決先前技術中因像素尺寸縮小導致LED效率降低及非輻射重組速率上升所帶來的顯示亮度下降和能量消耗增加的問題。</t>
  </si>
  <si>
    <t>藉由在基板中集成導電層和通孔設計的無線頻率耦合結構的技術，產生了有效信號傳遞和接收的功能，達成了減少信號衰減並提升電磁兼容性的結果，從而解決先前技術中無線頻率耦合結構因配置複雜且信號傳輸效率低而導致空間佔用大、性能不足的問題。</t>
  </si>
  <si>
    <t>藉由利用SoC安全處理器判斷並重複使用先前加密封包的加密金鑰的技術，產生能夠高效重複使用金鑰並加速解密過程的功能，達成在處理高頻率加密數據流時提升解密效率和性能的結果，從而解決先前技術中每次針對加密封包重新生成加密金鑰所帶來的計算負擔過重和安全性風險的問題。</t>
  </si>
  <si>
    <t>藉由生成並掃描數位視覺碼來編碼用戶標識符和動作標識符的技術，產生了用戶之間快速識別並執行動作的功能，達成了簡化社交網絡用戶互動過程並提高互動效率的結果，從而解決先前技術中在進行社交互動時需要手動輸入繁瑣識別資訊的問題。</t>
  </si>
  <si>
    <t>藉由在啟動事件檢測後啟用麥克風陣列並進行音頻數據捕獲與驗證的技術，產生有效判斷設備是否真正需要啟動的功能，達成在使用可穿戴設備時避免不必要的電力與計算資源浪費的結果，從而解決先前技術中可穿戴設備容易因意外啟動而消耗電力、資源效率降低以及虛假啟動情況的問題。</t>
  </si>
  <si>
    <t>藉由眼動追蹤系統自動選擇最適合的麥克風來捕捉音訊的技術，產生了根據用戶視線自動調整麥克風選擇的功能，達成了改善音訊捕捉效果與精確度的結果，從而解決先前技術中在穿戴式裝置中無法根據用戶視線動態調整音訊捕捉的問題。</t>
  </si>
  <si>
    <t>藉由在擴散板內部均勻分佈光源的技術，產生均勻光線分佈以改善顯示效果的功能，達成提高顯示效果並減少不必要空間佔用的結果，從而解決先前技術中側向發光燈導致的光線不均勻及空間浪費問題。</t>
  </si>
  <si>
    <t>藉由使用潛在碼編碼和熵編碼技術的影像壓縮的技術，產生高效壓縮全息影像的功能，達成減少數據存儲需求和提高流媒體傳輸效率的結果，從而解決先前技術中全息影像在處理過程中面臨的數據流量過大和存儲空間不足的問題。</t>
  </si>
  <si>
    <t>藉由切換偏振選擇性反射器狀態的技術，產生在不同時間段顯示不同虛擬物體的功能，達成提高顯示設備光學性能和靈活性的結果，從而解決先前技術中近眼顯示設備在實現高解析度、大視場和小型化時，無法保持設計緊湊和輕量的問題。</t>
  </si>
  <si>
    <t>藉由根據檢測到的聲音自動判斷並調整音訊輸出的技術，產生根據用戶定義的允許或不允許聲音列表靈活控制音訊播放的功能，達成在提升音效質量的同時智能適應用戶需求並改善使用體驗的結果，從而解決先前技術中缺乏智能判斷和用戶定義靈活性，未能充分應對實際環境中不同聲音對音訊體驗影響的問題。</t>
  </si>
  <si>
    <t>藉由生成與內容相關的合成數據的技術，產生有效且保護隱私地生成數據的功能，達成提高設計過程效率、減少對實際系統數據依賴的結果，從而解決先前技術中依賴實際系統數據所帶來的數據讀取冗長、資源消耗過大及隱私保護不足的問題。</t>
  </si>
  <si>
    <t>藉由利用麥克風接收音頻數據並通過處理器分析非語音目標聲音來自動修改虛擬環境的技術，產生根據監控環境中的聲音變化調整虛擬環境的功能，達成提升用戶沉浸感和互動性的結果，從而解決先前技術中虛擬環境修改缺乏主動性和靈活性，需要用戶手動調整並可能導致不即時響應的問題。</t>
  </si>
  <si>
    <t>藉由通過計算系統渲染基於用戶在現實世界環境中的視野的VR環境影像，並實時檢測用戶與真實物體距離並動態生成物體輪廓視圖的技術，產生能夠在用戶接近真實物體時提供即時可視化提示並結合虛擬環境的功能，達成提高虛擬現實設備使用安全性並增強沉浸感與自由度的結果，從而解決先前技術中依賴靜態邊界牆導致設置複雜、體驗受限且存在心理壓迫的問題。</t>
  </si>
  <si>
    <t>藉由通過控制信號協同控制解多路複用器並優化數據線連接的技術，產生了在顯示區域內能夠並行傳輸影像數據的功能，達成了在高解析度下提供更高效圖像顯示並減少電力消耗的結果，從而解決先前技術中僅依賴增加像素數量來提升解析度，但未優化數據傳輸效率，導致圖像更新速度不足和高電力消耗的問題。</t>
  </si>
  <si>
    <t>藉由在分佈式系統中進行音頻數據解碼、編碼和修剪的技術，產生了高效協調和處理音頻數據片段的功能，達成了精確和統一的音頻數據處理的結果，從而解決了先前技術中在多台設備處理音頻數據時，數據片段間關聯不明導致缺乏協調的問題。</t>
  </si>
  <si>
    <t>藉由基於相關性度量與環形快取設計的硬體加速的技術，產生自動調整編碼量化因子的功能，達成更高效、低失真且高壓縮比的視頻編碼的結果，從而解決先前技術中通用處理器在處理能力受限下無法充分實現高效編碼與數據壓縮、導致編碼效率和質量不足的問題。</t>
  </si>
  <si>
    <t>藉由使用多攝影機視野同步追蹤及焦點調整的技術，產生能夠實時保持物體焦點並穩定捕捉物體位置的功能，達成在錄製過程中保持畫面連貫性與目標物體穩定捕捉的結果，從而解決先前技術中錄製過程中因使用者或目標物體移動而導致的畫面失焦、物體偏離視野的問題。</t>
  </si>
  <si>
    <t>藉由利用多個攝像頭、處理器和可執行計算機指令的技術，產生了能夠捕捉裝置視點所指示的感興趣區域並自動聚焦於此區域的功能，達成了準確操作影像捕捉模塊，實現了與用戶視角同步的結果，從而解決先前技術中由於視角不一致所導致的錯誤影像資訊及影響使用體驗的問題。</t>
  </si>
  <si>
    <t>藉由結合多播消息與輪詢機制的技術，產生了即時獲取各外圍設備定位數據的功能，達成了更為精確的虛擬物體顯示與用戶互動的結果，從而解決先前技術中多播通信可能導致數據延遲或丟失，影響用戶與虛擬物體之間互動效果的問題。</t>
  </si>
  <si>
    <t>藉由精確的目標喚醒時間（TWT）排程的技術，產生能夠即時生成影像並快速傳輸至使用者設備的功能，達成縮短數據傳輸時間、提高影像呈現準確性、減少影像撥動和暈動病的結果，從而解決先前技術中因延遲導致影像顯示不穩定、引發使用者不適和影像撥動的問題。</t>
  </si>
  <si>
    <t>藉由引入具機械關節的連接器與靈活熱系統的技術，產生有效分散和管理熱量的功能，達成提高散熱效能及整體性能的結果，從而解決先前技術中便攜式電子設備因強大運算能力和小型化需求導致的散熱困難的問題。</t>
  </si>
  <si>
    <t>藉由利用光發射器陣列生成多個光束並通過透鏡陣列將光學耦合到平面波導中的技術，產生能在減小顯示器尺寸的同時增大視場角並提高光耦合效率的功能，達成在增強現實裝置中提供更寬廣視場角、更高光學性能及更強沉浸感的結果，從而解決先前技術中依賴大型透鏡擴束器導致裝置體積龐大、光耦合效率低及視場角受限的問題。</t>
  </si>
  <si>
    <t>藉由根據光學-機械適配輪廓製造平凹光學層的技術，產生與處方鏡片失真輪廓匹配的光學度數和凹面曲率的功能，達成減少佩戴者在更換處方鏡片和頭戴裝置之間適應時間的結果，從而解決先前技術中不同眼鏡之間切換可能導致使用者視覺適應期過長、影響舒適性與體驗的問題。</t>
  </si>
  <si>
    <t>藉由硬體處理器協同內存、虛擬資訊組件、子集確定組件、操作粒度組件和呈現組件整合的技術，產生能夠根據用戶輸入自適應調整操作粒度並準確呈現虛擬物件互動的功能，達成在虛擬3D環境中提供流暢、直觀且高反應靈敏度的用戶介面體驗的結果，從而解決先前技術中在虛擬實境（VR）與擴增實境（AR）中操作準確性和反應靈敏度不足、使用者互動體驗不流暢的問題。</t>
  </si>
  <si>
    <t>藉由根據人工現實環境中表面識別及其屬性來選擇虛擬容器顯示模式的技術，產生了基於表面屬性自動調整顯示模式的功能，達成了更加直觀和高效的互動的結果，從而解決先前技術中XR系統僅依賴傳統移動設備互動方式來維持虛擬物體和面板的問題。</t>
  </si>
  <si>
    <t>藉由使用針對多載波信號的取消脈衝進行比例縮放的技術，產生對每個載波進行縮放調整以達到目標誤差向量幅度（EVM）並維持多載波信號的平均功率比（PAPR）目標的功能，達成顯著改善OFDM系統中多載波信號的峰值取消效果並減少失真的結果，從而解決先前技術中高PAPR導致經過功率放大器時信號失真無法有效消除的問題。</t>
  </si>
  <si>
    <t>藉由追蹤真實世界鍵盤位置並在人工現實環境中生成三維鍵盤模型的技術，產生了確定用戶手部位置並啟用手部透視模式的功能，達成了在人工現實環境中顯示真實世界內容並與真實鍵盤進行互動的結果，從而解決先前技術中遠程工作和協作中，二維視頻通話無法有效支持肢體語言理解、平面顯示分散注意力，並且XR環境未能有效融入工作流程的問題。</t>
  </si>
  <si>
    <t>藉由基於穿戴式音頻設備使用者聽覺特徵生成頭相關傳遞函數並時間對齊音頻的技術，產生在穿戴式設備與外部揚聲器之間準確同步高頻與低頻音效的功能，達成在小型穿戴式音頻設備上高效呈現三維空間音效並提供清晰空間提示的結果，從而解決先前技術中在小型穿戴式音頻設備上無法有效再現低頻音效、難以提供準確空間提示，以及依賴標準化耳間時間差模型導致靈活性不足的問題。</t>
  </si>
  <si>
    <t>藉由控制旋轉結構以改變光學元件相對於探測光束傳播方向的傾斜角度的技術，產生了能夠在多個傾斜角度下獲取散斑圖像數據的功能，達成了準確區分體積散射和表面散射對光學元件總體散射影響的結果，從而解決先前技術中無法有效識別並量化光學元件散射來源及其對總體散射貢獻的問題。</t>
  </si>
  <si>
    <t>藉由在生產伺服器與測試工作負載共同運行靜默數據損壞測試並在失敗時自動隔離伺服器進行調查的技術，產生能夠在生產環境中快速檢測和減輕靜默數據損壞影響的功能，達成提高大型計算基礎設施計算完整性並加速錯誤檢測效率的結果，從而解決先前技術中由於缺乏檢查邏輯導致靜默數據損壞問題難以檢測且對系統穩定性造成長期威脅的問題。</t>
  </si>
  <si>
    <t>藉由使用多種檢測可穿戴設備惡意使用的技術，產生對使用數據進行聚合分析並預測惡意使用的功能，達成促使可穿戴設備執行安全行動並提高用戶隱私保護的結果，從而解決先前技術中在可穿戴設備使用過程中無法有效管理安全性和隱私問題的問題。</t>
  </si>
  <si>
    <t>藉由利用人工智慧分析實際寵物圖像並將其多個物理特徵與預定圖形模型匹配的技術，產生了創建自訂寵物虛擬形象的功能，達成了用戶能夠根據寵物的實際特徵來生成獨特虛擬形象的結果，從而解決先前技術中使用者無法輕易創建或定制符合實際寵物外觀的虛擬形象的問題。</t>
  </si>
  <si>
    <t>藉由在共享人工現實環境中創建多個攝影機對象以渲染區域的多角度圖像並基於組合生成立體紋理，並通過著色器將該紋理應用於虛擬元素的技術，產生在人工現實環境中處理三維效果並高效應用立體紋理以提升渲染品質與效能的功能，達成減少計算機處理時間和成本、優化即時渲染性能並提升用戶互動體驗的結果，從而解決先前技術中共享人工現實環境中高保真渲染性能挑戰導致使用體驗受限的問題。</t>
  </si>
  <si>
    <t>藉由利用光束分割立方體和雙傳感器設計的技術，產生了同時捕捉可見光圖像和紅外圖像的功能，達成了提升監控系統在各種光照條件下的監測效率的結果，從而解決先前技術中無法在低光或夜間條件下有效監控和識別活動的問題。</t>
  </si>
  <si>
    <t>藉由使用柔性電纜連接集成電路晶片和包裝基板的技術，產生更高密度且更可靠的連接的功能，達成提升集成電路與包裝基板或印刷電路板之間的連接效率與可靠性的結果，從而解決先前技術中由於集成電路尺寸縮小和接觸點數量增加，傳統線焊接方法複雜且脆弱，導致空間佔用大且可靠性差的問題。</t>
  </si>
  <si>
    <t>藉由在顯示系統中製造高效能微型LED的技術，產生了高密度、縮小尺寸且具有高亮度的功能，達成了顯示系統尺寸縮小、耐用性提高及效率增強的結果，從而解決先前技術中光源體積大、耐用性差和效率低的問題。</t>
  </si>
  <si>
    <t>藉由在數字視頻通話介面中引入3D共享擴增實境（AR）技術，並通過從參與者設備接收和渲染視頻數據來建立視頻數據通道的技術，產生在擴增實境環境中同步顯示多方視頻並進行互動交流的功能，達成用戶之間在共同3D共享空間內進行真實互動交流、提升社交體驗的結果，從而解決先前技術中視頻通話系統僅提供單向、不互動、缺乏共享體驗功能的問題。</t>
  </si>
  <si>
    <t>藉由基於比較失真無線模式進行設備間時間同步的技術，產生高精度設備間時間對應關係的功能，達成在可調鏡頭系統中無論環境變化都能保持穩定高品質影像的結果，從而解決先前技術中由鏡頭形狀變化、材料特性不匹配以及重力影響所導致的影像失真和清晰度下降的問題。</t>
  </si>
  <si>
    <t>藉由在光學鏡片組件中使用不同熱膨脹係數材料和柔性介面材料的技術，產生減少材料物理性質差異影響的功能，達成提升鏡片穩定性和增強圖像質量與可靠性的結果，從而解決先前技術中液體鏡片在反覆變形和熱膨脹係數差異所帶來的失效的問題。</t>
  </si>
  <si>
    <t>藉由具備可伸縮臂導引和光纖彎曲設計的耳機的技術，產生了可調整頭部舒適度並保護電子元件的功能，達成了提高使用者舒適感並維持設備性能的結果，從而解決先前技術中穿戴式電子設備在擴增實境體驗中因結構僵硬或延伸設計易損壞電子元件的問題。</t>
  </si>
  <si>
    <t>藉由設計具有邊界交叉開關的處理元素陣列的技術，產生了選擇單個通道進行數據路由的功能，達成了流量均勻分佈並最小化延遲的結果，從而解決先前技術中處理引擎網絡中高流量區域和數據路由效率低下的問題。</t>
  </si>
  <si>
    <t>藉由識別人工現實環境錨點和當前XR上下文的技術，產生了自動建議和控制應用程式輸出的功能，達成了提高應用程式啟動效率、優化權限管理並簡化用戶交互的結果，從而解決先前技術中人工現實系統中應用程式啟動、權限設定及應用程式優先級管理效率低下的問題。</t>
  </si>
  <si>
    <t>藉由從遠程數據存儲器高效檢索數據並將濾波器矩陣和激活矩陣傳輸至本地記憶體的技術，產生可以在硬體加速器內進行高效矩陣乘法運算的功能，達成顯著提升人工神經網絡卷積層計算效率和性能的結果，從而解決先前技術中數據傳輸延遲過大以及計算並行性不足，影響大規模數據處理和實時應用反應速度的問題。</t>
  </si>
  <si>
    <t>藉由在基板第一表面上設置多個第二類接觸的技術，產生了均勻電壓分配的功能，達成了顯示效果一致性提高、光源不均勻問題有效解決的結果，從而解決先前技術中LED組件在虛擬實境（VR）或擴增實境（AR）系統中因為p接觸和n接觸距離不一致而造成顯示效果不穩定的問題。</t>
  </si>
  <si>
    <t>藉由在非導電基板上設置天線並與導電外殼進行多重電連接的技術，產生高效穩定的信號傳輸與電磁相容性的功能，達成提高系統信號穩定性、傳輸效率和整體性能的結果，從而解決先前技術中在多環境應用中常見的信號干擾、連接不穩定以及電磁相容性差等影響設備可靠性和性能的問題。</t>
  </si>
  <si>
    <t>藉由提供多種用戶界面選項以適應視頻長寬比調整的技術，產生靈活生成、發布及自動調整視頻版本的功能，達成簡化內容創建與分發過程、提高用戶互動和內容分享效率的結果，從而解決先前技術中在數位視頻處理領域中，需要手動調整視頻長寬比以適應各平台需求，繁瑣耗時且降低內容有效性與受眾參與度的問題。</t>
  </si>
  <si>
    <t>藉由在顯示器內嵌入多個相機並根據使用者互動和相機位置動態選擇相機的技術，產生靈活調整相機配置以適應不同視覺輸入需求的功能，達成提升擴增實境或虛擬實境應用中互動性和沉浸感的結果，從而解決先前技術中固定取向與焦距的相機限制導致視覺體驗受限的問題。</t>
  </si>
  <si>
    <t>藉由生成互動地圖區域並根據縮放級別動態顯示內容項目的技術，產生了根據地理區域展示相關內容的功能，達成了讓使用者輕鬆發現和探索新地點及相關體驗的結果，從而解決先前技術中社交網絡系統依賴手動搜尋與分享地點，缺乏直觀探索方式的問題。</t>
  </si>
  <si>
    <t>藉由設計由不同折射率材料構成並具有周期性二維圖案的光柵的技術，產生了精確控制光的耦合與引導的功能，達成了虛擬物件與真實物件更自然結合且顯示質量和清晰度提升的結果，從而解決先前技術中人工實境系統在顯示距離和內容融合上不足的問題。</t>
  </si>
  <si>
    <t>藉由社交網絡系統中從第一帳戶接收創建第二帳戶的請求並進行多帳戶關聯的技術，產生了自動化向第三帳戶發送邀請並根據回應建立關聯的功能，達成了簡化用戶之間關聯創建過程的結果，從而解決先前技術中在多位用戶共同參與同一項目或活動時，必須逐一與每個成員建立關係所造成的繁瑣且低效的問題。</t>
  </si>
  <si>
    <t>藉由從與社交網絡系統相關聯的第一個使用者帳戶接收與某地點相關的內容並生成互動地圖的技術，產生了在地圖上視覺化呈現內容並顯示多種類型反饋控制項的功能，達成了讓使用者能夠輕鬆發現與自身位置相關內容並選擇特定反饋的結果，從而解決先前技術中社交網絡系統缺乏有效機制來展示與地點相關內容，導致使用者需要耗費時間手動搜尋或分享信息的問題。</t>
  </si>
  <si>
    <t>藉由捕捉第一用戶在真實環境中的圖像並實時生成基於VR渲染和用戶圖像的混合現實渲染，且根據互動指示動態更新渲染內容的技術，產生允許第二用戶在獨立視角下探索並與第一用戶及其VR環境進行互動的功能，達成提升虛擬實境體驗的靈活性與參與度、實現更高沉浸感和互動性的結果，從而解決先前技術中僅能限於第一用戶視角且缺乏獨立探索和互動能力的問題。</t>
  </si>
  <si>
    <t>藉由將視覺影像處理動態卸載至邊緣設備並在設備間切換邊緣數據服務的技術，產生能根據無線設備的移動性選擇適當邊緣設備以處理影像幀並返回結果的功能，達成在資源受限的無線設備上提供高效能影像處理服務以提升用戶體驗和服務效能的結果，從而解決先前技術中因客戶端設備運算能力限制導致無法高效處理複雜視覺影像服務的問題。</t>
  </si>
  <si>
    <t>藉由無線通信設備識別適合的頻段並動態請求訪問的技術，產生能夠建立高效補充上行鏈路並進行流量通信的功能，達成提升無線通信效率和穩定性的結果，從而解決先前技術中無法在多樣化環境下提供穩定、高質量通信的問題。</t>
  </si>
  <si>
    <t>藉由將多路複用器應用於深度相機組件中，使得每個像素都能夠進行深度和強度測量的技術，產生了更準確的深度數據捕捉的功能，達成了在圖像幀中分階段處理深度估算、強度測量和校準的結果，從而解決先前技術中由於深度獲取時間與圖像幀率不一致而導致部分像素未被有效使用的問題。</t>
  </si>
  <si>
    <t>藉由利用計算系統根據眼動追蹤系統確定使用者眼睛與顯示平面之間的估計距離並生成自訂校正圖的技術，產生了能夠根據使用者的視距動態調整顯示影像的功能，達成了有效修正顯示不均勻性並提高顯示品質的結果，從而解決先前技術中固定顯示設計無法根據使用者視距進行調整，導致顯示內容品質受限的問題。</t>
  </si>
  <si>
    <t>藉由利用偏振旋轉器與偏振器協同工作的技術，產生了能夠精確調控光學強度並實現光學調光的功能，達成了在不同模式下靈活切換並調整透明度和不透明度的結果，從而解決先前技術中近眼顯示器在不同模式間無法兼顧光學需求的問題。</t>
  </si>
  <si>
    <t>藉由具波浪表面的偏振全息聚合物層其光軸沿第一預定面內方向空間變化排列並配合補償波浪表面的補償層的技術，產生優化光學性能並確保一致性與穩定性的功能，達成提升光學裝置解析度與效率且減小裝置尺寸以適應空間受限應用需求的結果，從而解決先前技術中因液晶極化全息影像技術無法進一步提升解析度及受限於裝置尺寸而限制應用場景的問題。</t>
  </si>
  <si>
    <t>藉由在人工實境設備上提供虛擬網頁瀏覽器的技術，產生了能夠高效切換不同虛擬世界的功能，達成了提升虛擬世界之間導航效率並簡化應用程式切換流程的結果，從而解決先前技術中虛擬世界之間切換過程繁瑣且依賴家園大廳過渡的問題。</t>
  </si>
  <si>
    <t>藉由運用基於擴增實境計算裝置同步修改聲學與視覺特徵的技術，產生更高逼真度的聲音與視覺體驗的功能，達成能夠精確模擬聲源位置並即時覆蓋視覺內容的擴增實境體驗的結果，從而解決先前技術中在擴增實境系統中生成高解析度虛擬影像時所面臨的計算資源消耗過大、渲染延遲及性能瓶頸的問題。</t>
  </si>
  <si>
    <t>藉由基於頁面嵌入與機器學習結合使用者瀏覽行為的技術，產生更精確識別使用者興趣並推薦相關內容的功能，達成基於匯集數據提高推薦準確性和使用者體驗的結果，從而解決先前技術中僅依賴簡單瀏覽歷史推薦、無法深入識別使用者真實興趣、導致推薦內容準確性不足的問題。</t>
  </si>
  <si>
    <t>藉由在片上系統（SoC）內部整合安全處理器、DMA引擎與加密引擎協同工作的技術，產生了高效即時數據加密的功能，達成了在無需外部加密模組的情況下，對來源數據進行安全加密的結果，從而解決先前技術中依賴外部加密模組、效率較低且存在未授權存取風險的問題。</t>
  </si>
  <si>
    <t>藉由從音訊捕捉中識別臉部特徵並生成臉部上下半部分動態網格的技術，產生了能夠生成精確三維面部模型並應用於沉浸式現實應用的功能，達成了更自然、真實的面部動畫效果的結果，從而解決先前技術中音訊驅動臉部動畫不自然、上半臉動畫靜態或不準確，且連音效果差的問題。</t>
  </si>
  <si>
    <t>藉由使用具有變形結構且設置於撿取工具第一或第二腿部中的技術，產生能夠實時檢測並控制施加力以保護半導體設備的功能，達成在轉移小型半導體設備時確保安全性、完整性和高精度的結果，從而解決先前技術中在處理微小半導體設備時難以精確控制施加力、容易導致設備損壞及轉移不可靠的問題。</t>
  </si>
  <si>
    <t>藉由引入可伸縮樣品固定器並結合多自由度運動控制的技術，產生可實現多軸旋轉、傾斜運動並靈活定位樣品的功能，達成在不重複拆卸的情況下進行高精度拋光、精確斜角加工、性能測試與自動清潔的結果，從而解決先前技術中無法有效進行多自由度高精度拋光、斜角加工困難、加工效率低下以及缺乏自動化表面測試的問題。</t>
  </si>
  <si>
    <t>藉由分別針對不同波長的光調整光學結構入射與傳播角度的技術，產生有效增加光在光電二極體內傳播路徑的功能，達成提高光轉換效率並減少影像失真的結果，從而解決先前技術中僅依賴全局快門操作無法精確捕捉多波長光、影像失真較為明顯且轉換效率不高的問題。</t>
  </si>
  <si>
    <t>藉由整合光學與電學傳輸的光學變壓器的技術，產生高效光伏電池轉換光能為直流電能、並結合信息調製光信號的功能，達成在狹小空間內高效能量轉換與信息傳輸的結果，從而解決先前技術中無法在空間受限環境下實現高效能量轉換與信息傳輸、且設計體積過大導致適用性差的問題。</t>
  </si>
  <si>
    <t>藉由由伺服器基於活動門檻確定高度活躍消息線程的技術，產生了能夠根據用戶行為分析預測高頻互動需求的功能，達成了提升用戶之間的溝通效率並減少不必要通知干擾的結果，從而解決先前技術中，傳統消息系統無法精確預測頻繁對話並容易造成信息過載或錯過重要通知的問題。</t>
  </si>
  <si>
    <t>藉由在收件匣中分多部分顯示訊息並整合其他功能模組的技術，產生可自動將訊息從第二部分移動至第一部分以滿足顯示需求的功能，達成提高訊息應用程式中附加功能可見性、增強訊息管理靈活性，以及提升用戶對其他功能模組使用率的結果，從而解決先前技術中附加功能在即時訊息系統介面中不易發現、使用者體驗不夠直觀的問題。</t>
  </si>
  <si>
    <t>藉由利用在線系統與宿主應用進行權限管理的技術，產生了簡化用戶身份認證過程並提升操作便捷性的功能，達成了提升用戶體驗與系統安全性的結果，從而解決先前技術中用戶在多個應用中需要記憶多組認證資訊並手動輸入，導致操作繁瑣且增加安全風險的問題。</t>
  </si>
  <si>
    <t>藉由基於觸覺接合信號自動切換視覺媒體捕捉模式的技術，產生能夠在拍攝數位照片或影片時自動適應觸覺輸入回報並減少模式切換時間的功能，達成在高效操作中提升媒體捕捉即時性和效率的結果，從而解決先前技術中在多重輸入情況下因模式切換導致捕捉延遲、不即時及操作繁瑣的問題。</t>
  </si>
  <si>
    <t>藉由主波導和次波導雙層結構的技術，產生了有效隔離氣流並引導音頻至麥克風的功能，達成了減少風引起的噪音干擾、提高音頻捕捉質量和準確性的結果，從而解決先前技術中在風湍流影響下，麥克風無法準確捕捉音頻的問題。</t>
  </si>
  <si>
    <t>藉由透過說話者的人工實境裝置耳機麥克風捕捉語音並根據其指向性輪廓進行處理的技術，產生了能根據說話者在人工實境環境中的位置調整語音方向的功能，達成了提升聽者沉浸感並實現更具方向感和真實感的語音傳遞的結果，從而解決先前技術中無法根據說話者在虛擬環境中的相對位置動態調整聲音指向性、導致聲音真實感較低的問題。</t>
  </si>
  <si>
    <t>藉由基於無線範圍掃描和自動化配置系統的技術，產生可自動識別、確認並更新多個人工實境裝置軟體配置的功能，達成高效、無需人工介入地設定和管理大量人工實境裝置的結果，從而解決先前技術中依賴技術管理人員手動更新裝置配置所帶來的繁瑣、時間成本高以及管理效率低下的問題。</t>
  </si>
  <si>
    <t>藉由綜合考量可放置節點三維位置和障礙物資訊的技術，產生準確識別障礙物並確定視線鏈路的功能，達成高效選擇節點位置、降低建設成本並提高覆蓋範圍的結果，從而解決先前技術中未充分考慮障礙物影響導致的節點選擇不準確、建設成本過高以及覆蓋需求難以滿足的問題。</t>
  </si>
  <si>
    <t>藉由設計一個密封使用者耳道的耳內固定裝置並集成內部麥克風的技術，產生了能夠接收耳道內聲學信號並識別使用者生命體徵的功能，達成了在保持耳內設備小巧的同時，能夠實現健康監測的結果，從而解決先前技術中耳內設備體積龐大且無法有效集成健康監測功能的問題。</t>
  </si>
  <si>
    <t>藉由基於來自可穿戴裝置的數據監測感測器阻抗變化的技術，產生主動調整神經肌肉信號感測器操作特徵的功能，達成提高感測器穩定性和準確性的結果，從而解決先前技術中因電極與皮膚之間阻抗波動所引起的性能不穩定和噪聲干擾問題。</t>
  </si>
  <si>
    <t>藉由採用在手柄內部設置空心部分並使質量體能在其中移動的技術，產生模擬虛擬物體慣性動態反饋的功能，達成提升虛擬環境中控制器操作舒適度與準確度的結果，從而解決先前技術中可調式手柄無法完全還原虛擬物體實際運動特性且互動沉浸感不足的問題。</t>
  </si>
  <si>
    <t>藉由使用具有高分子量、較高彈性模量和機電耦合因子的聚偏氟乙烯（PVDF）聚合物纖維的技術，產生了在機電應用中具備高剛性和優異電性能的功能，達成了在相同尺寸和重量下提供更優異性能的結果，從而解決先前技術中在機械強度和電性能之間欠缺妥協的問題。</t>
  </si>
  <si>
    <t>藉由使用具有多個子陣列並可獨立尋址的發射器陣列的技術，產生有效拼接光線並形成投影光模式的功能，達成提高深度感測準確性和穩定性的結果，從而解決先前技術中投影點與檢測器單元格對齊不準確而引發的深度重建交叉干擾和模糊的問題。</t>
  </si>
  <si>
    <t>藉由在半導體晶圓中集成內部裂紋阻擋結構和導波管的技術，產生了有效保護晶片內部敏感結構並提高光線傳導效率的功能，達成了在不占用過多空間的情況下提升晶片功能性和性能的結果，從而解決先前技術中裂紋阻擋結構佔用過多空間，特別是在小型晶片設計中對空間的高度需求，導致功能整合度低的問題。</t>
  </si>
  <si>
    <t>藉由將透鏡與影像感測器的調整分為兩個執行器的技術，產生更有效的能量管理和降低能耗的功能，達成提升小型設備相機性能並實現高效自動對焦的結果，從而解決先前技術中單一執行器在長距離調整時能量消耗過大的問題。</t>
  </si>
  <si>
    <t>藉由接收應用程序請求並選擇多種技術以提供硬體無關輸入框架的技術，產生能支持多樣化輸入需求並適應不同精度要求的功能，達成在硬體環境變化中仍可保持穩定輸入能力並提升操作靈活性的結果，從而解決先前技術中人工智慧應用受限於特定硬體輸入模態、導致操作受限且使用體驗不佳的問題。</t>
  </si>
  <si>
    <t>藉由在擴展實境設備上引入上下文感知覆蓋編輯器的技術，產生能夠即時修改虛擬角色並直接在擴展實境環境內進行操作的功能，達成無需退出環境或切換應用即可高效修改虛擬角色的結果，從而解決先前技術中在擴展實境環境內修改角色需繁瑣切換應用、加載時間長且影響互動體驗的問題。</t>
  </si>
  <si>
    <t>藉由微型發光二極體陣列與多孔結構相結合的技術，產生了能夠擴散並有效耦合出光源的功能，達成了實現小型化、高亮度及高解析度顯示效果的結果，從而解決先前技術中，傳統LED在小型化和高亮度方面無法有效滿足現代顯示技術需求的問題。</t>
  </si>
  <si>
    <t>藉由在LED光源設計中引入獨特的mesa結構與高折射率材料區域的技術，產生了更小型化、更高亮度及高解析度的功能，達成了顯著提高光學性能並改善顯示效果的結果，從而解決先前技術中傳統光源在顯示系統中存在的尺寸過大、效率低下及顯示效果不佳的問題。</t>
  </si>
  <si>
    <t>藉由在行動電子裝置中集成槽天線和補丁天線的技術，產生了支持多無線通信頻段和高效無線通信的功能，達成了在有限空間內實現高效無線通信並提升裝置通信靈活性與可靠性的結果，從而解決先前技術中行動電子設備僅使用單一類型天線、無法有效支持多頻段通信及限制無線通信性能的問題。</t>
  </si>
  <si>
    <t>藉由使用三維列印來製造符合人體工學的護目鏡的技術，產生簡化製作過程並減少部件數量的功能，達成製作更輕便且符合個人需求的護目鏡的結果，從而解決先前技術中護目鏡製作繁瑣、成本高昂以及難以根據使用者需求進行定制的問題。</t>
  </si>
  <si>
    <t>藉由同步傳遞頻率調變雷達信號和使用頻率倍增的雷達系統的技術，產生了高精度且穩定的距離測量的功能，達成了在多變環境中更精確和可靠的測距的結果，從而解決先前技術中雷達信號不同步及測距誤差過大，導致測量不準確且不穩定的問題。</t>
  </si>
  <si>
    <t>藉由微透鏡陣列和光電二極管協同工作的技術，產生了能夠即時調整投影圖案的功能，達成了在移動裝置等對尺寸、重量及功耗有嚴格要求的應用中，提高三維深度感測精確度和穩定性的結果，從而解決先前技術中多感測器干擾對系統性能影響，並使得現有三維深度感測系統在小型設備中的集成變得更加困難的問題。</t>
  </si>
  <si>
    <t>藉由引入復合顯示層與鏡層協同工作的技術，產生了擴大有效顯示區域並改善光線傳遞路徑的功能，達成了提高光線傳遞效率並確保更多光線能正確到達眼睛的結果，從而解決先前技術中顯示區域小於鏡片覆蓋區域，導致部分光線未能有效到達使用者眼睛，影響顯示效果和使用體驗的問題。</t>
  </si>
  <si>
    <t>藉由設計具有多引螺桿協同作用的位移元件的技術，產生能夠精確調整光學元件在多點上的位移的功能，達成可穿戴裝置中光學元件精確移動的結果，從而解決先前技術中單軸鏡頭平移機構無法處理不對稱光學元件或精確調整需求，特別是在頭戴式顯示器（HMD）中的問題。</t>
  </si>
  <si>
    <t>藉由利用光學傳感器捕捉用戶與實物對象互動時的視頻並分析特徵點及位置元數據的技術，產生能自動生成並儲存與實物對象相關的增強現實內容的功能，達成即時生成和儲存增強內容並提升AR交互性和實時性的結果，從而解決先前技術中用戶需要手動創建AR內容且效率低下的問題。</t>
  </si>
  <si>
    <t>藉由基於分段偏振開關和偏振選擇性光學元件協同工作的技術，產生可獨立控制光學狀態、具高效性、緊湊性且無軸向像差的功能，達成在各種光學裝置和系統中實現更高性能、更低成本的結果，從而解決先前技術中固定結構的偏振選擇性元件在可穿戴和便攜應用中缺乏靈活性、性能受限以及成本過高的問題。</t>
  </si>
  <si>
    <t>藉由基於可穿戴裝置的傳感器數據來選擇其當前位置的技術，產生了根據選擇位置動態調整裝置操作特徵的功能，達成了在不同使用位置下優化可穿戴裝置性能的結果，從而解決先前技術中傳統可穿戴裝置在位置判斷和性能優化方面的挑戰，特別是在更多使用位置下無法有效調整操作特徵的問題。</t>
  </si>
  <si>
    <t>藉由通過計算系統處理上半身和下半身姿勢的技術，產生了基於時間序列關聯生成全身姿勢的功能，達成了在人工現實環境中提高動作捕捉準確度的結果，從而解決先前技術中在預測使用者下半身姿勢時面臨的準確性不足的問題。</t>
  </si>
  <si>
    <t>藉由基於可穿戴裝置整合傳感器感知手部動作的技術，產生能夠準確檢測並即時傳送手部測量信號的功能，達成在虛擬空間或增強空間中提供更高精度手部位置追蹤與觸覺反饋的結果，從而解決先前技術中依賴頭戴顯示器與外部追蹤系統而導致的手部追蹤精度不高、即時性差，以及難以實現理想沉浸感的問題。</t>
  </si>
  <si>
    <t>藉由可微分神經架構搜索（DNAS）引擎在隨機超網絡層級搜索空間中選擇最佳神經網絡架構的技術，產生了能根據延遲優化自動選擇最優神經網絡架構的功能，達成了提升數位影像和視頻處理中分類、物體檢測和分割的準確性與效率的結果，從而解決先前技術中在計算機視覺中，特別是卷積神經網絡（CNNs）應用中準確性不足和效率低下的問題。</t>
  </si>
  <si>
    <t>藉由應用機器學習模型預測負面經驗的技術，產生了能夠根據用戶與實體的對話歷史調整內容推送策略的功能，達成了在在線系統中更準確地預測用戶與實體對話中負面經驗的結果，從而解決先前技術中僅依賴用戶資料和過去記錄，無法充分預測對話過程中負面經驗並影響內容推送準確性的問題。</t>
  </si>
  <si>
    <t>藉由針對影像像素區域的每一顏色組件確定顏色變異性，並根據期望位元分配和初始位元分配優化顏色編碼的技術，產生能有效補償不同波長光線焦距差異並減少色差的功能，達成提升人工現實頭盔顯示器顯示效果準確性和清晰度的結果，從而解決先前技術中由於顯示鏡頭導致不同顏色通道投影位置不一致而引起的視覺失真的問題。</t>
  </si>
  <si>
    <t>藉由基於時空表徵生成單目視頻深度信息並結合視角位置與方向的技術，產生能夠根據用戶視角和時間動態調整影像內容的功能，達成提供高度沉浸式、自由視角的視覺體驗的結果，從而解決先前技術中無法自由調整視角、限制用戶互動性並降低沉浸感的問題。</t>
  </si>
  <si>
    <t>藉由模組化設計過程定義虛擬物件的技術，產生了能夠靈活定義虛擬物件繼承關係及組件修改的功能，達成了虛擬物件創建過程中的高效性與直觀性的結果，從而解決了先前技術中虛擬物件創建繁瑣、靈活性不足，且容易出錯的問題。</t>
  </si>
  <si>
    <t>藉由結合音頻捕捉與影像捕捉系統的技術，產生了準確識別和轉錄來自多位說話者語音的功能，達成了提高語音識別準確性並改善多用戶互動體驗的結果，從而解決先前技術中無法準確識別來自多位使用者的語音並有效轉錄的問題。</t>
  </si>
  <si>
    <t>藉由基於可旋轉RF導引板與改進RF阻塞結構的技術，產生在特定方向上精確導向RF信號並減少能量洩漏的功能，達成高穩定性和高準確性的信號傳輸的結果，從而解決先前技術中RF天線設計缺乏足夠能量阻隔措施、易受外部干擾影響而導致信號質量下降和系統性能不穩定的問題。</t>
  </si>
  <si>
    <t>藉由基於共振腔、平面透鏡與非線性晶體整合設計的半導體光源的技術，產生高效轉換紅外光到可見光的功能，達成更高光強度、光效與耐用性的小型化光源的結果，從而解決先前技術中在高效能顯示系統中存在的能量損耗、熱管理困難以及光源尺寸與耐用性不足的問題。</t>
  </si>
  <si>
    <t>藉由在裝置內部實現多個儲能元件、充電器與反向電流限制器的技術，產生了更加靈活和高效的能量存儲與管理的功能，達成了提高整體能量利用效率和裝置可靠性的結果，從而解決先前技術中僅依賴單一儲能和充電設計，導致在高負載或不穩定供電情況下能量管理效果不佳，並且容易發生電流反向流動的問題。</t>
  </si>
  <si>
    <t>藉由使用設計改進的表面波導的技術，產生能夠支持多個電磁波在二維導電表面上傳播並提升表面反應性的功能，達成有效提升無線電力傳輸和短距離通信的效率與靈活性的結果，從而解決先前技術中無線傳輸方法在對準、距離、信號衰減及效率低等方面的問題。</t>
  </si>
  <si>
    <t>藉由動態確定消息數量的下限和上限並清晰區分消息與非消息內容的技術，產生能在收件箱介面中合理呈現消息與附加功能並提供便捷導航的功能，達成提升用戶對附加功能的可見性與易用性從而增強整體用戶活躍度和滿意度的結果，從而解決先前技術中用戶難以發現或理解即時消息系統和短消息服務中附加功能導致使用率低下的問題。</t>
  </si>
  <si>
    <t>藉由計算系統動態識別主要對等方、次要對等方和觀看對等方，以及基於第二個對等方未滿足所選物體數量的閾值創建修改視頻流的技術，產生自動調整視頻內容並優化視頻流質量的功能，達成在多用戶視頻會議中提高交互效率和真實感的結果，從而解決先前技術中在不同地點交流時缺乏針對用戶需求的自動化調整機制、信息傳遞不夠流暢以及交互體驗效果較差的問題。</t>
  </si>
  <si>
    <t>藉由在手腕可穿戴設備上整合基於感測器數據自動切換視訊與音頻顯示的技術，產生更靈活、便捷的免持視訊通話的功能，達成在行動中高效、無需用戶干預的視訊捕捉和多任務協調的結果，從而解決先前技術中電腦和手機在長時間視訊通話中容易出現高溫、能耗過大，以及依賴用戶介入視訊捕捉導致效率低下和多任務協調性差的問題。</t>
  </si>
  <si>
    <t>藉由基於用戶感知反饋迭代調整HRTF屬性的技術，產生能夠根據個別用戶需求自動定制HRTF的功能，達成提供更精確、個性化的空間化音頻體驗的結果，從而解決先前技術中未針對特定用戶進行量身定制的HRTF導致體驗不佳、沉浸感不足以及準確性偏差的問題。</t>
  </si>
  <si>
    <t>藉由內建信號處理元件的乾式電極的技術，產生能夠直接處理神經肌肉信號並提供給處理器進行肌肉運動意圖檢測的功能，達成減少裝置體積、提高神經肌肉信號感測準確性、縮短信號處理延遲以及提升使用者舒適度的結果，從而解決先前技術中因裝置體積過大、信號處理延遲、使用濕電極或不舒適結構以及感測性能因年齡、體脂、毛髮密度等因素變異的問題。</t>
  </si>
  <si>
    <t>藉由從腕部佩戴裝置上的傳感器獲取數據並測量接觸壓力的技術，產生了即時監測佩戴舒適度並提供調整建議的功能，達成了提高腕部佩戴裝置在生理測量準確性和可靠性方面的結果，從而解決先前技術中腕部佩戴裝置在運動活動和睡眠分析等功能上，傳感器無法提供穩定且可靠數據的問題。</t>
  </si>
  <si>
    <t>藉由利用3D打印技術在內層外部表面上形成校正層的技術，產生了能夠動態修正鏡片表面缺陷並降低應力的功能，達成了在大規模生產中保持光學鏡片高準確性和低應力的結果，從而解決先前技術中傳統製造方法容易導致光學鏡片準確性不足及高應力的問題。</t>
  </si>
  <si>
    <t>藉由設計至少三個從鏡體直接延伸且具有彎曲結構的懸臂，以支撐和穩定鏡面的技術，產生能高效執行光束掃描並抵抗外部干擾、提升掃描精度與速度的功能，達成提高微鏡性能並擴大其在掃描和影像捕捉中應用潛力的結果，從而解決先前技術中因驅動機制複雜和懸臂設計不靈活而導致微鏡體積較大、能耗較高且應用範疇受限的問題。</t>
  </si>
  <si>
    <t>藉由在微型鏡中引入加固結構並根據支撐平台的區域進行比例調整的技術，產生了在扭力作用下能保持鏡面平坦的功能，達成了提升微型鏡穩定性和精確光束反射的結果，從而解決先前技術中光學微電機機械裝置中微型鏡面變形，影響光線準確反射和掃描的問題。</t>
  </si>
  <si>
    <t>藉由在平面光學裝置中使用不同高度的納米結構層的技術，產生了對光的精確控制的功能，達成了在用戶視野中提供高品質顯示效果的結果，從而解決先前技術中在虛擬現實和擴增現實應用中顯示內容失真、無法有效融合虛擬物體與真實環境的問題。</t>
  </si>
  <si>
    <t>藉由設計角度選擇性元件並與曲面光學元件光學串聯的技術，產生有效提高反射和傳輸效率、擴大視野範圍的功能，達成增強虛擬實境體驗的沉浸感和提供更真實的環境感受的結果，從而解決先前技術中虛擬實境頭戴裝置對周邊視野支持有限、無法實現大範圍視覺效果的問題。</t>
  </si>
  <si>
    <t>藉由在像素陣列中結合數據移位寄存器、比較器、NOR閘與觸發器電路的創新設計，以串行方式接收並行方式輸出的灰度數據的技術，產生有效降低功耗且提高顯示性能的功能，達成在降低OLED顯示系統功耗的同時，保持高畫質與流暢顯示效果的結果，從而解決先前技術中功耗過高且難以在CMOS節點擴展性方面進一步優化的問題。</t>
  </si>
  <si>
    <t>藉由結構光投影儀根據區域對比度動態調整SL模式密度的技術，產生在不同環境亮度和對比度下高效適應性深度感測的功能，達成在各種場景中保持準確性和穩定性的深度感測的結果，從而解決先前技術中固定光模式在不同距離或對比度條件下無法動態調整、導致深度感測效能不佳、準確性降低的問題。</t>
  </si>
  <si>
    <t>藉由在自適應光學系統中引入基於膜曲率動態調整機制的技術，產生了能根據環境或用戶需求即時調整光學性能的功能，達成了提升光學系統靈活性與精確度的結果，從而解決先前技術中光學系統無法有效適應變化需求，導致影像質量受限的問題。</t>
  </si>
  <si>
    <t>藉由基座元件形狀變化與不同剛度區域設計的技術，產生能夠高效調整光學性能並控制邊緣變形的功能，達成更高圖像品質且更穩定的可變形光學系統的結果，從而解決先前技術中液體鏡片系統在邊緣變形與形狀控制困難的問題。</t>
  </si>
  <si>
    <t>藉由形成具有梯度折射率輪廓的曲面聚合物波導的技術，產生能夠有效控制光線傳播路徑、減少影像失真和亮度不均的功能，達成提供準確且無失真顯示效果的結果，從而解決先前技術中傳統光導管無法有效傳播光線，導致顯示失真和亮度不均的問題。</t>
  </si>
  <si>
    <t>藉由光導管與極化調節的技術，產生高效光傳導與極化控制的功能，達成更加緊湊且輕便的顯示系統的結果，從而解決先前技術中顯示裝置體積過大、重量過重，以及長時間使用易導致使用者視覺疲勞的問題。</t>
  </si>
  <si>
    <t>藉由在虛擬現實頭盔中整合視野中心光束生成與周邊視場覆蓋的顯示的技術，產生可以在視野中心與周邊同時提供高覆蓋率圖像的功能，達成更廣泛且全面的沉浸式視覺體驗的結果，從而解決先前技術中對周邊視野覆蓋不足、無法滿足人類視覺需求、影響沉浸感的問題。</t>
  </si>
  <si>
    <t>藉由引入柔性導向系統與驅動器平移光學元件相結合的技術，產生能夠在平移過程中維持光學元件穩定方向的功能，達成更精確地同步光學調整與用戶視覺需求的結果，從而解決先前技術中傳統頭戴式顯示系統在影像移動不對稱、控制精度和響應速度上存在限制，導致虛擬影像與用戶實際視覺需求不匹配、進而影響沉浸感的問題。</t>
  </si>
  <si>
    <t>藉由基於偏振折疊光路設計並使用基於偏振過濾器管理出瞳溢出光分布的技術，產生一種緊湊且輕量化的顯示系統的功能，達成在觀景器、瞄準器和虛擬現實系統等應用中高效整形光束、減少體積和重量的結果，從而解決先前技術中在這些應用場景下無法實現高效、輕量化的顯示系統設計、需要複雜光學腔體和多種元件而導致體積過大且不易整合的問題。</t>
  </si>
  <si>
    <t>藉由簡化偏光干涉濾光片結構並減少延遲膜層數量的技術，產生更高效能和更高光譜過濾效果的光學濾光的功能，達成在減少眩光、提高視覺舒適性及降低製造成本的結果，從而解決先前技術中複雜偏光結構導致性能受限且製造成本高昂的問題。</t>
  </si>
  <si>
    <t>藉由設計雙腔光學系統並合理配置反射偏振器與共享的中央部分反射器的技術，產生了高效利用偏振技術來實現額外光程的功能，達成了在不影響光學性能的情況下，實現緊湊廣角鏡頭並增加光學路徑長度的結果，從而解決先前技術中在光學腔體設計複雜且光學性能提升有限的問題。</t>
  </si>
  <si>
    <t>藉由柔性電活性元件與介電支撐材料結合的技術，產生能夠根據不同電壓相位調控柔性元件運動的功能，達成根據使用需求提供靈活且精確的觸覺反饋的結果，從而解決先前技術中振動觸覺裝置缺乏靈活性和適應性、無法根據不同環境或需求調整反饋模式的問題。</t>
  </si>
  <si>
    <t>藉由在用戶設備上執行客戶端訪問社交媒體平台並根據用戶手勢觸發數位內容緩存的技術，產生了在網絡不穩定時仍能順利顯示數位內容的功能，達成了即使在無網絡連接的情況下，也能有效查看緩存內容的結果，從而解決先前技術中在網絡中斷或不穩定時無法順利顯示數位內容的問題。</t>
  </si>
  <si>
    <t>藉由計算系統確定用戶優先處理次數並動態調整音訊輸出的技術，產生了根據用戶優先級靜音次要音訊並提供轉錄的功能，達成了提高音訊處理效率和改善用戶體驗的結果，從而解決先前技術中無法靈活處理音訊重疊，導致用戶無法集中注意力並影響交流效果的問題。</t>
  </si>
  <si>
    <t>藉由在預測執行過程中識別並控制對受保護數據的讀取的技術，產生了在預測執行期間防止非法讀取受保護數據的功能，達成了提升計算機系統安全性和防止數據洩露的結果，從而解決先前技術中預測執行過程中無法有效保護敏感數據安全，可能導致數據洩漏或未經授權訪問的問題。</t>
  </si>
  <si>
    <t>藉由從接收到的影像中提取潛在向量和關鍵點，並將其與已知地理位置的參考影像進行比較的技術，產生基於影像匹配的準確定位的功能，達成快速且有效識別移動客戶裝置位置的結果，從而解決先前技術中增強實境系統依賴傳感器定位而在信號干擾環境下精確性不足的問題。</t>
  </si>
  <si>
    <t>藉由基於社交媒體平台的在線排程方法的技術，產生方便用戶與服務提供商互動的功能，達成用戶能夠直接在社交媒體平台內輕鬆安排預約並接收通知的結果，從而解決先前技術中用戶無法有效與服務提供商互動並安排預約的問題。</t>
  </si>
  <si>
    <t>藉由建立參照現實世界環境的虛擬邊界並進行動態調整的技術，產生了主動監測和調整虛擬邊界的功能，達成了在虛擬實境和增強實境系統中，減少使用者與現實世界障礙物碰撞風險、提升使用者安全性和舒適性的結果，從而解決先前技術中未能有效考慮現實世界物理障礙，導致使用者安全隱患的問題。</t>
  </si>
  <si>
    <t>藉由在VR頭戴裝置中整合基於光學元件、變焦組件和液晶聚合物薄膜的技術，產生可根據操作模式調整影像視場而不影響解析度與亮度的功能，達成在擴大視野時保持高影像品質、清晰度與亮度的結果，從而解決先前技術中調整視野時因像素調整而導致解析度下降、螢幕亮度減少，以及影像瑕疵的問題。</t>
  </si>
  <si>
    <t>藉由根據顯示設備配置參數調整功率供應電壓波形的技術，產生了穩定功率供應和調整電壓的功能，達成了減少顯示設備中因功率波動引起的視覺伪影的結果，從而解決先前技術中顯示設備功耗隨平均亮度變化而波動的問題。</t>
  </si>
  <si>
    <t>藉由根據接收到的聲音參考信號（SRS）動態選擇最佳束並利用多輸入多輸出（MIMO）技術準備預編碼矩陣的技術，產生在多用戶場景中高效傳輸經預編碼的多用戶數據並提升無線網路下行數據傳輸能力的功能，達成顯著提高無線網路多路徑通信效率及多用戶連接穩定性的結果，從而解決先前技術中難以有效處理多個用戶連接需求且受干擾和信道狀態變化影響導致通信性能受限的問題。</t>
  </si>
  <si>
    <t>藉由根據用戶之間的視覺接近程度智能化創建私密協作空間的技術，產生能夠高效共享數位內容並基於視覺接近共享不同內容的功能，達成提升數位內容共享體驗並拓展應用場景的結果，從而解決先前技術中在人工實境（AR）系統中未能充分利用視覺接近概念，導致內容共享效果受限的問題。</t>
  </si>
  <si>
    <t>藉由在人工現實（XR）環境中根據特定XR位置指派消息的技術，產生了多位使用者之間靈活且格式化消息傳遞的功能，達成了在不同XR設備或位置之間精確且高效地傳遞消息的結果，從而解決先前技術中無法有效指派消息至特定XR位置或裝置，導致多設備環境中交流混亂及消息線程不清晰的問題。</t>
  </si>
  <si>
    <t>藉由具備第一訊息介面和第二訊息介面的計算機實施方法的技術，產生根據用戶選擇區分瞬時消息和非瞬時消息、排序並分享內容的功能，達成更具針對性、隱私保護強化且高效的內容分享與接收體驗的結果，從而解決先前技術中社交網絡系統在內容分享中存在信息過載、隱私保護不足以及分享效果不佳的問題。</t>
  </si>
  <si>
    <t>藉由集成多個光發射器陣列和圖形處理器的技術，產生高效能、低功耗的多色光影像轉換的功能，達成在便攜顯示器上保持高亮度、解析度、色彩深度及高幀率的顯示效果的結果，從而解決先前技術中在降低功耗需求下常需犧牲顯示清晰度、色彩真實性或視野範圍的問題。</t>
  </si>
  <si>
    <t>藉由使用自動判斷幀類型並動態調整幀邊界的技術，產生了根據幀大小和前一幀平均幀大小的比較來標記鏡頭變換幀的功能，達成了提高視頻編碼和處理準確性與效率的結果，從而解決先前技術中依賴固定算法或手動標記來檢測鏡頭變換，導致準確性不足及效率低下的問題。</t>
  </si>
  <si>
    <t>藉由使用換能器振動耳廓並結合音響傳感器監測耳廓振動的技術，產生基於耳廓振動的音訊調整的功能，達成提供更清晰、沉浸的音訊體驗和優化音頻性能的結果，從而解決先前技術中傳統音訊裝置僅依賴空氣傳導模式而導致的音質不佳和使用體驗受限的問題。</t>
  </si>
  <si>
    <t>藉由使用智能環境聲學檢測與音訊隱私調整的技術，產生根據環境條件和音訊類型自動調整隱私設置的功能，達成有效減少音訊信號播放時聲音洩漏並保護使用者隱私的結果，從而解決先前技術中音訊系統易被周圍人員或設備捕捉，導致隱私內容被洩露的問題。</t>
  </si>
  <si>
    <t>藉由在控制漏氣通道內設置聲學網的技術，產生了有效降低喇叭在特定頻率範圍內的總諧波失真的功能，達成了在人工現實耳機中提供高品質音效的結果，從而解決先前技術中在小型封閉空間內側面發射喇叭因共振峰值增強而導致聲音失真的問題。</t>
  </si>
  <si>
    <t>藉由使用電氣設備測量組件和非金屬外殼設計的技術，產生了能夠監控和分析電氣信號數量的功能，達成了對資料中心內伺服器機架電力干擾的有效檢測和故障排除的結果，從而解決先前技術中資料中心監控系統安裝困難、成本高昂及電力故障定位耗時等問題。</t>
  </si>
  <si>
    <t>藉由將多個本地記憶體和快取記憶體分佈並配置快取控制器的技術，產生了在計算元件與記憶體之間高效協同工作的功能，達成了計算系統中高帶寬與低延遲的結果，從而解決先前技術中計算系統中分布式本地記憶體與計算元素之間存在的高延遲和低帶寬的問題。</t>
  </si>
  <si>
    <t>藉由在虛擬宇宙中生成多個虛擬物體、化身及虛擬世界的技術，產生了用戶可以在多元化虛擬環境中自由穿梭、互動的功能，達成了在元宇宙中提供多個虛擬宇宙和虛擬世界的結果，從而解決先前技術中虛擬宇宙的虛擬世界數量和多樣性不足的問題。</t>
  </si>
  <si>
    <t>藉由在發光二極體（LED）裝置中引入量子障礙層來隔離2D量子井陣列的技術，產生了有效抑制表面復合效應的功能，達成了顯著提升內部量子效率（IQE）和外部量子效率（EQE）的結果，從而解決先前技術中隨著微型LED尺寸縮小，表面復合效應對LED性能造成的發光效率下降的問題。</t>
  </si>
  <si>
    <t>藉由接收發件人的請求並根據選擇加入消息的確認來生成令牌的技術，產生了能夠在遵守消息政策的同時發送跟進消息的功能，達成了在特定情況下仍能發送重要消息並根據令牌進行驗證的結果，從而解決先前技術中用戶在預定消息窗口之外無法發送跟進消息或通知的問題。</t>
  </si>
  <si>
    <t>藉由將視訊編碼過程中的參考像素區塊進行有效提取與轉移的技術，產生了在高壓縮比基礎上降低計算複雜度的功能，達成了在提高視訊壓縮率的同時，提升儲存與傳輸效率的結果，從而解決先前技術中視訊編碼格式在壓縮率與計算複雜度之間無法有效平衡，導致儲存與傳輸效率無法提升的問題。</t>
  </si>
  <si>
    <t>藉由使用雙層空間變化導向各向異性介質設計的技術，產生更高效、精確的光衍射控制的功能，達成減少衍射伪影並提升光學元件性能和準確度的結果，從而解決現有光學設備中衍射效率不足以及對光精確控制困難的問題。</t>
  </si>
  <si>
    <t>藉由多層光柵與體積布拉格光柵（VBGs）協同工作的波導顯示的技術，產生在不同視場和波長範圍內高效衍射顯示光的功能，達成虛擬物體與現實環境無縫融合並增強沉浸體驗的結果，從而解決先前技術中在顯示效果和視場範圍上無法有效融合虛擬與現實內容、影響用戶交互體驗的問題。</t>
  </si>
  <si>
    <t>藉由利用改良結構設計和麥克風配置的技術，產生了更靈活的音頻輸出與更高效的音頻檢測的功能，達成了提升耳機聽音效果和改善音頻系統性能的結果，從而解決先前技術中外置轉換器導致的聽音能力差及外部麥克風安置受限的問題。</t>
  </si>
  <si>
    <t>藉由利用光還原催化劑控制單體自由基聚合並調節聚合物多分散指數的技術，產生能實現在全息記錄中精確調控光學特性並提升顯示質量的功能，達成在各種近眼顯示應用中提供更高沉浸感和準確性的結果，從而解決先前技術中無法有效結合虛擬物體與實際環境且顯示質量受限導致用戶沉浸感不足的問題。</t>
  </si>
  <si>
    <t>藉由根據預售產品更新內容和用戶賬戶特徵動態調整互動元素的技術，產生了針對不同用戶進行定制化推廣的功能，達成了在預售階段提高用戶參與度和市場推廣效率的結果，從而解決先前技術中社交網絡系統在促進尚未上市產品購買時工具、工作流程和模板不適用的問題。</t>
  </si>
  <si>
    <t>藉由從多個影像來源接收每一幀視頻影像並基於層參數與裁剪參數生成合成影像的技術，產生高效整合多層次內容並無縫融合的影像合成的功能，達成更加流暢、真實且高精度的視覺體驗的結果，從而解決先前技術中人工實境系統在合成影像時難以有效整合捕捉內容與生成內容、影響沉浸感與互動性的問題。</t>
  </si>
  <si>
    <t>藉由基於三維坐標系確定像素組件編碼的技術，產生了有效減少計算複雜度並提升圖形生成效率的功能，達成了在沉浸式環境中實時生成高品質圖形的結果，從而解決先前技術中依賴昂貴硬體和高解析度的問題。</t>
  </si>
  <si>
    <t>藉由收集多個來自不同視角的主體圖像並基於圖像提取面部表情代碼和頭部姿態形成三維網格的技術，產生能在多變光照條件下自動生成高保真三維虛擬人頭模型的功能，達成在虛擬現實（VR）和增強現實（AR）環境中實時、真實感強的三維顯示效果的結果，從而解決現有技術中三維人頭模型過於複雜而難以實時實現，或過於粗糙無法提供逼真視覺效果，以及在環境變化下容易過度擬合導致準確性降低的問題。</t>
  </si>
  <si>
    <t>藉由在手腕可穿戴設備與頭戴可穿戴設備間協調視頻串流和消息傳遞的技術，產生可自動切換視頻、音頻模式並在手腕顯示器上呈現電子消息的功能，達成在移動或多任務使用場景下實現免手持、無縫切換通話模式的結果，從而解決先前技術中需要手持設備、固定位置或額外電源進行長時間視頻通話，以及捕捉視頻數據時需要多次用戶干預所帶來的不便和時間浪費的問題。</t>
  </si>
  <si>
    <t>藉由使用眼部成像系統與光場顯示技術相結合的技術，產生能在多視角下真實呈現使用者臉部三維自立體影像的功能，達成讓旁觀者可以從光場顯示器視場內多個視角準確觀察使用者臉部表情與情感狀態的結果，從而解決先前技術中擴增實境（AR）和虛擬實境（VR）設備無法提供使用者臉部真實視圖，以及無法呈現臉部三維深度和距離感，導致旁觀者無法準確理解使用者情感和專注狀態的問題。</t>
  </si>
  <si>
    <t>藉由無線裝置根據廣告訊息選擇並轉移連結的技術，產生根據不同連結能力自動切換並轉移流量的功能，達成提升無線連接延遲性能及靈活性的結果，從而解決先前技術中在人工實境系統中無法有效管理不同無線連結延遲，導致用戶沉浸感和交互性下降的問題。</t>
  </si>
  <si>
    <t>藉由在照明源中使用發射器陣列和基於位元解析度的強度編碼的技術，產生能動態調整光束強度和發射時間點的功能，達成高品質深度感測及降低能耗的結果，從而解決先前技術中三維深度感測器無法提供動態適應和可變照明模式的問題。</t>
  </si>
  <si>
    <t>藉由精確控制顯示器位置和焦平面的技術，產生動態調整顯示器運動以解決視距和聚焦平面之間衝突的功能，達成減少使用者在觀看虛擬環境時所感受到的視覺疲勞和不適的結果，從而解決先前技術中頭戴顯示器無法調整視距和聚焦平面，導致視覺疲勞和噁心感的問題。</t>
  </si>
  <si>
    <t>藉由計算系統根據觀察者眼睛位置動態調整顯示區域縮放因子的技術，產生了根據眼睛位置即時調整顯示內容的功能，達成了提供精確且靈活的虛擬現實、增強現實或混合現實內容呈現的結果，從而解決了先前技術中無法根據觀察者眼睛位置進行即時調整、導致內容顯示效果差及沉浸感不足的問題。</t>
  </si>
  <si>
    <t>藉由通過主機系統的中央處理單元管理存儲設備數據佈局並繞過操作系統塊層以使用揮發性隨機存取記憶體的技術，產生在數據存儲和讀寫操作中更高效的數據處理與存儲管理的功能，達成減少存儲控制器負擔、提升數據讀寫速度和整體SSD性能的結果，從而解決先前技術中存儲控制器在面對大量數據存儲請求時成為性能瓶頸、影響數據處理效率和響應速度的問題。</t>
  </si>
  <si>
    <t>藉由整合用戶互動需求與社交網絡實時上下文信息的技術，產生能夠通過多種手勢創建自定義疊加元素的功能，達成提升用戶互動體驗和社交參與度的結果，從而解決先前技術中隨著移動設備普及而帶來的服務負荷與用戶期望不匹配的問題。</t>
  </si>
  <si>
    <t>藉由識別物理相機和光源配置的技術，產生根據物理主題照明條件調整光源的功能，達成物理主題和虛擬物體在人工現實場景中的無縫融合的結果，從而解決先前技術中光源不一致和顏色不匹配導致的視覺不自然的問題。</t>
  </si>
  <si>
    <t>藉由利用差異部分幀數據和差異標記數據進行視頻幀數據重建的技術，產生了高效重建面部影像並降低數據量的功能，達成了提高圖像清晰度、減少存儲和帶寬需求的結果，從而解決先前技術中視頻數據處理的複雜性、編解碼成本高以及面部影像數據存儲和傳輸需求過大的問題。</t>
  </si>
  <si>
    <t>藉由基於時間同步源接收網絡消息進行誤差監測與校正的技術，產生實時、迭代的網絡設備時鐘校正的功能，達成更高同步精度、穩定性和運行效率的結果，從而解決先前技術中在網絡介面控制器同步過程中存在的時間誤差不精確、參數調整困難以及同步不穩定等影響高效運作的問題。</t>
  </si>
  <si>
    <t>藉由基於熟悉程度判斷與人工現實設備間自動通信啟用整合的技術，產生根據用戶之間熟悉程度自動啟動通信並在人工現實環境中互動的功能，達成在人工現實設備間高效連接和沉浸式互動交流的結果，從而解決先前技術中人工現實設備間通信不夠直觀、缺乏高效互動機制、無法充分利用沉浸感特性的問題。</t>
  </si>
  <si>
    <t>藉由將音樂服務同時作為社交媒體平台的主動層和被動層的訊息服務的技術，產生了音樂與社交互動無縫結合的功能，達成了提升用戶互動體驗和音樂分享便利性的結果，從而解決先前技術中傳統音樂服務與社交媒體服務之間的隔閡，無法同時滿足用戶音樂消費和社交互動需求的問題。</t>
  </si>
  <si>
    <t>藉由選用金屬鹵化物前驅體和醇或乙二醇助劑的技術，產生提高材料穩定性和均勻性、改善塗層粘附性及透明度的功能，達成在製備透明高折射率塗層過程中有效避免材料密度增加和結晶化的結果，從而解決先前技術中因材料凝聚和結晶化導致透明度及折射率下降的問題。</t>
  </si>
  <si>
    <t>藉由非線性掃描技術和亮度變化調整的技術，產生能夠在使用者視場內以更高精度和連續性展示圖像的功能，達成減少影像不連貫造成的視覺不適，並提升使用者的舒適度和體驗的結果，從而解決先前技術中顯示裝置體積過大、精度不足和長時間佩戴造成的疲勞感的問題。</t>
  </si>
  <si>
    <t>藉由調整VBG元件的透視調整光柵角度來減少虹彩效應的技術，產生了能有效減少外部光源引起的虹彩效應並提升顯示光品質的功能，達成了在穿戴顯示系統中顯示光清晰度和穩定性大幅提升的結果，從而解決先前技術中頭戴顯示器因光學畸變和虹彩效應導致圖像質量差、使用者體驗不佳的問題。</t>
  </si>
  <si>
    <t>藉由優化光導設計與光耦合過程以提高光束傳播效率和準確性的技術，產生能將光線高效傳輸至顯示面板並提升顯示內容對比度與清晰度的功能，達成顯示系統提供更高對比度、更豐富色彩及更清晰影像以增強沉浸式視覺體驗的結果，從而解決先前技術中人工實境系統中光學設備光線效率低下且影像失真的問題。</t>
  </si>
  <si>
    <t>藉由通過擁有朝外攝像頭的擴增實境設備的傳感器檢測用戶動作的技術，產生了即時反饋用戶行為並補充相關內容的功能，達成了提升擴增實境設備互動性和實用性的結果，從而解決先前技術中無法有效提供輔助指導、回饋或信息的問題。</t>
  </si>
  <si>
    <t>藉由結合神經肌肉信號和電磁信號的技術，產生了更高精度的手勢識別和位置跟蹤的功能，達成了即時且可靠的動作識別的結果，從而解決先前技術中無法精確捕捉用戶動作、受到環境影響導致識別不精確的問題。</t>
  </si>
  <si>
    <t>藉由對每個像素進行視線射線投射並精確計算像素輻射的技術，產生了更準確模擬和渲染物體真實外觀的功能，達成了在複雜場景中精確獲取物體3D輪廓和表面特徵的結果，從而解決先前技術中無法精確呈現物體外觀及其細節，導致低解析度捕捉物體形狀和表面特徵的問題。</t>
  </si>
  <si>
    <t>藉由人工智慧接收來自使用者的命令並解析影像與文本表示的技術，產生能根據使用者需求自動構建三維虛擬物件的功能，達成簡化物件創建過程、提升使用者參與感和可及性的結果，從而解決先前技術中創建複雜物件需專家技能和大量時間的問題。</t>
  </si>
  <si>
    <t>藉由從相機獲取物理場景的立體影像並應用深度遮罩模型的技術，產生遮蔽虛擬物體的功能，達成在物理場景中精確渲染虛擬物體的結果，從而解決先前技術中在三維圖形應用中無法有效隱藏被其他物體遮擋的問題。</t>
  </si>
  <si>
    <t>藉由使用傳感器估計環境光照條件並進行空間或光譜上的校準的技術，產生能夠根據環境光照條件動態調整顏色表現的功能，達成虛擬與真實世界顏色良好匹配的結果，從而解決先前技術中虛擬內容顏色與真實世界顏色不匹配、用戶體驗不佳的問題。</t>
  </si>
  <si>
    <t>藉由管理多個虛擬容器於人工現實環境中的技術，產生基於表面屬性自動調整顯示模式的功能，達成簡化創建過程並提升用戶沉浸式體驗的結果，從而解決先前技術中無法讓使用者自訂虛擬環境背景以增強沉浸感的問題。</t>
  </si>
  <si>
    <t>藉由具備自動生成預測差異的影像裝置的技術，產生能夠識別目標特徵嵌入並結合樣本嵌入進行預測差異、適配用戶互動的功能，達成在虛擬現實（VR）、增強現實（AR）和混合現實（MR）系統中高效提供個性化資訊且無需單獨訓練模型的結果，從而解決先前技術中複雜機器學習模型訓練耗時過長、資源消耗大，且難以有效適配每位用戶個性化需求的問題。</t>
  </si>
  <si>
    <t>藉由整合高解析度影像辨識和實時音頻分析的技術，產生了對語言障礙使用者進行手語識別和環境音訊即時翻譯的功能，達成了打破語言障礙並促進不同使用者之間更順暢溝通的結果，從而解決先前技術中無法提供高解析度、高速度支持殘疾使用者需求，且無法有效增強用戶互動能力的問題。</t>
  </si>
  <si>
    <t>藉由在印刷電路板中集成高效的功率MOSFET設計並改進電氣連接方式的技術，產生提升電池組管理效能和增強電池穩定性的功能，達成更高效的能量儲存和管理的結果，從而解決先前技術中電池組在能量儲存及管理方面不足的問題。</t>
  </si>
  <si>
    <t>藉由根據通信鏈路質量和用戶接近度動態調整無線資源分配的技術，產生了根據服務質量和輻射暴露優化無線通信的功能，達成了降低輻射暴露並保持高效通信連接的結果，從而解決先前技術中無線通信服務質量不足及過高輻射暴露對使用者健康和設備穩定性造成潛在威脅的問題。</t>
  </si>
  <si>
    <t>藉由在電子設備外殼的外部部分和內部部分採用不同維氏硬度設計的技術，產生了強化外殼耐用性和內部元件保護的功能，達成了外殼在抗衝擊和耐磨性方面具有良好表現，並且有效減少內部元件損壞風險的結果，從而解決先前技術中缺乏層次感的硬度設計，導致外部損傷或內部元件脆弱的問題。</t>
  </si>
  <si>
    <t>藉由將光子集成電路（PIC）與電子電路層整合的技術，產生了更輕便、緊湊且高效能的自發光顯示面板的功能，達成了在虛擬現實、擴增現實及混合現實中的更高顯示效能與便攜性的結果，從而解決先前技術中顯示裝置體積過大、重量過重及佩戴不適，難以在多領域應用中實現高效能與高便攜性平衡的問題。</t>
  </si>
  <si>
    <t>藉由設計可旋轉的內部外殼與外部外殼結合的技術，產生了提高電纜接續靈活性與維護便利性的功能，達成了能夠適應多樣化電纜配置並提高防護性和可靠性的結果，從而解決先前技術中電纜接續箱結構單一且固定，導致安裝和維護過程中操作空間受限且難以應對不同電纜佈局需求的問題。</t>
  </si>
  <si>
    <t>藉由基於非平行光學表面設計和偏振重定向技術的光學裝置的技術，產生有效減少頭戴顯示裝置體積和重量並提升視覺信息傳遞效果的功能，達成提高用戶佩戴舒適度並擴大應用範圍的優化體驗的結果，從而解決先前技術中頭戴顯示裝置體積過大、重量過重以及視覺體驗受限的問題。</t>
  </si>
  <si>
    <t>藉由在光學系統中引入補償透鏡與可調透鏡組合的技術，產生可在不同焦距條件下穩定融合虛擬與真實影像的功能，達成在各種光學條件下都能保持清晰和真實視覺體驗的結果，從而解決先前技術中人工現實系統在焦距調整時容易出現視覺不適、混淆或失真的問題。</t>
  </si>
  <si>
    <t>藉由創新的光學元件配置和可切換單元的技術，產生了能夠重定向光線並調整其偏振的功能，達成了在頭戴顯示裝置中實現更均勻且高品質的顯示效果的結果，從而解決先前技術中頭戴顯示裝置未能有效提升顯示亮度、緊湊性及能效的問題。</t>
  </si>
  <si>
    <t>藉由配置第一光源與專門設計的光學組件（包括第一、第二、第三光學元件）以實現光源反射傳遞的技術，產生在頭戴顯示裝置中提供輕便性、緊湊性及高效能光源的功能，達成在保持高品質影像輸出的同時不增加設備體積和重量、並提高光源發光效率的結果，從而解決先前技術中頭戴顯示裝置常見的體積大、重量重及光源效率低的問題。</t>
  </si>
  <si>
    <t>藉由使用動態歸一化策略和多個電容式接近傳感器的技術，產生能即時調整對觸發手指動作響應的功能，達成提升控制器操作準確性和用戶互動體驗的結果，從而解決先前技術中接近傳感器無法有效應對環境變化並導致感測結果不穩定的問題。</t>
  </si>
  <si>
    <t>藉由使用具有特定電阻特性的膜與電極配置的技術，產生高穩定性與可靠性的電場控制和流體應用的功能，達成在各種電氣應用中保持穩定性能並降低能量損失的結果，從而解決先前技術中膜材料電阻率不足或不均勻導致的過熱、性能不穩定以及高電壓操作失效的問題。</t>
  </si>
  <si>
    <t>藉由分析手勢類型並智能切換控制方法的技術，產生了能夠根據使用者手勢進行流暢滾動操作和內容瀏覽的功能，達成了更自然、更直觀的導航體驗的結果，從而解決先前技術中無法充分利用手勢自然性，導致使用者在虛擬內容互動過程中感到不便的問題。</t>
  </si>
  <si>
    <t>藉由基於用戶屬性和互動行為分析內容項目的技術，產生更為精準且個性化的內容推薦的功能，達成用戶可以接收到更符合興趣和偏好的內容資訊流的結果，從而解決先前社交網絡系統中內容推薦依賴直接互動、易與用戶實際興趣不符、降低互動意願的問題。</t>
  </si>
  <si>
    <t>藉由使用姿勢預測神經網絡和幀生成神經網絡的技術，產生自動生成連貫角色和物體姿勢序列的功能，達成更高效生成自然且流暢的視頻的結果，從而解決先前技術中視頻生成過程中無法有效捕捉角色與物體間運動關係，導致視頻缺乏流暢性和真實感的問題。</t>
  </si>
  <si>
    <t>藉由生成逐步過渡網格並根據觀眾與虛擬表面的距離動態調整網格結構的技術，產生能以自然且連續的方式呈現虛擬表面變化並適應觀眾需求的功能，達成提升人工現實系統內容呈現的流暢性與交互性的結果，從而解決先前技術中因固定網格結構限制導致畫面突兀、不連貫且影響沉浸感的問題。</t>
  </si>
  <si>
    <t>藉由整合語音與手勢雙輸入方式並通過外部助手系統綜合理解用戶意圖的技術，產生能夠同時處理語音與手勢輸入並轉化為具體任務的功能，達成更高效、更準確地識別並回應用戶需求的結果，從而解決先前技術中僅依賴單一輸入方式導致無法充分捕捉用戶意圖與情境，進而影響個性化服務效果與互動體驗的問題。</t>
  </si>
  <si>
    <t>藉由整合加速度計、轉換器與傳感器協同工作的生物組織機械阻抗測量系統的技術，產生能夠同時捕捉加速度信號、力信號的交流電（AC）成分和直流電（DC）成分的高精度測量的功能，達成準確表徵生物組織對動態力與速度比響應的結果，從而解決先前技術中無法有效同時捕捉動態力變化與速度反應，導致機械阻抗數據準確性不足的問題。</t>
  </si>
  <si>
    <t>藉由在顯示器製造過程中引入逐步更換發光裝置的技術，產生自動化檢測和修復顯示單元缺陷的功能，達成更高亮度、一致性強、功耗更低的顯示效果的結果，從而解決先前技術中顯示器面臨的亮度不足、功耗過高以及故障維修成本較高的問題。</t>
  </si>
  <si>
    <t>藉由整合電子層、光子集成電路層和主動光調制介面層的技術，產生了對光源方向性精確控制和提升光子發射效率的功能，達成了顯示組件輕薄化、提高光子效率並減少像素間串擾的結果，從而解決先前技術中光源散射導致方向性控制困難、光子效率低下以及顯示面板設計繁瑣且增加系統體積的問題。</t>
  </si>
  <si>
    <t>藉由精確的眼動追蹤和分區渲染的技術，產生根據焦點位置調整解析度區域的功能，達成在保持影像清晰度的同時減少功耗和熱量生成的結果，從而解決先前技術中顯示裝置因高解析度需求而導致功耗過大、熱量增加並引發像素退化和亮度下降的問題。</t>
  </si>
  <si>
    <t>藉由在外延層結構上沉積導電層並形成微像素化結構的技術，產生了有效電氣隔離的微像素接觸區域的功能，達成了提升LED陣列整體良率並降低非功能性LED裝置形成機率的結果，從而解決先前技術中因為LED接觸點與背部組件之間對準不良或粘合錯誤而導致顯示系統性能下降的問題。</t>
  </si>
  <si>
    <t>藉由在半導體結構表面上形成多個堆疊並使用堆疊作為蝕刻掩膜的技術，產生在顯示系統中高效、耐用且緊湊排列光源的功能，達成在顯示解析度、亮度和耐用性方面均優化的結果，從而解決先前技術中光源尺寸過大、耐用性差及效率低下的問題。</t>
  </si>
  <si>
    <t>藉由對即時消息服務中模塊進行排名並根據排名順序顯示的技術，產生了能夠突出顯示附加功能並提升用戶互動的功能，達成了提高用戶對即時消息服務附加功能的可見性的結果，從而解決先前技術中用戶難以發現或使用附加功能的問題。</t>
  </si>
  <si>
    <t>藉由結合像素單元陣列、量化器及影像處理器的技術，產生了能基於像素間幾何關係智能選擇並處理影像數據的功能，達成了更高精度的光強度測量及高品質影像生成的結果，從而解決先前技術中影像感測器在電荷收集和轉換過程中易受噪聲和干擾影響，導致影像質量不穩定的問題。</t>
  </si>
  <si>
    <t>藉由利用第一超寬頻（UWB）天線進行設備間方向識別並整合音頻信號轉換的技術，產生能夠高效確定設備間方向並準確轉換音頻輸出的功能，達成在人工現實系統中提供更清晰、準確的音頻定位與輸出效果的結果，從而解決先前技術中無線通信協調困難、通信干擾影響使用體驗，以及多設備間數據傳輸不流暢等問題。</t>
  </si>
  <si>
    <t>藉由在印刷電路板（PCB）上整合導電溝槽和導電圍欄的技術，產生了為電子元件提供更有效電磁干擾屏蔽的功能，達成了提升電子元件抗干擾性能並簡化製造過程的結果，從而解決先前技術中依賴外部金屬外殼或專門屏蔽材料所增加的設計複雜性、製造成本以及體積和重量限制的問題。</t>
  </si>
  <si>
    <t>藉由結合增強現實技術與視頻通訊的顯示介面設計的技術，產生了在遊戲過程中輕鬆進行視頻通話的功能，達成了提升用戶互動性並改善整體遊戲體驗的結果，從而解決先前技術中缺乏即時互動能力，無法在社交網絡中提供高參與度和互動性的問題。</t>
  </si>
  <si>
    <t>藉由使用選擇性偏振光學元件進行圖像光處理的技術，產生了精細光束控制的功能，達成了提升顯示系統光學性能和改善顯示質量的結果，從而解決先前技術中顯示裝置體積龐大、重量沉重且佩戴不便，影響使用者沉浸體驗和便攜性等問題。</t>
  </si>
  <si>
    <t>藉由將偏振非選擇性部分反射器與偏振選擇性反射器結合的技術，產生了高效的光路管理的功能，達成了在小型化顯示系統中提供精確光學控制的結果，從而解決先前技術中頭戴顯示器（HMD）或平顯顯示器（HUD）在顯示裝置體積過大、重量過重及光學特性無法滿足要求的問題。</t>
  </si>
  <si>
    <t>藉由動態可編程分配方案和請求分解機制的技術，產生了根據記憶體需求動態調整的記憶體存取模式的功能，達成了提升神經網絡在處理複雜人工智慧問題時記憶體操作效能的結果，從而解決先前技術中無法提供足夠記憶體操作效率來支持神經網絡大規模數據處理的問題。</t>
  </si>
  <si>
    <t>藉由結構化的啟動流程與攻擊檢測電路配置的技術，產生了在系統啟動時即時檢測潛在攻擊並確保安全運行的功能，達成了提供更加安全和穩定的運行環境，進而提升用戶的使用體驗的結果，從而解決先前技術中人工現實系統安全性和穩定性不足，導致用戶在使用過程中面臨風險和干擾的問題。</t>
  </si>
  <si>
    <t>藉由點對點連接和數據合併元件的技術，產生了靈活的數據合併與處理協同的功能，達成了在處理複雜人工智慧問題時提高運算效率並支持不同類型問題解決的結果，從而解決先前技術中在處理大量數據時，依賴單一硬體架構導致的性能瓶頸和數據不兼容的問題。</t>
  </si>
  <si>
    <t>藉由計算系統中相機捕捉圖像並進行圖像變形處理的技術，產生基於虛擬相機視圖路徑進行動態圖像展示的功能，達成消費者能夠從不同角度和位置更真實地評估產品效果的結果，從而解決先前技術中商品展示僅依賴靜態圖像和文字描述，無法提供動態交互和深度體驗，導致消費者難以形成真實感的問題。</t>
  </si>
  <si>
    <t>藉由基於HMD姿態和物體位置的動態生成人工實境內容的技術，產生了能夠根據物體位置及環境變化即時更新顯示內容的功能，達成了提升使用者互動性和沉浸感的結果，從而解決先前技術中人工實境系統只能提供靜態內容展示且無法實時更新的問題。</t>
  </si>
  <si>
    <t>藉由使用安裝在頭戴顯示器上的攝像機捕捉並識別手勢圖像的技術，產生了將手勢轉換為文本含義並提供給用戶的功能，達成了幫助語言障礙者進行無縫溝通的結果，從而解決先前技術中缺乏即時手語檢測、無法有效支持語言障礙者交流的問題。</t>
  </si>
  <si>
    <t>藉由微型發光二極體高密度排布和小於20微米間距的技術，產生了顯著提升顯示系統解像度和亮度的功能，達成了提供更細緻的圖像顯示和更豐富的色彩表現的結果，從而解決先前技術中傳統LED顯示系統在尺寸、耐用性和效率上受限制的問題。</t>
  </si>
  <si>
    <t>藉由精確控制光脈衝時間特徵的技術，產生了改善熱能管理的功能，達成了減少不利熱效應、提升組裝效率和製造良率的結果，從而解決先前技術中LED粘合方法中可能導致過度熱量累積、影響元件長期穩定性與性能，並增加成本和時間，降低良率的問題。</t>
  </si>
  <si>
    <t>藉由採用低噪聲放大器與衰減器組合並根據輸入功率水平自動調整配置的技術，產生了能在不同輸入功率條件下優化放大器配置的功能，達成了提升訊號處理效率並降低噪聲影響的結果，從而解決先前技術中固定配置放大器無法有效應對變化的輸入功率和信號處理挑戰的問題。</t>
  </si>
  <si>
    <t>藉由在伺服器中進行公私鑰驗證並提供加密證書的技術，產生了更為安全和有效的虛擬角色身份驗證的功能，達成了在沉浸式現實應用中提高身份管理安全性與保護用戶數據隱私的結果，從而解決先前技術中在跨設備和跨應用環境中，對虛擬角色身份認證的問題。</t>
  </si>
  <si>
    <t>藉由建立擴增實境數據通道並將擴增實境元素融入視訊通話介面的技術，產生了在視訊通話中動態顯示和互動擴增實境元素的功能，達成了提升視訊通話互動性和靈活性的結果，從而解決先前技術中僅能提供簡單視訊通話功能、無法滿足多用戶需求的問題。</t>
  </si>
  <si>
    <t>藉由同時接收並整合來自多個通信設備捕捉的視頻數據的技術，產生可以同時提供多個視角視頻內容的功能，達成在視頻通訊中同步展示不同視角資訊的結果，從而解決先前技術中穿戴裝置無法同時提供多視角沉浸式體驗、視覺資訊不完整以及互動體驗受限的問題。</t>
  </si>
  <si>
    <t>藉由在裝置上使用彩色塗層的技術，產生了對光信息進行顏色校準的功能，達成了在不影響光學精度的情況下提升顯示效果和互動體驗的結果，從而解決先前技術中人工實境設備無法有效添加顏色裝飾並且面臨光學模組和攝像頭光學要求嚴格的問題。</t>
  </si>
  <si>
    <t>藉由設計影像感測器與鏡頭組合在不同姿態下自動調整對位的技術，產生在重力影響下仍能保持中心軸與光學軸幾乎重疊的功能，達成提升相機性能、影像穩定性並降低功耗的結果，從而解決先前技術中依賴光學影像穩定系統（OIS）來補償重力偏移所帶來的額外功耗與影像調整需求的問題。</t>
  </si>
  <si>
    <t>藉由無線通信裝置識別並優化多個接收器鏈路電路功率使用的技術，產生智能管理接收器功率的功能，達成在特定時間內有效管理接收器功率並提高無線通信效率的結果，從而解決先前技術中無法有效管理多個接收器功率，導致設備處理虛擬物體圖像時反應遲緩或無法流暢顯示的問題。</t>
  </si>
  <si>
    <t>藉由一種包括透明支撐體、聚氨酯基體以及可聚合光聚合成像前驅體化合物的記錄材料的技術，產生能夠有效控制高分子擴散、提升影像清晰度並提高光衍射效率的功能，達成減少影像模糊、提高全像光刻介質儲存容量和成像性能的結果，從而解決先前技術中因高分子擴散導致影像模糊、衍射效率降低及影像雜訊的問題。</t>
  </si>
  <si>
    <t>藉由加熱元件與熱傳感器結合的技術，產生了能夠精確測量計算設備熱特性的功能，達成了在設計階段即時發現並解決過熱問題的結果，從而解決先前技術中缺乏有效熱測試機制，導致冷卻設計不當並影響計算設備穩定性與效能的問題。</t>
  </si>
  <si>
    <t>藉由在光學元件中配置多表面全內反射、光學擴散器和反射式空間光調製器的技術，產生均勻、高品質的照明光源擴散和圖像反射輸出的功能，達成在虛擬實境（VR）和擴增實境（AR）裝置中提供更清晰、更均勻的顯示效果的結果，從而解決先前技術中頭戴顯示裝置在顯示過程中存在光照不均、解析度不足以及沉浸感不夠強烈的問題。</t>
  </si>
  <si>
    <t>藉由由多個計算設備協同執行的技術，產生了基於用戶不同視角和手勢生成虛擬物體並調整圖像的功能，達成了在人工現實環境中提供真實感強烈的圖形和多重感官體驗的結果，從而解決先前技術中在生成虛擬內容並調整或合成時無法提供身臨其境的沉浸感和多感官交互的問題。</t>
  </si>
  <si>
    <t>藉由引入壓電運動傳感器監測波導移動並即時修正影像畸變的技術，產生對影像光學畸變進行高效修正的顯示的功能，達成顯示準確性和穩定性大幅提升的結果，從而解決先前技術中由波導微小移動、設備變形、熱應力等因素導致的影像扭曲、視差差異及低影像對比度等顯示性能的問題。</t>
  </si>
  <si>
    <t>藉由可更換帶子與左右側臂可調整結構的技術，產生可根據使用者頭型和需求調整帶子緊度及形狀的功能，達成提升頭戴顯示裝置佩戴穩定性和舒適度、改善顯示效果的結果，從而解決先前技術中固定頭戴設計無法適應不同使用者頭型、導致佩戴不適以及顯示效果不佳的問題。</t>
  </si>
  <si>
    <t>藉由設計具有可調式流體鏡頭、封閉空間內流體、特殊膜結構及空間變化參數的技術，產生能根據使用者姿勢自動補償重力影響下光學性能變化的功能，達成在各種使用狀態下提供更清晰、更穩定的視覺體驗的結果，從而解決先前技術中無法有效補償重力造成光學變形，導致用戶在不同姿勢下出現視覺模糊或不適的問題。</t>
  </si>
  <si>
    <t>藉由使用影像捕捉與觸發物體識別的技術，產生高精度判斷使用者坐姿並即時映射人工實境內容的功能，達成在多領域應用中提供自然、流暢且互動性強的人工實境體驗的結果，從而解決先前技術中缺乏對使用者動作精確識別、無法即時調整內容顯示、以及交互操作不自然的問題。</t>
  </si>
  <si>
    <t>藉由結合眼動追蹤/臉部追蹤系統與接近感測器及慣性測量單元的多檢測系統的技術，產生可以根據多種條件判斷耳機是否摘下的功能，達成在不同環境下穩定且可靠的設備狀態檢測的結果，從而解決先前技術中依賴單一感測器而導致的假陽性和假陰性的問題。</t>
  </si>
  <si>
    <t>藉由生成包含虛擬鍵盤的人工環境並動態調整手部表徵透明度的技術，產生了用戶手部動作與虛擬鍵盤交互並保持視覺連貫性的功能，達成了提升虛擬鍵盤操作的直觀性和沉浸感的結果，從而解決先前技術中虛擬鍵盤操作不便、無法直觀交互以及視覺干擾的問題。</t>
  </si>
  <si>
    <t>藉由動態檢測使用者距離並根據該距離調整顯示內容的技術，產生能夠自動調整顯示內容以提升互動性與相關性的功能，達成在多使用者情境下更佳的內容呈現效果的結果，從而解決先前技術中無法根據不同使用者需求進行有效內容調整的問題。</t>
  </si>
  <si>
    <t>藉由基於修改數位內容以視覺標示來源設備的技術，產生清晰識別數位內容來源的功能，達成在社交媒體平台上提高內容透明度、信任度並促進用戶互動的結果，從而解決先前技術中缺乏明確數位內容來源標識、影響內容真實性判斷、降低使用者參與感的問題。</t>
  </si>
  <si>
    <t>藉由對陰影資訊進行視角依賴與視角獨立部分精細區分的技術，產生了能夠根據不同視角動態更新陰影資訊並管理材質圖集的功能，達成了在多視角環境中高效渲染物體可見部分影像的結果，從而解決先前技術中無法高效調整和合成不同類型內容、影響虛擬體驗流暢度和真實感的問題。</t>
  </si>
  <si>
    <t>藉由使用助手xbot進行智能化內容檢索和個性化摘要生成的技術，產生基於用戶檔案自動化檢索並個性化呈現內容摘要的功能，達成在單獨通信界面中高效、準確地提供用戶定制化資訊摘要的結果，從而解決先前技術中在網絡環境下資料庫和檔案管理複雜性導致的資訊獲取不及時、準確性不足，以及缺乏深度個性化服務的問題。</t>
  </si>
  <si>
    <t>藉由利用顯示時間信息和非線性渲染要求的技術，產生了根據用戶視角動態調整顯示區域的渲染的功能，達成了提高人工現實場景圖形精確度和渲染效率的結果，從而解決先前技術中顯示更新頻率不一致、導致延遲或模糊現象、無法提供理想沉浸式體驗的問題。</t>
  </si>
  <si>
    <t>藉由引入參考電容並通過開關控制其與電容式接近傳感器的連接狀態，生成基線電容水平以及去除環境因素影響後的精確電容信號的技術，產生能有效測量物體接近時電容變化並降低環境因素干擾的功能，達成在多變環境條件下穩定提供準確接近感測結果的結果，從而解決先前技術中因缺乏對環境電容變化的補償機制而導致誤報和失靈的問題。</t>
  </si>
  <si>
    <t>藉由使用狀態空間濾波器在頻域中處理誤差信號和揚聲器信號的技術，產生了減少反饋噪音並提高音質清晰度的功能，達成了減少反饋問題並改善音質的結果，從而解決先前技術中音頻系統容易受到反饋影響、導致音質下降和不悅耳噪音的問題。</t>
  </si>
  <si>
    <t>藉由根據第一接入點傳遞的信標及其偏移計算第二接入點的數據傳輸時間並進行通信的技術，產生能減少設備之間時間不同步所造成延遲並確保影像即時呈現的功能，達成提供即時且準確的沉浸式體驗並有效降低因延遲引發不適感的結果，從而解決先前技術中因頭戴顯示器移動導致影像顯示延遲和顫動現象影響用戶體驗的問題。</t>
  </si>
  <si>
    <t>藉由基於高效預測通信傳輸與數據處理時間協調的技術，產生可以同步數據傳輸與圖像渲染的功能，達成在人工實境系統中流暢無縫的顯示體驗的結果，從而解決先前技術中用戶頭戴顯示裝置在位置和視線方向檢測與圖像渲染之間存在抖動現象和同步性差的問題。</t>
  </si>
  <si>
    <t>藉由設計一個密封使用者耳道的耳內固定裝置並結合溫度感測器的技術，產生了能夠精確測量耳道內溫度並識別使用者健康狀況的功能，達成了在小型舒適的耳內設備中集成健康監測的結果，從而解決先前技術中無法將健康監測功能有效集成到耳內設備中，且現有設備在移動和沉浸式應用中過於笨重、舒適性差的問題。</t>
  </si>
  <si>
    <t>藉由將配置適合用戶耳道的耳內固定裝置、第一電極、內外部麥克風與處理器相結合的技術，產生了能夠精確接收來自耳道內外的電子信號和聲學信號並即時監測用戶健康狀況的功能，達成了在耳內設備中集成健康監測功能的結果，從而解決先前技術中現有耳內設備無法有效集成健康監測功能，且由於體積龐大和不舒適，無法在虛擬現實（VR）和擴增現實（AR）環境中提供沉浸式體驗的問題。</t>
  </si>
  <si>
    <t>藉由將設計適應使用者耳道的耳內固定裝置、發射器、檢測器與處理器相結合的技術，產生了能夠通過光學感測技術進行健康狀況評估的功能，達成了在耳內設備中有效集成健康監測功能的結果，從而解決先前技術中現有耳內設備在移動和沉浸式應用中體積笨重、不舒適且無法有效集成光學感測器的問題。</t>
  </si>
  <si>
    <t>藉由將運動傳感器集成至密封用戶耳道的耳內固定裝置中的技術，產生了能夠精確捕捉用戶內部和整體身體運動的健康監測的功能，達成了在耳內設備中實現即時和準確監測用戶健康狀況的結果，從而解決先前技術中現有耳內設備在虛擬現實（VR）和擴增現實（AR）環境中由於體積小且不舒適，難以有效集成運動感測器並監測用戶內部身體運動的問題。</t>
  </si>
  <si>
    <t>藉由結合來自耳內設備的電子信號與聲學信號處理的技術，產生了能夠準確識別使用者健康狀況的功能，達成了通過聲學波形和電子波形有效獲取健康監測數據的結果，從而解決先前技術中耳內設備無法在保持小型化的同時有效提升健康監測功能的問題。</t>
  </si>
  <si>
    <t>藉由使用干涉儀配置生成多個小孔的全息圖並對光聚合物進行曝光的技術，產生能夠生成色彩分離激光背光的功能，達成提高顯示系統影像質量、提供明亮且高解析度影像的結果，從而解決先前技術中顯示系統難以實現顏色分離激光背光以及提供高解析度與高明亮度影像的問題。</t>
  </si>
  <si>
    <t>藉由識別人工現實環境錨點並根據用戶行為調整應用權限的技術，產生了自動建議應用並根據用戶意圖調整虛擬物體輸出權限的功能，達成了提高人工現實應用管理效率和智能化的結果，從而解決先前技術中人工現實系統依賴用戶手動發現和啟動應用程序，降低用戶體驗和互動效率的問題。</t>
  </si>
  <si>
    <t>藉由將基板管理控制器（BMC）嵌入電路板並利用可移除儲存卡存儲安全憑證或敏感數據的技術，產生能在網路設備中提高管理靈活性與安全性的功能，達成在設備升級或退役時減少資料洩露風險並簡化管理過程的結果，從而解決先前技術中依賴嵌入式記憶體存儲敏感數據，導致退役設備需昂貴銷毀且存在資料洩漏風險的問題。</t>
  </si>
  <si>
    <t>藉由使用機器學習技術在串流數據會話中識別多個物體並基於用戶偏好定義的顯示規則進行智能處理的技術，產生了根據物體類別和位置動態遮蔽不需要顯示物體的功能，達成了有效保護用戶隱私並控制顯示內容的結果，從而解決先前技術中在增強現實或視頻通話中無法有效應對隱私問題和控制共享內容的問題。</t>
  </si>
  <si>
    <t>藉由整合基板、膜組件、邊緣密封、柔性支撐以及彈性元件之間協同運作的液體透鏡的技術，產生可調整光學功率並具高度靈活性與精度的功能，達成更簡便、高效且空間佔用較小的光學調整的結果，從而解決先前技術中在液體透鏡調整光學性能方面，由於結構複雜、操作不便、調整精度不足，以及空間與重量限制的問題。</t>
  </si>
  <si>
    <t>藉由動態調整瓷磚像素密度、根據凝視位置優化渲染流程的技術，產生了減輕移動GPU負擔並提升渲染效率的功能，達成了提升AR/VR影像顯示效果和處理速度的結果，從而解決先前技術中在高解析度影像渲染時必須妥協顯示品質，並受到功耗和處理能力限制的問題。</t>
  </si>
  <si>
    <t>藉由利用可學習的權重從影像中提取特徵，並基於現有的三維模型推斷新對象三維結構的技術，產生了能夠即時生成高真實感虛擬化身並進行動畫處理的功能，達成了更快速且經濟地生成高品質立體虛擬角色的結果，從而解決先前技術中生成逼真面部表情過程繁瑣且需要大量數據訓練，難以即時反映用戶實時情感表達的問題。</t>
  </si>
  <si>
    <t>藉由將紋理圖集中的陰影信息縮小並引入區域間緩衝區的技術，產生了減少重疊和干擾、提高渲染效率的功能，達成了在增強現實（AR）和虛擬現實（VR）環境中順暢渲染高品質虛擬物體且減少記憶體使用的結果，從而解決先前技術中儲存與呈現複雜三維幾何模型和大量紋理時導致的性能瓶頸與資源浪費問題。</t>
  </si>
  <si>
    <t>藉由優化圖塊處理順序並根據計算需求調整圖塊處理的技術，產生了減少計算資源消耗並提高圖形可見性和真實感的功能，達成了提升使用者沉浸體驗並實現更流暢互動的結果，從而解決先前技術中生成高品質圖形需要昂貴硬體，且在渲染過程中會出現螢幕門效應和延遲，影響使用者體驗的問題。</t>
  </si>
  <si>
    <t>藉由監測環境中靜態區域並動態更新三維模型的技術，產生對靜態區域即時監控和更新的功能，達成提升擴增現實環境中用戶交互精確性和反應速度的結果，從而解決先前技術中擴增現實應用無法靈活應對環境變化、導致沉浸感受限的問題。</t>
  </si>
  <si>
    <t>藉由基於意圖-槽模板進行情境分析的技術，產生將用戶話語轉化為具體情境框架的功能，達成更準確地理解用戶需求並執行對應任務的結果，從而解決先前技術中在情境理解和任務執行的靈活性不足的問題。</t>
  </si>
  <si>
    <t>藉由將垂直腔面發射激光器（VCSEL）與光電二極體集成於單一晶片的技術，產生了在空間敏感應用中小型化且高效生成和檢測光的功能，達成了在增強現實（AR）和虛擬現實（VR）系統中，實現緊湊設計且不妥協性能的結果，從而解決先前技術中，半導體激光器和光電二極體因尺寸過大，無法有效應用於頭戴式顯示器等緊湊設備的問題。</t>
  </si>
  <si>
    <t>藉由機器人系統驅動子系統與旋轉子系統的技術，產生了能在電力線導體上自動安裝和維護光纖電纜的功能，達成了提高安裝和維護效率、降低人力需求及提升作業安全性的結果，從而解決先前技術中傳統方法在安裝光纖電纜時高危險性、人工成本過高及效率低下的問題。</t>
  </si>
  <si>
    <t>藉由同步接收並配置由多個攝像頭捕捉的視頻內容的技術，產生了能夠展示多角度視頻內容的功能，達成了提升用戶沉浸感和互動性的結果，從而解決先前技術中僅能從單一鏡頭輸出視頻，無法提供多元化視覺資訊的問題。</t>
  </si>
  <si>
    <t>藉由自動比較無線接收到的幀中的標識符，並根據比較結果自動決定是否切換接入點的技術，產生動態調整接入點的功能，達成無縫、高效的網絡切換結果，從而解決先前技術中因手動干預或信標切換不即時所導致的網絡延遲的問題。</t>
  </si>
  <si>
    <t>藉由對多種參數進行模擬的技術，產生能夠最大化來自第一界面反射並最小化來自第二界面反射的配置的功能，達成提高透明薄膜特性測量準確性和減少信號噪音干擾的結果，從而解決先前技術中無法有效區分薄膜與基板之間界面和基板與空氣之間界面反射所引入的噪音，導致測量誤差和透明薄膜表徵不準確的問題。</t>
  </si>
  <si>
    <t>藉由透過第一組和第二組位置傳感器檢測位置並控制馬達以旋轉速度模式精確移動顯示器或透鏡的技術，產生在顯示裝置中精確調整視覺數據投影位置以適應用戶視覺需求的功能，達成減少頭戴顯示器使用中因視差和調節衝突引起的視覺疲勞與噁心感並提升用戶舒適度的結果，從而解決先前技術中因無法動態調整焦平面而導致虛擬環境中用戶體驗不佳的問題。</t>
  </si>
  <si>
    <t>藉由小型化光源與光學組件結合的技術，產生了在近眼顯示裝置中減少光源體積並保持真實色彩顯示效果的功能，達成了顯示裝置更加緊湊、提升使用者舒適性和便捷性的結果，從而解決先前技術中光源過於笨重、導致設備體積過大、平衡性差和使用不適的問題。</t>
  </si>
  <si>
    <t>藉由使用顯示器與光學組件、顯示移動組件以及部分反射鏡移動組件的技術，產生了能夠靈活切換顯示模式並滿足不同需求的功能，達成了用戶可以在虛擬現實（VR）、混合現實（MR）及擴增現實（AR）應用中，方便地在不同顯示模式之間切換，並同時觀察外部環境的結果，從而解決先前技術中頭戴顯示器無法實現快速顯示模式切換和環境觀察的問題。</t>
  </si>
  <si>
    <t>藉由利用平面切換特性的第一FLC層與夾層設計的技術，產生了在不同相位延遲狀態間快速切換並具卓越光學性能的功能，達成了提升波片在可見光到近紅外範圍內性能並拓展其應用範圍的結果，從而解決先前技術中波片難以達到廣泛波段、快速響應及低殘留延遲的問題。</t>
  </si>
  <si>
    <t>藉由通過訪問多個訓練數據並迭代訓練目標機器學習模型的技術，產生了基於用戶意圖、系統行為和用戶行為生成的多個規則的功能，達成了提高對話管理和服務提供效率的結果，從而解決先前技術中智能助手系統無法靈活適應不同用戶需求的問題。</t>
  </si>
  <si>
    <t>藉由利用基於表情和視角的紋理圖生成的技術，產生了能夠根據動態表情和光照變化進行調整的三維渲染的功能，達成了生成更加真實和適應性的三維人臉模型的結果，從而解決先前技術中對於人臉光照條件調整不夠靈活、渲染效果不夠逼真，以及無法應對動態環境和光照變化的問題。</t>
  </si>
  <si>
    <t>藉由通過客戶端設備中的成像裝置獲取現實世界圖像並應用特徵檢測算法的技術，產生了識別圖像特徵並生成特徵射線進行重新定位的功能，達成了提供持續且一致的AR體驗、精確管理現實世界虛擬內容的結果，從而解決先前技術中傳統AR平台在不同執行環境間無法共享資源並提供一致體驗的問題。</t>
  </si>
  <si>
    <t>藉由通過捕捉距離相機不同距離的移動物體影像和深度數據，並動態生成和更新多解析度二維法向量圖的技術，產生能在移動物體從近距離到遠距離的過程中保持高解析度法向數據的功能，達成即使物體在運動過程中仍能精確重建其三維形狀並渲染出高品質輸出圖像的結果，從而解決先前技術中無法準確重建移動物體三維模型並限制人工現實系統在動態場景應用中的問題。</t>
  </si>
  <si>
    <t>藉由執行多項任務並使用拼接模型來生成基於多個執行結果的多角度響應的技術，產生了能夠結合多個來源信息並生成全面多樣化自然語言響應的功能，達成了提供更精確、靈活服務的結果，從而解決先前技術中智能助理系統無法有效整合來自不同來源的信息，導致服務準確性和時效性不足的問題。</t>
  </si>
  <si>
    <t>藉由動態掃描和實時檢測用戶角膜反射線投影變形的技術，產生了能夠精確獲取用戶角膜形狀資訊的功能，達成了改善頭戴顯示器（HMD）視覺校準和提升用戶舒適度的結果，從而解決先前技術中無法精確測量眼部生理特徵，導致HMD使用效果不佳並引發視覺疲勞或不適的問題。</t>
  </si>
  <si>
    <t>藉由具備聲學傳感器陣列檢測並根據耳間相干性調整參數的技術，產生能夠在增強目標聲源的同時保留干擾源立體聲信息的功能，達成在多通道音訊處理中保留真實空間感和立體聲效果的結果，從而解決先前技術中將多個麥克風通道合併成單聲道導致空間信息扭曲、失真，無法維持立體聲真實感的問題。</t>
  </si>
  <si>
    <t>藉由分析用戶對不同組合的互動並計算性能分數的技術，產生了更加智能和靈活的內容選擇的功能，達成了在有限界面空間中展示更具吸引力內容的結果，從而解決先前技術中在線消息應用在顯示內容時因空間限制而導致內容無法清晰展示、降低用戶參與度的問題。</t>
  </si>
  <si>
    <t>藉由根據壓縮效率、用戶參與預測及計算成本進行得分的技術，產生了能夠根據多個編碼標準對視頻數據進行優化編碼選擇的功能，達成了提高視頻壓縮效率並優化系統資源分配的結果，從而解決先前技術中在線系統在處理來自用戶的視頻數據時，未能有效處理不同編碼標準之間計算資源需求變化，導致效率低下和資源分配不均的問題。</t>
  </si>
  <si>
    <t>藉由提供一個包括多個記憶體單元、請求處理單元和動態可編程的分配方案的技術，產生了根據工作負載數據動態改變記憶體地址映射方案並優化資源分配的功能，達成了在多個處理元素和記憶體單元之間高效協同工作的結果，從而解決先前技術中神經網絡處理大量數據時記憶體存取性能差和效率低下的問題。</t>
  </si>
  <si>
    <t>藉由選擇合適的添加劑並控制應變的技術，產生重新排列晶體或對準聚合物鏈的功能，達成提高聚合物層光學各向異性並改善光學性能的結果，從而解決先前技術中無法有效控制聚合物結晶行為及鏈結構取向，導致光學性能不穩定或不足的問題。</t>
  </si>
  <si>
    <t>藉由結合不同類型鈦（IV）前驅物的溶膠-凝膠的技術，產生高透明度且具有高折射率的塗層的功能，達成能夠在基材上形成密度良好、具潛在結晶的氧化物薄膜的結果，從而解決先前技術中無法有效製作透明且具有高折射率的塗層，且難以在基材上形成具有良好密度和潛在結晶的氧化物薄膜的問題。</t>
  </si>
  <si>
    <t>藉由使用具有變斜設計的光波導和光柵的技術，產生了將顯示光有效傳播至使用者眼睛的功能，達成了提升圖像清晰度、真實感以及擴大視野範圍的結果，從而解決先前技術中圖像傳遞效率不足，且需要增加電子或光學元件來擴展視野範圍，導致設備變笨重的問題。</t>
  </si>
  <si>
    <t>藉由協調客戶端事件和伺服器端事件的技術，產生了靈活且高效的任務執行功能，達成了在保護用戶隱私的情況下，準確且高效地執行各種任務的結果，從而解決先前技術中無法有效協調事件觸發並保護用戶隱私的問題。</t>
  </si>
  <si>
    <t>藉由利用用戶運動穩定性配置來監測並穩定用戶手勢的技術，產生了提高手勢互動準確性和流暢性的功能，達成了在虛擬現實環境中提供更自然和穩定的用戶體驗的結果，從而解決先前技術中由於手部動作追蹤不精確或不穩定，導致用戶互動體驗不佳的問題。</t>
  </si>
  <si>
    <t>藉由整合音頻口述和視覺元素選擇的技術，產生虛擬故事創作過程中更直觀和互動的功能，達成能夠同步播放音頻口述並顯示視覺元素的結果，從而解決先前技術中在創建和呈現虛擬故事時缺乏有效語音輸入方法和視覺元素結合的問題。</t>
  </si>
  <si>
    <t>藉由分析用戶交流上下文並基於此生成推薦貼圖的技術，產生了自動推薦符合當前對話情境的貼圖的功能，達成了提升用戶在社交網絡消息服務中的互動體驗的結果，從而解決先前技術中社交網絡系統在用戶互動過程中，特別是在行動裝置上，圖形用戶界面元素需求不足，導致表達情感和想法不便的問題。</t>
  </si>
  <si>
    <t>藉由根據用戶位置資訊動態調整音頻配置的技術，產生了自動切換音頻通道和配置的功能，達成了在共享人工現實環境中改善用戶之間互動質量和溝通流暢度的結果，從而解決先前技術中多用戶互動中頻繁切換音頻配置導致溝通不暢和互動質量下降的問題。</t>
  </si>
  <si>
    <t>藉由基於用戶近期互動信號和社交媒體探索上下文選擇最相關廣告並在探索環境中進行展示的技術，產生能夠有效提升廣告展示精準性並優化用戶互動體驗的功能，達成在用戶接收廣告時實現自然流暢且個性化的內容推送的結果，從而解決先前技術中難以精確根據用戶近期行為選擇廣告且無法平衡不同顯示表面廣告負荷的問題。</t>
  </si>
  <si>
    <t>藉由利用三維特徵描述符來提高人工現實環境中地圖精度和使用效率的技術，產生了將地圖數據細分為多個二維子區域並對應生成地圖包的功能，達成了通過高效的信息傳遞與處理，顯著提升三維地圖質量和使用體驗的結果，從而解決先前技術中未能充分整合和優化三維地圖存取，導致無法提供優質三維地圖效果的問題。</t>
  </si>
  <si>
    <t>藉由利用計算系統根據感應器數據精確確定角位移並優化像素值存取方式的技術，產生了能夠動態調整和呈現自由視角視頻的功能，達成了提高處理速度、增強顯示效果真實性及流暢性的結果，從而解決先前技術中生成自由視角視頻時處理效率低下和無法準確調整現實內容的問題。</t>
  </si>
  <si>
    <t>藉由區域渲染伺服器與組合伺服器協同處理數據流的技術，產生了高效的數據處理與渲染的功能，達成了提高渲染可擴展性與互動性的結果，從而解決先前技術中在虛擬現實、增強現實和混合現實環境中渲染效率低下，無法有效處理複雜場景並導致沉浸式體驗延遲和不流暢的問題。</t>
  </si>
  <si>
    <t>藉由運用計算機實施的許可事件管理的技術，產生根據用戶需求靈活調整人工現實環境元素和設置的功能，達成能夠根據許可事件調整交互方式並提供符合用戶需求的互動體驗的結果，從而解決先前技術中無法有效應對由宗教信仰、身心障礙等限制因素所造成的用戶互動問題。</t>
  </si>
  <si>
    <t>藉由實時監控並管理依賴用戶設備的數位活動的技術，產生了提供直觀界面顯示相關變更的功能，達成了增強對依賴用戶數位安全和控制能力的結果，從而解決先前技術中數位通訊系統在保護兒童、青少年或其他依賴用戶設備方面的不足，特別是在監控和管理聯絡人以及應用活動方面的低效率的問題。</t>
  </si>
  <si>
    <t>藉由分析參與者社交網絡關係並篩選代表性參與者的技術，產生了根據社交網絡連接調整視頻串流的功能，達成了提升視頻通話體驗和互動質量的結果，從而解決先前技術中數位通信系統處理來自其他客戶端設備的視頻流時，所需過多的計算資源、記憶體和電池壽命的問題。</t>
  </si>
  <si>
    <t>藉由結合頭戴顯示設備與外部RGB相機，並利用機器學習技術進行視圖合成的技術，產生了能夠進行深度估計和影像增強的功能，達成了生成高品質立體視覺效果的結果，從而解決先前技術中虛擬現實（VR）、增強現實（AR）和混合現實（MR）等環境中展示系統在寬視場合成方面不足的問題。</t>
  </si>
  <si>
    <t>藉由將機器學習模型與影像感測器裝置結合的技術，產生能夠智能化處理和轉換數據的功能，達成對影像數據進行特徵提取和增強的結果，從而解決先前技術中僅依賴光電二極體來轉換光信號為數位值，缺乏數據智能處理和深度分析的問題。</t>
  </si>
  <si>
    <t>藉由精確配置金屬繞線筒和非導電增強件的技術，產生了有效避免短路且穩定的磁場生成的功能，達成了在不增加額外質量的情況下提供高品質音效和精確揚聲器膜片運動檢測的結果，從而解決先前技術中小型音頻設備無法渲染小背景聲音及音頻表現不佳的問題。</t>
  </si>
  <si>
    <t>藉由配置和發送包含受限目標喚醒時間（rTWT）信息的技術，產生了在無線通信中靈活管理喚醒時間的功能，達成了在虛擬現實（VR）、增強現實（AR）或混合現實（MR）環境中提供更準確且流暢的虛擬物件呈現的結果，從而解決先前技術中無法有效控制喚醒時間，導致虛擬物件呈現不流暢及用戶互動體驗不佳的問題。</t>
  </si>
  <si>
    <t>藉由使用兩個獨立光學裝置、光源和光傳感器的技術，產生更高精度的眼球運動追蹤的功能，達成在虛擬現實和增強現實環境中提供更穩定、準確的用戶互動體驗的結果，從而解決先前技術中依賴單一光源或傳感器導致光線變化或複雜視覺環境下追蹤效果不穩定的問題。</t>
  </si>
  <si>
    <t>藉由採用整合光源與波導設計、輸出耦合器精確光重定向、反射極化器與光學延遲器的技術，產生高效能光照分布、均勻性調整及多方向光重定向的功能，達成高亮度、高解析度且適合緊湊設計的顯示效果的結果，從而解決先前技術中在虛擬現實、混合現實及擴增現實應用中光照均勻性差、效率不足以及尺寸限制等無法克服的顯示體驗的問題。</t>
  </si>
  <si>
    <t>藉由在波導中使用全新的光柵配置和光的有效重定向的技術，產生高效光耦合與傳播的功能，達成提升顯示光利用率、優化顯示效果並增強虛擬與現實融合體驗的結果，從而解決先前技術中在人工現實系統中顯示內容時視距、光耦合效率低及顯示效果不夠真實自然的問題。</t>
  </si>
  <si>
    <t>藉由在基板上集成可尋址發射器陣列並採用非圓形發射區域以減少體積和重量的技術，產生能在小型設備中高效投射結構光以實現三維深度感測的功能，達成在滿足輕量化和小型化需求的同時提供高效深度感測的結果，從而解決先前技術中結構光投影儀體積龐大且不適合應用於眼鏡型頭戴設備等高便攜性場景的問題。</t>
  </si>
  <si>
    <t>藉由利用方向性照明器和光束重定向模組的技術，產生了在保持緊湊體積的同時提供高效能顯示體驗的功能，達成了改善顯示裝置體積過大、能效低及使用不便的結果，從而解決先前技術中傳統顯示裝置因尺寸龐大與電池需求導致佩戴不便的問題。</t>
  </si>
  <si>
    <t>藉由在基板表面刻紋光柵上沉積不均勻覆蓋層並通過灰階光罩曝光技術的技術，產生能夠提高基於波導顯示系統中圖像投影質量和均勻性的功能，達成在虛擬現實、增強現實或混合現實應用中提供更清晰、更真實的虛擬與現實內容結合效果的結果，從而解決傳統光學顯示系統中圖像失真、亮度不均勻以及視覺體驗不佳的問題。</t>
  </si>
  <si>
    <t>藉由基於直接記憶體存取控制器和對齊緩衝區優化的技術，產生能高效整合數據讀寫、優化張量傳輸的功能，達成在邊緣設備上顯著提升機器學習卷積計算速度和數據移動效率的結果，從而解決先前技術中機器學習加速器在邊緣設備上面臨的計算瓶頸、數據傳輸延遲及功耗過高等性能限制的問題。</t>
  </si>
  <si>
    <t>藉由使用基於數位圖像識別和音樂作品隊列選擇的技術，產生根據專輯封面識別並提取音樂作品的功能，達成提升用戶音樂服務互動體驗並便捷訪問所需音樂的結果，從而解決先前技術中數位抓取系統效率低、無法靈活識別和選擇音樂作品的問題。</t>
  </si>
  <si>
    <t>藉由利用長短期記憶神經網絡和語言模型的技術，產生能根據視覺特徵及部分輸入標題自動生成並評估建議標題的功能，達成提升內容推薦質量，幫助使用者更快找到與需求相關內容的結果，從而解決先前技術中無法根據使用者需求及上下文情境提供精確內容建議的問題。</t>
  </si>
  <si>
    <t>藉由訪問訓練數據並訓練深度學習模型來確定實體的嵌入表示的技術，產生了根據細化的初始嵌入生成多個更新嵌入的功能，達成了更準確地表示每個實體並提升數據處理效率的結果，從而解決先前技術中在深度學習模型訓練過程中難以有效學習數據特徵表示及數據表示挑戰的問題。</t>
  </si>
  <si>
    <t>藉由利用計算系統精確測量用戶眼睛與顯示平面之間的距離，並根據光場渲染生成定制傳輸圖和校正圖的技術，產生了能夠根據個別用戶需求調整影像顯示的功能，達成了改善圖像呈現效果並提升視覺體驗的結果，從而解決先前技術中人工現實系統在呈現內容時面臨的顯示不均勻和效果不佳的問題。</t>
  </si>
  <si>
    <t>藉由從不同第三方資料庫接收物件模型並根據容器效果渲染虛擬表現的技術，產生了在虛擬環境中展示多物件及其互動的功能，達成了提供消費者更真實且動態的產品體驗的結果，從而解決先前技術中無法靈活呈現物件互動及環境變化，限制沉浸感和真實感的問題。</t>
  </si>
  <si>
    <t>藉由根據影像內容的對比度和背景亮度等特徵自動調整顯示持續時間的技術，產生了根據影像特徵動態調整顯示參數的功能，達成了提升顯示清晰度和質感的結果，從而解決先前技術中無法有效適應不同內容特性，導致影像質量低下、影響用戶體驗的問題。</t>
  </si>
  <si>
    <t>藉由針對連續天線反射器的反射表面誤差進行精確控制與調整的技術，產生動態調整每個驅動器行程位置以最小化誤差的功能，達成即時修正反射器表面誤差並提升無線信號接收與反射性能的結果，從而解決先前技術中無法動態調整反射器形狀以補償外部環境或製造誤差所導致的性能下降的問題。</t>
  </si>
  <si>
    <t>藉由基於數位顯示視頻卡自動時間管理的技術，產生高效識別並管理可用聯絡人顯示的功能，達成即時識別聯絡人可用性、提高選擇效率並減少時間浪費的視頻會議的結果，從而解決先前技術中在多聯絡人環境下無法有效顯示可用性、浪費使用者時間並缺乏時間提醒機制的問題。</t>
  </si>
  <si>
    <t>藉由根據環境條件和音頻頻率確定並應用音頻濾波器的技術，產生了能夠根據音頻頻率調整音頻洩漏衰減水平的功能，達成了在頭戴式顯示器中有效保護音頻內容隱私並減少外部干擾的結果，從而解決先前技術中音頻洩漏導致使用者隱私受損，且音頻內容可能被其他人或設備聽見的問題。</t>
  </si>
  <si>
    <t>藉由引入長臂偶極子設計並利用振膜樞轉運動的音頻組件的技術，產生更高效能的聲音生成與能量管理的功能，達成在耳機中提供更清晰、高保真音效並顯著提升能效的結果，從而解決先前技術中單極揚聲器因聲音從單一表面發出導致的能量損耗、效率低下，以及固定空氣體積外殼增加驅動負擔的問題。</t>
  </si>
  <si>
    <t>藉由根據運動類型動態調整通信運作模式的技術，產生能夠即時適應網路環境並流暢通信的功能，達成在影像生成與顯示過程中顯著降低延遲和運動抖動的結果，從而解決先前技術中在人工現實系統中佩戴頭戴顯示器時，使用者頭部轉動導致顯示延遲、影像抖動及運動暈眩的問題。</t>
  </si>
  <si>
    <t>藉由模擬人類手指功能的技術，產生了能夠精確探測硬體設備表面並生成信號的功能，達成了對硬體設備真實性和安全性進行高效評估的結果，從而解決先前技術中僅依賴外觀檢查或標籤識別，無法有效發現潛在物理損害或性能問題的問題。</t>
  </si>
  <si>
    <t>藉由接收指示分配光網絡頻譜的請求信息並進行碎片整理的技術，產生了自動化頻譜路徑重新配置的功能，達成了提升光網絡運行效率、提高容量利用率並促進網絡擴展性的結果，從而解決先前技術中光網絡擴展過程中頻譜碎片化所引發的運營效率低下和容量利用不足的問題。</t>
  </si>
  <si>
    <t>藉由實例化虛擬空間並渲染接近用戶位置的數位目標，結合基於用戶手的位置和方向檢測接觸的技術，產生用戶能以預定的角度或方向與數位目標進行自然互動並觸發相應動作的功能，達成運動追蹤遊戲中提供更直觀控制與即時反饋以提升玩家沉浸感和參與感的結果，從而解決先前技術中玩家運動與遊戲控制之間脫節導致難以實現自然互動和有效控制的問題。</t>
  </si>
  <si>
    <t>藉由通過多通道影像捕捉並基於普查變換進行比較的技術，產生了在低光照條件下能準確估計深度的功能，達成了即使在強光或低光環境中仍能可靠地生成深度圖的結果，從而解決先前技術中僅依賴光的亮度通道，無法在光照條件不佳時有效獲取深度信息的問題。</t>
  </si>
  <si>
    <t>藉由在流體透鏡中添加二氧化矽納米顆粒以減少氣泡形成的技術，產生高度穩定且性能優異的流體透鏡的功能，達成在多種環境下保持出色光學成像效果的結果，從而解決先前技術中流體透鏡常受氣泡影響、導致光學性能降低及成像失真的問題。</t>
  </si>
  <si>
    <t>藉由利用液體透鏡的特性並通過靜電場變形作用調整液體體積的技術，產生了能夠快速調整焦距並適應不同光學需求的功能，達成了提升光學系統靈活性和成像品質的結果，從而解決先前技術中固體透鏡無法實現快速焦距變化及難以適應多樣應用需求的問題。</t>
  </si>
  <si>
    <t>藉由結合兩個圓偏振器和一個厚度方向延遲的精確設計延遲器的技術，產生根據入射角度動態調整傳輸函數的功能，達成更集中化、可控性更高的光源輻射模式效果的結果，從而解決先前技術中傳統濾光片無法適應入射角和方位角變化，導致光源輻射模式調整效果不佳的問題。</t>
  </si>
  <si>
    <t>藉由使用複合延遲器並在厚度維度上設計多個延遲的技術，產生了能夠精確轉換偏振狀態並適應不同入射角度的功能，達成了在波長範圍內提供穩定偏振轉換效果的結果，從而解決先前技術中多層延遲器無法有效應對波長靈敏度和入射角度變化的問題。</t>
  </si>
  <si>
    <t>藉由一種結合折射鏡頭、反射偏振器、線性偏振器和透明光學層的複合光學的技術，產生高光學品質且穩定的光學系統的功能，達成在多種應用情境下確保光的傳輸質量與穩定性的結果，從而解決先前技術中線性偏光片過濾偏光光線時可能對光學元件品質產生負面影響的問題。</t>
  </si>
  <si>
    <t>藉由基於貼紙視覺覆蓋層與音頻參考整合的技術，產生能夠直觀選擇和訪問相關音頻並增強內容體驗的功能，達成更高互動性、更豐富內容體驗的結果，從而解決先前技術中社交網絡系統在內容增強上面臨的困難，例如用戶需要手動查找和連結音頻內容、缺乏直觀增強內容體驗的方法，無法有效提升參與感與內容質量的問題。</t>
  </si>
  <si>
    <t>藉由結合機器學習加速器、解釋器計算模組和編譯器計算模組協同的技術，產生能夠高效轉換和執行機器學習指令的功能，達成在邊緣設備上加速卷積神經網絡處理、提升實時推論性能的結果，從而解決先前技術中在邊緣計算設備上處理CNN卷積層時因計算與數據移動性能瓶頸而導致的效率低下、功耗限制的問題。</t>
  </si>
  <si>
    <t>藉由在線系統中自動應用識別模型來確定圖片中物體與產品的匹配信心的技術，產生了自動標記並發布內容項目的功能，達成了顯著提高產品標記效率並促進產品資訊傳播的結果，從而解決先前技術中傳統線上系統中需要用戶手動標記產品的繁瑣流程的問題。</t>
  </si>
  <si>
    <t>藉由從與用戶相關的客戶系統接收請求並結合多模態對話狀態與視覺數據進行處理的技術，產生根據用戶需求解析目標物件屬性並確定其與附加物件之間關係的功能，達成提供更精確且個性化回應的結果，從而解決先前技術中智慧助理系統無法有效整合多模態數據並深度解析用戶請求的問題。</t>
  </si>
  <si>
    <t>藉由為虛擬實境顯示裝置渲染顯示虛擬邊界並基於使用者移動速度與視野範圍動態調整真實環境透視視圖的技術，產生能在使用者接近邊界時動態顯示真實環境視圖以增強空間感知和安全性的功能，達成在虛擬環境中提供更加自然且沉浸的互動體驗並確保使用者安全的結果，從而解決先前技術中需手動劃定邊界且對使用者移動反應遲緩導致沉浸感受與安全性不足的問題。</t>
  </si>
  <si>
    <t>藉由自動整合多條記錄並融合屬性描述的技術，產生能夠高效整合使用者資料並編輯多組屬性的功能，達成即時響應客戶端請求並提供準確融合記錄的結果，從而解決先前技術中智慧助理系統在整合使用者資料時反應緩慢、服務效率低下且無法自動化任務處理的問題。</t>
  </si>
  <si>
    <t>藉由客戶系統接收用戶輸入並進行初始響應處理的技術，產生了在初始響應中識別實體並提供對話填充詞的功能，達成了通過自然語言理解模組進行語義分析來精準識別用戶意圖和插槽的結果，從而解決先前技術中智能助手系統在複雜用戶需求面前反應遲緩、不夠準確且缺乏流暢性的問題。</t>
  </si>
  <si>
    <t>藉由在網路系統中計算並顯示用戶響應度指標的技術，產生了促進用戶提高回應速度和互動頻率的功能，達成了提升用戶對訊息回應效率和增強用戶與贊助內容互動的結果，從而解決了先前技術中發佈用戶回應速度不一致的問題。</t>
  </si>
  <si>
    <t>藉由由人工現實平台創建並共享鏈接的技術，產生了邀請被邀請用戶在當前邀請者用戶所在位置加入人工現實應用實例的功能，達成了邀請和即時連接用戶進入人工現實環境的結果，從而解決先前技術中缺乏有效的用戶邀請和即時連接機制，導致使用者需要手動分享應用信息或地點，進而影響參與流暢性和互動性的問題。</t>
  </si>
  <si>
    <t>藉由通過應用訓練過的機器學習模型來生成視頻交換會話活動邀請的概率的技術，產生了基於活動和用戶特徵生成的邀請有效性的功能，達成了提升受邀用戶接受邀請的可能性的結果，從而解決先前技術中無法提供足夠資訊導致受邀用戶猶豫是否參與會話的問題。</t>
  </si>
  <si>
    <t>藉由設計具有即時社交網絡反饋整合功能、觀眾互動影片疊加顯示，以及動態調整視覺元素大小的技術，產生能夠即時顯示觀眾反應並增強廣播互動性的功能，達成廣播者和觀眾之間更深層次、更即時的互動體驗的結果，從而解決先前社交網絡系統僅依賴文字交流、無法有效顯示觀眾參與反饋和互動機制的問題。</t>
  </si>
  <si>
    <t>藉由將電流和電壓監測功能集成於晶片內部的技術，產生了能夠在放大信號輸出前監控並控制信號功率的功能，達成了簡化系統設計、降低成本，同時保護揚聲器免受損壞的結果，從而解決先前技術中傳統揚聲器放大器需要額外外部感測引腳，導致技術複雜性和高成本的問題。</t>
  </si>
  <si>
    <t>藉由通過多個表面神經肌肉傳感器記錄並應用源分離技術來分離神經肌肉信號的技術，產生更精確識別並區分來自特定生物結構的神經肌肉信號的功能，達成提高信號檢測精度並改善設備控制靈敏度的結果，從而解決先前技術中無法有效分離來自多個生物結構的重疊神經肌肉信號，導致反應系統激活困難的問題。</t>
  </si>
  <si>
    <t>藉由選用鈦（IV）前驅物和鈦氧化物穩定劑的技術，產生在塗覆過程中形成均勻高折射率氧化物薄膜的功能，達成在熱退火處理後有效控制材料的透明性與結晶性的結果，從而解決先前技術中溶膠-凝膠材料在塗覆及熱退火過程中存在的凝聚不均和結晶控制不足的問題。</t>
  </si>
  <si>
    <t>藉由使用具有多層體積光柵配置的透射光學元件的技術，產生了能夠在不同波長範圍內無需衍射傳輸光並精確重新導向光束的功能，達成了減少頭戴式顯示設備體積和重量，提升佩戴舒適性及顯示品質的結果，從而解決先前技術中光學元件未能有效提高頭戴式顯示設備輕便性、舒適度及顯示品質的問題。</t>
  </si>
  <si>
    <t>藉由優化眼動追蹤元件設計的技術，產生將相機配置於不干擾眼部舒適區的功能，達成擴大視野範圍並提升用戶體驗的結果，從而解決先前技術中因相機凸出導致視野受限且影響用戶體驗，並需要重新校準不同系統而降低生產效率的問題。</t>
  </si>
  <si>
    <t>藉由將音頻輸入與候選用戶的聲紋進行比較的技術，產生準確識別未知用戶並根據用戶興趣定制個性化內容的功能，達成在多用戶環境中準確識別語音輸入並提升互動質量的結果，從而解決先前技術中，依賴統計模型轉換語音為文字，無法準確識別多種使用者語音輸入，進而影響使用者互動體驗的問題。</t>
  </si>
  <si>
    <t>藉由透過頭戴式裝置接收語音輸入和視覺輸入的技術，產生根據用戶語音和視覺資訊解析相關實體並自動執行資料處理任務的功能，達成提升系統運行效率並增強用戶互動體驗的結果，從而解決先前技術中，智慧助理系統在處理資料庫管理和檔案管理協調性時的困難，特別是無法準確理解用戶意圖並自動執行任務的問題。</t>
  </si>
  <si>
    <t>藉由基於機器學習模型生成影像分割遮罩的技術，產生連續影像之間高精度且一致的影像分割的功能，達成準確區分前景與背景、減少濾鏡錯誤及影像閃爍的結果，從而解決先前技術中影像分割準確性不足、導致濾鏡效果不佳或物體錯誤遮蔽的問題。</t>
  </si>
  <si>
    <t>藉由利用社交圖譜中的節點信息來調整語音轉錄文本的概率的技術，產生能夠根據術語權重調整轉錄文本準確性的功能，達成顯著提高語音轉文字準確性、減少拼寫錯誤、提高處理專有名詞的準確度以及減少資源消耗的結果，從而解決先前技術中因音頻質量差、發音差異及文字轉錄錯誤所帶來的準確性不足與資源浪費問題。</t>
  </si>
  <si>
    <t>藉由檢測視頻數據中多個聲音產生物體的數量並確定它們之間的分離，以提高從視頻數據中分離聲音的可靠性的技術，產生能夠有效分離不同聲音產生物體所產生的音訊數據的功能，達成提升音訊品質和應用效果的結果，從而解決先前技術中，音訊信號處理過程中難以有效分離多種音訊信號，並面臨噪聲干擾與信號混合的問題。</t>
  </si>
  <si>
    <t>藉由多個並聯連接的電池單元設計，其中每個電池單元具有正極和負極接腳並向外延伸的技術，產生簡化接線佈局及電池包設計的功能，達成在可穿戴設備等曲面裝置中更高適應性和簡便安裝的結果，從而解決先前技術中因電池並聯或串聯接線方式過於複雜，導致曲面裝置中接線佈局和電池包設計困難的問題。</t>
  </si>
  <si>
    <t>藉由智能選擇在第一設備上執行操作並傳送數據集部分的技術，產生了提升神經網路運算效率、減少延遲和能耗的功能，達成了改善頭戴顯示設備整體性能的結果，從而解決先前技術中由於尺寸和散熱限制而導致處理能力不足的問題。</t>
  </si>
  <si>
    <t>藉由基於頭部或眼睛位置數據即時調整影像數據的技術，產生在全局照明下補償漏電流的顯示調整的功能，達成更清晰、準確的虛擬與現實環境影像融合效果的結果，從而解決先前技術中近眼顯示系統在顯示虛擬物體或合成顯示真實物體影像時，受顯示距離不一致和光源亮度變化影響導致視覺不適的問題。</t>
  </si>
  <si>
    <t>藉由在光波導組件中使用兩個入口區域和出口區域進行影像光擴展的技術，產生能夠在兩個相對方向上擴展影像光的功能，達成減少鏡片體積並提高顯示系統輕巧性和舒適性的結果，從而解決先前技術中近眼顯示系統在提供大範圍視野時，導致鏡頭體積龐大及顯示設備笨重的問題。</t>
  </si>
  <si>
    <t>藉由設計具熱框架並連接印刷電路板的技術，產生了能夠有效轉移熱能並減少渦流的功能，達成了在穿戴式設備中有效管理熱量、保持元件在操作溫度範圍內的結果，從而解決先前技術中由於體積和重量限制，無法有效運行的熱管理問題。</t>
  </si>
  <si>
    <t>藉由利用可傾斜反射器與極化選擇性入射耦合器的技術，產生動態調整影像顯示角度和提供三維效果的功能，達成減少顯示設備體積和重量、提升佩戴舒適性與沉浸感的結果，從而解決先前技術中頭戴顯示器因體積大、笨重或不平衡導致使用不便的問題。</t>
  </si>
  <si>
    <t>藉由具有多反射面協同傳遞光路設計的光學組件的技術，產生高效能光傳遞與反射調整的功能，達成更均勻且無像素間隙可見的顯示效果的結果，從而解決先前技術中頭戴顯示裝置使用低解析度顯示器時像素間距可見性影響視覺體驗的問題。</t>
  </si>
  <si>
    <t>藉由在支持人工神經網絡（ANN）的硬件加速器上動態生成填充數據的技術，產生自動處理濾波器內核超出數據邊界時必要填充數據的功能，達成在不影響性能的前提下高效進行卷積操作並提高計算速度和準確性的結果，從而解決先前技術中傳統卷積操作手動處理數據邊界、計算負擔大、運算延遲高且效率不佳的問題。</t>
  </si>
  <si>
    <t>藉由基於對話狀態存儲和智能任務管理的技術，產生在網絡環境中靈活地暫停、恢復任務並維持上下文狀態的功能，達成在多任務處理中更高效地管理數據、文件和用戶交互的結果，從而解決先前技術中無法有效暫停和恢復任務、缺乏上下文延續性以及在多任務管理中容易導致用戶混淆的問題。</t>
  </si>
  <si>
    <t>藉由獲得包括第一摻雜半導體層、第二摻雜半導體層和發光層的外延結構，並將薄膜電路層施加至外延結構後與透明基板及背板進行鍵合的技術，產生能形成多個微型發光二極體（μLEDs）以實現高密度封裝和發射多色光的功能，達成顯示系統在提升分辨率和亮度的同時提高性能與效率的結果，從而解決先前技術中傳統LED在某些應用中無法提供足夠解析度和亮度的問題。</t>
  </si>
  <si>
    <t>藉由在客戶端設備的消息應用中顯示討論室創建介面的技術，產生了允許用戶自由創建討論室並設置查看與發佈消息權限的功能，達成了提高用戶互動效率並增強用戶參與感的結果，從而解決先前技術中缺乏靈活設置控制消息可見性和發佈權限，限制了用戶交流自由度的問題。</t>
  </si>
  <si>
    <t>藉由硬件視頻編碼管道結構和率失真優化策略的技術，產生了根據主要和次要編碼的質量與成本動態選擇最佳預測模式的功能，達成了提高視頻流編碼質量和效率的結果，從而解決先前技術中傳統視頻編碼依賴單一預測模式，無法充分利用不同預測模式優勢，導致編碼效率和質量不足的問題。</t>
  </si>
  <si>
    <t>藉由在基板上摺疊並堆疊多個線圈段以實現緊密排列的MEMS的技術，產生了提高空間利用率並有效再現音頻信號的功能，達成了在有限空間內依然能實現高效音頻信號再現的結果，從而解決先前技術中消費電子設備內部元件間距過近而無法容納傳統聲音線圈的問題。</t>
  </si>
  <si>
    <t>藉由檢測狀態變化並啟動第二個麥克風進行音訊處理的技術，產生了更精確和沉浸式的音效體驗的功能，達成了在虛擬現實（VR）、混合現實（MR）和增強現實（AR）系統中提升音訊處理準確性與實時性的結果，從而解決先前技術中音訊處理不足或延遲導致音效不連貫的問題。</t>
  </si>
  <si>
    <t>藉由結合非可見光源與多層光學合併器以進行眼底成像的技術，產生能同時捕捉眼睛影像和高質量眼底影像的功能，達成在無需患者特別配合且不影響舒適度的情況下獲取清晰影像的結果，從而解決先前技術中眼底攝影系統操作繁瑣且閃光燈照射引發患者不適或影像品質不穩定的問題。</t>
  </si>
  <si>
    <t>藉由耳內電極與耳外電極協作設計的技術，產生在日常生活中輕便地監測使用者心電圖數據的功能，達成能夠隨時捕捉心律異常並提供高效心電圖監測的結果，從而解決先前技術中需要在臨床環境下使用多個電極並限制日常監測頻率的問題。</t>
  </si>
  <si>
    <t>藉由採用基於分段線性擬合進行數據校正並生成預測傳感器數據的技術，產生能準確建模物體姿勢並實時修正使用者互動行為的功能，達成在數據丟失或不準確情況下仍維持穩定虛擬實境互動體驗的結果，從而解決先前技術中傳感器數據丟失或飽和導致姿勢建模不準確且影響用戶體驗的問題。</t>
  </si>
  <si>
    <t>藉由使用基於光學軸偏移與安裝位置調整的技術，產生能夠根據相機裝置取向自動維持最佳對焦位置的功能，達成在不同姿態下均能以最低能耗達成高效對焦的結果，從而解決先前技術中鏡頭在橫向姿態時無法達到最佳對焦位置並消耗額外自動對焦驅動功率的問題。</t>
  </si>
  <si>
    <t>藉由基於特定取向光柵設計的光學顯示的技術，產生有效減少顯示光鬼影現象並提高顯示質量的功能，達成在虛擬現實、增強現實等應用中提供更清晰、真實且流暢的視覺體驗的結果，從而解決先前可穿戴顯示系統中由多投影儀配置導致的鬼影現象影響視覺清晰度、沉浸感和使用體驗的問題。</t>
  </si>
  <si>
    <t>藉由設計具有曲面表面的光導、出耦合元件及反射層的技術，產生了能夠有效耦合並重新定向光線的功能，達成了在更廣泛視野內提供高品質虛擬影像顯示的結果，從而解決先前技術中人工現實系統顯示裝置在用戶眼前10-20毫米範圍內呈現內容及顯示清晰度受限的問題。</t>
  </si>
  <si>
    <t>藉由使用視差感測器精確檢測來自第一投影儀和第二投影儀的顯示光之間的視差的技術，產生自動調整投影儀輸出並對齊光束的功能，達成在不顯著增大顯示系統體積的情況下提供高品質雙目視覺效果的結果，從而解決先前技術中為實現視差感應而需增加光學元件或感測器，導致顯示系統體積增大，影響便攜性及舒適度的問題。</t>
  </si>
  <si>
    <t>藉由在相機裝置製造過程中設置鏡頭組件位置，使光軸與重力基本平行並具有偏移量的技術，產生了在微距模式下鏡頭組件相對於影像感測器處於中性位置的功能，達成了在最小自動對焦驅動功率下達成最佳對焦效果的結果，從而解決先前技術中鏡頭與影像感測器之間距離不一致所導致的自動對焦驅動功率過高的問題。</t>
  </si>
  <si>
    <t>藉由將電容式感測器和慣性測量感測器集成在框架內的技術，產生了能夠檢測用戶動作和觸控操作的功能，達成了實現更加直觀、流暢且自適應的用戶介面交互體驗的結果，從而解決先前技術中可穿戴裝置操作複雜性和體積重量過大，影響裝置性能的問題。</t>
  </si>
  <si>
    <t>藉由使用與用戶相關聯的頭戴式客戶設備進行視覺數據分析的技術，產生基於用戶日常活動和情境記憶的主動提醒的功能，達成在適當時間和位置主動呈現提醒的結果，從而解決先前技術中智能助理系統對用戶需求識別不足，且在時間和位置感知方面存在限制的問題。</t>
  </si>
  <si>
    <t>藉由在線系統處理器執行的競標金額計算的技術，產生基於轉換潛力、觀眾用戶預期支出及最低投資回報率（ROI）的精確競標金額計算的功能，達成提高廣告內容展示效能、增強用戶關注度及提升投資回報的結果，從而解決先前技術中僅依賴內容項目轉化率來評價投標、未充分考慮產品實際價值及忽視高轉化價值低轉化率內容的問題。</t>
  </si>
  <si>
    <t>藉由使用基於智能調整渲染參數的技術，產生能夠根據虛擬內容特徵動態調整渲染負載的功能，達成在滿足設備功率和熱量限制的同時，提升渲染效率和畫質的結果，從而解決先前技術中擴增實境系統中輕量化XR裝置因處理能力、電源及熱管理限制而無法高效呈現圖像數據的問題。</t>
  </si>
  <si>
    <t>藉由使用將多個相似的虛擬物件聚合並以單一指示虛擬物件取代的技術，產生減少界面中視覺雜訊並提升用戶互動體驗的功能，達成在擴增實境（AR）或虛擬實境（VR）設備中有效管理顯示內容，減少信息過載的結果，從而解決先前技術中在真實世界環境中展示額外內容及進行社交媒體互動時，虛擬物件過多導致用戶注意力分散，影響交互體驗的問題。</t>
  </si>
  <si>
    <t>藉由音頻信號分析和觸覺數據文件創建的技術，產生了能將音頻信號轉換為符合觸覺感知帶寬的觸覺數據的功能，達成了提升用戶觸覺體驗質量和滿意度的結果，從而解決先前技術中將音頻信號轉換為觸覺數據過程中的複雜過濾與設備匹配的問題。</t>
  </si>
  <si>
    <t>藉由使用垂直腔表面發射激光（VCSEL）陣列的技術，產生了能夠高效生成結構光模式的功能，達成了在保持高光學性能的同時顯著縮小深度相機系統體積的結果，從而解決先前技術中深度相機系統難以小型化，尤其是無法在可穿戴設備中實現的問題。</t>
  </si>
  <si>
    <t>藉由使用多天線配置與射頻控制器有效管理信號發射和接收的技術，產生在複雜環境中提高可穿戴設備無線通訊性能的功能，達成在人工現實環境中即使在使用者移動或改變姿勢時，仍能保持穩定的信號發射效果，提升沉浸式體驗的結果，從而解決先前技術中，由於使用者佩戴頭戴顯示器（HWD）導致天線被遮擋而造成信號傳輸效率低下以及能耗效率不高的問題。</t>
  </si>
  <si>
    <t>藉由使用基於非相干合併校準信號的技術，產生能夠有效減少噪聲影響並提高天線校準準確性的功能，達成在大量MIMO系統中實現更高精度校準和增強系統整體效能的結果，從而解決先前技術中在多輸入多輸出系統中天線校準過程中噪聲影響無法有效消除，導致校準精度不足及系統性能下降的問題。</t>
  </si>
  <si>
    <t>藉由動態識別和優化視覺媒介捕捉格式的技術，產生了根據設備支持的格式自動選擇最佳捕捉設定的功能，達成了提升視覺媒介質量與適應性的結果，從而解決先前技術中需要手動檢查和設定捕捉格式，導致開發者無法充分發揮設備潛力，並增加錯誤風險的問題。</t>
  </si>
  <si>
    <t>藉由使用基於動態調整聲學傳輸函數的技術，產生能夠在對話中實現動畫化音訊定位變化的功能，達成在時間間隔內音訊感知位置流暢變化的結果，從而解決先前技術中數位音訊處理系統在動態音訊定位上存在局限性，無法提供靈活和精確的空間感知體驗的問題。</t>
  </si>
  <si>
    <t>藉由在可調鏡頭組件中引入可變光學元件和閉環控制系統的技術，產生高效、低噪音、精確可調的光學鏡頭的功能，達成更高性能、更輕量化的可調鏡頭系統的結果，從而解決傳統可調鏡頭系統中多部件導致效率低下、體積龐大、重量過重而不適合頭戴顯示器應用的問題。</t>
  </si>
  <si>
    <t>藉由在偏振調製器中使用多個液晶單元排列的技術，產生精確調制光的偏振方向及擴大視場範圍的功能，達成減少延遲誤差並提高光學系統性能的結果，從而解決先前技術中傳統半波片在調節偏振方向時所產生的視場限制和可見波長範圍內的延遲誤差的問題。</t>
  </si>
  <si>
    <t>藉由將光能轉換為電能並動態重新配置輸出級之間連接的技術，產生了能根據不同運作情況調整輸出配置的功能，達成了提供持續穩定電力支持的結果，從而解決先前技術中智慧裝置在與其他設備或網絡通信時，無法靈活有效地調整電力供應以滿足不同應用需求的問題。</t>
  </si>
  <si>
    <t>藉由利用機器學習模型生成數位內容分發預測活動規則的技術，產生在自動化和即時調整內容分發活動方面高靈活性的功能，達成在動態分發環境中即時監控、預測並調整內容分發活動的結果，從而解決先前技術中傳統系統需手動創建自定義管道並調整活動參數，導致反應時間緩慢、數據延遲、資源浪費等效率低下的問題。</t>
  </si>
  <si>
    <t>藉由引入基於用戶記憶圖生成個性化推薦的技術，產生能根據用戶輸入和上下文自動生成針對性回應的功能，達成在第一次對話會話中即時提供個性化推薦並展示相關實體的結果，從而解決先前技術中智能助理系統無法即時整合用戶多元需求、提供上下文相關建議，以及效率較低的問題。</t>
  </si>
  <si>
    <t>藉由預測觀眾眼位並動態生成修正映射的技術，產生對畫面像素值進行即時調整的高適應性修正的功能，達成在未來顯示時間點提供更準確、流暢且具適應性的視覺效果的結果，從而解決先前技術中人工現實內容生成缺乏實時調整能力、無法適應多樣性場景和使用情境、視覺效果不夠靈活的問題。</t>
  </si>
  <si>
    <t>藉由通過意圖理解模組分析初始輸入並生成多元化候選後續輸入的技術，產生了基於不同模態的靈活輸入建議的功能，達成了提升智慧助理系統對用戶意圖理解準確性和交互靈活性的結果，從而解決先前技術中智慧助理系統僅能根據單一模態反應，未能有效生成多樣化輸入建議，限制用戶互動體驗的問題。</t>
  </si>
  <si>
    <t>藉由利用設計尺寸的凹槽和對齊導引的結構設計的技術，產生了能夠確保人工現實顯示裝置穩定充電的功能，達成了提高充電過程可靠性並簡化使用者操作的結果，從而解決先前技術中充電接觸不穩定和使用者需手動調整位置的問題。</t>
  </si>
  <si>
    <t>藉由在顯示介面中設計多層結構並將遊戲容器與視頻通訊容器結合的技術，產生同時支持遊戲體驗與即時視頻通訊的功能，達成提升社交互動靈活性、改進用戶介面設計並加強使用體驗的結果，從而解決先前技術中傳統社交網絡系統無法同時支持遊戲與視頻通訊的問題。</t>
  </si>
  <si>
    <t>藉由透過精確設計的光學組件曲面結構為不同光譜提供對應有效焦距的技術，產生能提升光學效率並聚焦第一顯示光與第二顯示光的頭戴顯示裝置的功能，達成在電池供電情況下實現高解析度與寬視角影像並改善用戶視覺體驗的結果，從而解決先前技術中依賴複雜鏡片和濾鏡組合導致光學損耗、視覺失真及效能受限的問題。</t>
  </si>
  <si>
    <t>藉由設置多個衍射光柵的透鏡組件的技術，產生能夠有效耦合不同波長光線的功能，達成減少眼睛自然遮擋對影像質量影響的結果，從而解決先前技術中眼球追蹤系統在自然遮擋（如睫毛和眼瞼）所引起的影像質量下降的問題。</t>
  </si>
  <si>
    <t>藉由設計包含多個光學模組並運用不同Zernike多項式與偏振敏感光學元件組合的技術，產生靈活調節焦距並矯正視力缺陷的功能，達成提高光學效率、提供清晰視覺信息並改善視覺體驗的結果，從而解決先前技術中固定焦距透鏡導致的高階像差問題，減少視覺模糊、頭痛和眼睛疲勞的問題。</t>
  </si>
  <si>
    <t>藉由在波導中設置多個入耦合衍射光柵並調整光線入耦合方向的技術，產生了提高光線傳遞效率並減少光線損失的功能，達成了提升頭戴顯示器（HMD）與用戶互動準確性以及穩定性的重要結果，從而解決先前技術中眼球追蹤系統在自然遮擋（如睫毛和眼瞼）情況下導致影像質量下降和追蹤準確性受限的問題。</t>
  </si>
  <si>
    <t>藉由包括波導、第一衍射光柵和第二衍射光柵的透鏡組件來實現光的高效耦合與傳遞的技術，產生能將光精確地從眼框區域引入波導並耦合到使用者眼睛以提升顯示效果的功能，達成即使在存在自然障礙物（如睫毛和眼瞼）時仍能提高眼動追蹤系統準確性和可靠性的結果，從而解決先前技術中因自然障礙物影響而導致眼動追蹤準確性下降及用戶體驗受限的問題。</t>
  </si>
  <si>
    <t>藉由使用基於位置實體的聚類分析的技術，產生對應無效地理位置識別的功能，達成提高地理位置服務準確性與有效性的結果，從而解決先前技術中社交網絡系統在用戶互動和位置功能上存在限制的問題。</t>
  </si>
  <si>
    <t>藉由將發光二極管（LED）與角度依賴光學濾波器相結合的技術，產生在顯示系統中具更小尺寸、高解析度和高亮度光源的功能，達成提升顯示系統解析度、亮度以及耐用性的結果，從而解決先前技術中傳統光源在高解析度顯示環境下無法提供足夠解析度、亮度及能效的性能不足的問題。</t>
  </si>
  <si>
    <t>藉由在可穿戴顯示系統中使用專門的透鏡組件和波導系統的技術，產生準確對齊第一和第二投影儀影像並進行視差校正的功能，達成清晰、高合併精度的顯示影像效果的結果，從而解決先前技術中影像不對齊所導致的視覺模糊、視覺不適、暈眩感以及眼睛疲勞的問題。</t>
  </si>
  <si>
    <t>藉由基於預應變可變形元件與可變形介質之間相互作用的技術，產生在不同光學功率範圍內提供高圖像質量、減少偏軸像差和畸變的功能，達成在眼鏡、相機、虛擬現實及增強現實系統中獲得更清晰、更準確的視覺體驗的結果，從而解決先前技術中在可調鏡頭應用中存在的鏡頭形狀及光學性能限制、偏軸像差、畸變以及邊緣變形等影響視覺效果的問題。</t>
  </si>
  <si>
    <t>藉由基於機電激勵器與可變形介質結合的技術，產生可精確控制光學鏡頭形狀變形的功能，達成更薄框架設計下高透光率與低偏軸像差的影像顯示效果的結果，從而解決先前技術中液體鏡片系統受限於鏡片厚度、變形特徵有限，以及難以實現高精度光學調整的問題。</t>
  </si>
  <si>
    <t>藉由提供一個配置加密引擎和安全處理器的系統單晶片（SoC）的技術，產生了能夠根據通道ID選擇密鑰並加密數據形成加密數據包的功能，達成了增強計算系統中數據安全性和加密處理效率的結果，從而解決先前技術中對敏感數據保護不夠充分，容易遭遇未授權訪問和數據洩露的問題。</t>
  </si>
  <si>
    <t>藉由使用基於Pancharatnam-Berry相位（PBP）光學元件堆疊的技術，產生能夠將未極化影像轉換為正交偏振光並即時調整圖像方向的功能，達成提升頭戴顯示設備中虛擬現實、增強現實與混合現實內容展示的沉浸感與顯示效果，並減少眼睛定位與視距調整之衝突的結果，從而解決先前技術中在頭戴顯示器（HMD）、頭盔顯示器和近眼顯示器（NED）等設備中，無法高效整合視線方向調整與顯示體積輕量化間的矛盾，導致使用體驗不夠流暢、沉浸感不足及設備笨重性高的問題。</t>
  </si>
  <si>
    <t>藉由根據用戶眼睛的視場來動態調整顯示器多個區域的光源亮度的技術，產生了根據視場調整顯示區域亮度的功能，達成了更高效的虛擬物體顯示及真實物體與虛擬物體的有機結合的結果，從而解決先前技術中顯示系統無法根據用戶視場和環境動態調整亮度，導致虛擬物體顯示效果不佳、缺乏與周圍環境良好融合的問題。</t>
  </si>
  <si>
    <t>藉由透過人工現實設備監測手勢運動模式並生成運動穩定化檔案的技術，產生了在人工現實環境中穩定且精確捕捉使用者手部動作的功能，達成了顯著提高使用者與虛擬物體互動精度的結果，從而解決先前技術中由於虛擬現實設備無法準確追蹤手勢或動作而導致的指令輸入不準確的問題。</t>
  </si>
  <si>
    <t>藉由通過分析追蹤像素數據並自動識別適合內容請求的技術，產生了精確控制內容展示的功能，達成了提高內容針對性和滿足用戶實際需求的結果，從而解決先前技術中在用戶數量增加後，無法有效管理來自第三方系統的大量用戶群組信息並準確呈現相關內容的問題。</t>
  </si>
  <si>
    <t>藉由上下文感知與意圖優先級自動調整的技術，產生基於用戶當前活動和優先級自動調整提醒的功能，達成更高相關性且有效性的人性化提醒管理的結果，從而解決先前技術中智能助手系統無法根據用戶當前活動自動調整提醒，導致不必要的干擾和降低用戶體驗的問題。</t>
  </si>
  <si>
    <t>藉由基於結構本體解析自然語言表達為語義表示並嵌入多個動作、對象與屬性的技術，產生能精準理解用戶意圖並自動執行多樣化任務的功能，達成提供個性化服務且減少用戶操作負擔以提升互動流暢性的結果，從而解決先前技術中助手系統缺乏對語義的深入理解而導致服務個性化與數據處理能力有限的問題。</t>
  </si>
  <si>
    <t>藉由記憶體組織單元接收三維數據請求並重新排列數據形成最佳化線性順序的技術，產生靈活的數據組織和高效的數據處理的功能，達成在三維卷積運算中提升現有硬體資源利用率並優化計算效率的結果，從而解決先前技術中傳統硬體在處理不常見的神經網絡操作，特別是三維卷積運算時無法達到最佳效率，並且定制硬體解決方案難以靈活適應擴展的問題領域的問題。</t>
  </si>
  <si>
    <t>藉由基於用戶視覺追蹤數據聚合熱圖並訓練顯著性預測模型的技術，產生自動識別內容項目顯著區域的功能，達成更高效且準確的視頻內容裁剪效果的結果，從而解決先前技術中依賴用戶主觀判斷進行視頻裁剪、效果不理想且耗時過長的問題。</t>
  </si>
  <si>
    <t>藉由影像捕捉裝置和映射引擎協同工作的技術，產生了根據真實世界環境構建三維虛擬地圖的功能，達成了在不同應用領域中，如電腦遊戲、健康與安全、工業及教育等，實現更加精確和精細的三維空間建模和內容顯示的結果，從而解決先前技術中在不同設備上實施人工現實系統時，受限於影像捕捉和三維空間建模能力，導致實施效果不佳的問題。</t>
  </si>
  <si>
    <t>藉由基於機器學習模型對引導內容物件、相關內容物件及第一用戶的個人資料信息進行分析的技術，產生了更加精確和個性化的內容推薦的功能，達成了在智能助手系統中提升用戶互動體驗和滿意度的結果，從而解決先前技術中在提供相關信息的效率和精確性上不足，且缺乏針對性和個性化建議的問題。</t>
  </si>
  <si>
    <t>藉由使用多孔結構和特定半導體材料組合的技術，產生了提高發光效率和減小尺寸的功能，達成了在顯示系統中提供高亮度、高解析度和長使用壽命的結果，從而解決先前技術中光源尺寸過大、耐用性差及發光效率低的問題。</t>
  </si>
  <si>
    <t>藉由設計具有曲面的實質剛性外殼和符合曲面的實質剛性曲面電池的技術，產生了能夠抵消電池在使用過程中由於老化引起的扁平化力量的功能，達成了延長電池壽命並保持其性能的結果，從而解決先前技術中傳統電池因材料疲勞或環境影響而導致的形狀變化問題，進而影響電池性能和壽命的問題。</t>
  </si>
  <si>
    <t>藉由利用即時回傳數據分析和動態調整光束特徵的技術，產生了能夠在各種環境條件下保持穩定數據傳輸的功能，達成了顯著改善傳輸效率和穩定性的結果，從而解決先前技術中未能有效應對環境變化對信號質量影響，導致通信性能不佳和數據傳輸錯誤率高的問題。</t>
  </si>
  <si>
    <t>藉由結合直播視頻流、即時投票及有組織的反饋機制的技術，產生了提升用戶參與度與互動效率的功能，達成了改善用戶間共享體驗和有效評估反饋的結果，從而解決先前技術中單向互動模式導致用戶反饋淹沒無法有效評估、以及處理大量用戶反饋時效率低下的問題。</t>
  </si>
  <si>
    <t>藉由精確控制分子原料成核與生長過程的技術，產生了能夠生成均勻且具有良好結晶性的有機固體晶體薄膜的功能，達成了提升有機晶體薄膜品質，優化其厚度、均勻性及結構的結果，從而解決先前技術中成核不均勻、晶體生長速率控制不佳，導致薄膜品質不穩定的問題。</t>
  </si>
  <si>
    <t>藉由設計具有明顯雙折射特性且滿足特定折射率條件的有機薄膜的技術，產生能有效調整光傳播方向並提升光學元件性能的功能，達成在偏振器、液晶顯示器和光通信系統中實現更高光學性能與穩定性的結果，從而解決先前技術中有機薄膜在折射率控制和光學各向異性方面表現不足導致高性能應用不佳的問題。</t>
  </si>
  <si>
    <t>藉由在光子集成電路中使用有機固體晶體材料並形成凸起光學元件的技術，產生了提升光學性能和光子元件集成能力的功能，達成了減小元件尺寸並提高光子信號傳輸效率和穩定性的結果，從而解決先前技術中無機材料在成本、加工難度和性能優化方面受限制的問題。</t>
  </si>
  <si>
    <t>藉由透明材料的板材結合內部反射傳播照明光與出耦格柵的技術，產生從板材第一外表面出耦照明光並經聚焦元件形成光點以精確照亮顯示面板像素的功能，達成顯示面板用的照明裝置在結構輕巧且高效能的條件下提供舒適佩戴體驗的結果，從而解決先前技術中顯示器系統因光源配置缺乏緊湊性及高效能，導致整體裝置重量過重且難以佩戴的問題。</t>
  </si>
  <si>
    <t>藉由調整平面波導中不同區域擴散結構密度的技術，產生能夠根據光源發射光強度差異來調整顯示效果的功能，達成提升不同視角下顯示品質的結果，從而解決先前技術中在顯示設備尺寸增大或觀看距離縮短時，邊緣區域與中央區域的視角差異增加，導致圖像質量下降的問題。</t>
  </si>
  <si>
    <t>藉由透明於可見光的基板結合波導與偏振體積全息圖（PVH）進行光束耦合的技術，產生能將波導內光束精確耦合至使用者眼睛以實現高精度眼動追蹤的功能，達成人工現實系統提供更自然的虛擬物體與真實環境融合及更高沉浸感的結果，從而解決先前技術中因顯示距離過近及互動性不足而無法提供理想使用體驗與沉浸感的問題。</t>
  </si>
  <si>
    <t>藉由改變光學調制器主動層偏置狀態的技術，產生了可以在不同偏置狀態之間快速切換的光學特性調整的功能，達成了更高的調制速度和更精確的光學控制的結果，從而解決先前技術中光學調制速度慢和精度低，特別是在高頻率和高精度要求的光學系統中無法滿足需求的問題。</t>
  </si>
  <si>
    <t>藉由引入光源組件、去斑點機制和多模斜板波導的技術，產生能有效減少斑點和干涉效應，提升顯示品質的功能，達成在高像素每英吋要求下顯著改善顯示亮度、效率和對齊精度的結果，從而解決先前技術中由激光長相干長度引起的光源干涉效應和圖像不均勻性的問題。</t>
  </si>
  <si>
    <t>藉由利用具有穩定折射率的有機固體晶體材料並結合高效光子元件進行光束耦合的技術，產生了能夠高效傳遞光束並提供精確光學控制的功能，達成了在增強現實（AR）和虛擬現實（VR）等現代光學系統中提供高性能、低損耗且穩定的光學控制的結果，從而解決先前技術中傳統光學元件在光束傳輸過程中損耗大、失真和穩定性差的問題。</t>
  </si>
  <si>
    <t>藉由作業系統應用程式實例管理器動態管理應用程式元件的技術，產生高效的應用程式生命週期管理與數據呈現的功能，達成在增強現實（AR）和虛擬現實（VR）環境中提供更流暢、資源高效的用戶介面體驗的結果，從而解決先前技術中應用程式無法持續運行工作項目、進程間管理困難、資源浪費以及電力消耗與隱私安全性的問題。</t>
  </si>
  <si>
    <t>藉由整合社交網絡系統中多帳戶協作生成短暫內容項目的技術，產生更加便捷、互動性強的內容分享的功能，達成用戶之間更高參與度、協作性和內容互動體驗的結果，從而解決先前社交網絡系統中內容分享單向性、用戶參與度低以及內容創建意願不足的問題。</t>
  </si>
  <si>
    <t>藉由利用本地緩衝區儲存稀疏彩色圖像的串流數據並進行即時處理的技術，產生即時生成單色圖像和Bayer彩色圖像的功能，達成提高數據處理效率並為後續圖像呈現提供高質量數據來源的結果，從而解決先前技術中在動態環境中無法靈活調整圖像數據、處理延遲以及顯示失真的問題。</t>
  </si>
  <si>
    <t>藉由通過對幾何形狀進行光柵化生成多個片段並對每個片段進行編碼以包括邊緣方向和像素覆蓋資訊的技術，產生能根據片段的α值計算生成像素顏色值以減少渲染3D幾何形狀時鋸齒狀和階梯狀線條別名伪影的功能，達成在增強現實或虛擬現實中提供高質量圖像且顯著降低計算資源需求的結果，從而解決先前技術中全場景抗鋸齒技術需要大量顏色樣本導致高資源消耗且難以兼顧圖像質量與系統效能的問題。</t>
  </si>
  <si>
    <t>藉由在社交媒體平台內部集成人工現實應用檢查流程的技術，產生無縫整合社交媒體與人工現實平台之間應用檢查的功能，達成用戶在社交媒體平台內部輕鬆訪問並安裝人工現實應用的結果，從而解決先前技術中因轉移至外部服務而導致用戶興趣下降、回訪率降低，以及跨平台交互體驗不連貫的問題。</t>
  </si>
  <si>
    <t>藉由結合視覺分析與傳感器數據的技術，產生動態定位和交互性強的用戶介面元素的功能，達成更高靈活性、適應性和成本效益的用戶體驗的結果，從而解決先前技術中依賴物理按鈕和滑塊導致成本高、易損壞、適應性差以及功耗較大的問題。</t>
  </si>
  <si>
    <t>藉由將與人工現實（XR）裝置和用戶相關的上下文因素傳輸至雲端計算環境並進行上下文比較的技術，產生自動匹配並靈活調用虛擬物件的功能，達成在XR環境中高效、直觀地顯示虛擬物件並根據上下文動態更新應用程序組件的結果，從而解決先前技術中虛擬物件創建與使用繁瑣、直觀性差、內容靈活性不足，以及跨應用程序間虛擬物件協作困難的問題。</t>
  </si>
  <si>
    <t>藉由對人工現實圖像進行分片編碼與有序傳輸的技術，產生能夠顯著降低傳輸延遲並提升畫面與使用者動作同步性的功能，達成提升使用者沉浸感、流暢體驗並避免運動暈眩的結果，從而解決先前技術中因為延遲引起的畫面抖動和視覺不適問題。</t>
  </si>
  <si>
    <t>藉由在無線多鏈路設備中設置不同模式的技術，產生了根據設備狀態自動調整傳輸模式的功能，達成了在無線通信中提高數據傳輸效率的結果，從而解決先前技術中多鏈路單一無線電模式所需的開銷過大，導致系統過載的問題。</t>
  </si>
  <si>
    <t>藉由多材料結構和熱導電硅膠模製的熱導管的技術，產生高效能的熱傳導的功能，達成有效管理電子元件發熱並保持設備在適當溫度範圍內的結果，從而解決先前技術中傳統熱管理系統佔用過多空間並增加設備重量，無法適應穿戴式設備對空間和重量要求嚴格的問題。</t>
  </si>
  <si>
    <t>藉由使用鋰鈮酸鹽材料製成的懸臂耦合器的技術，產生了光信號在光子開關中高效耦合與傳播的功能，達成了降低插入損耗和串擾、提高速度與帶寬、並降低功耗的結果，從而解決先前技術中基於矽材料的光子開關在可見光範圍內高損耗及複雜設計導致製造成本增加的問題。</t>
  </si>
  <si>
    <t>藉由利用磁場控制液晶分子取向的技術，產生了通過磁場而非電場來控制像素狀態的功能，達成了降低功耗並提升像素密度及顯示穩定性的結果，從而解決先前技術中液晶顯示器因電場干擾而限制像素尺寸以及離子屏蔽現象導致顯示性能下降的問題。</t>
  </si>
  <si>
    <t>藉由精確設計的光學結構，確保光源、透鏡元件及單元光學元件之間無間隙接觸的技術，產生了提高光發射效率及準確性的功能，達成了更有效地生成結構光進行物體或表面準確測量和映射的結果，從而解決先前技術中光學元件間存在間隙可能導致光學損耗，降低測量精度的問題。</t>
  </si>
  <si>
    <t>藉由利用眼睛位置識別與動態縮放因子調整的技術，產生了精確調整顯示影像的功能，達成了在不同眼睛位置下提供高品質、穩定顯示的結果，從而解決先前技術中在呈現虛擬內容或現實影像結合時無法有效適應多樣化體驗的問題。</t>
  </si>
  <si>
    <t>藉由高效的光學組件設計和運動控制機制的技術，產生了根據使用者眼部運動精確調整虛擬影像位置的功能，達成了減少因影像錯位而引起的不適感和暈動病的結果，從而解決先前技術中虛擬影像與使用者視覺需求不符，導致眩暈或噁心的問題。</t>
  </si>
  <si>
    <t>藉由改變聲音內容頻譜來控制觸覺內容的技術，產生聲音和觸覺內容更好融合的功能，達成提升用戶整體體驗並增加沉浸感和真實感的結果，從而解決先前技術中傳統揚聲器或骨導技術無法精確傳達觸覺刺激的問題。</t>
  </si>
  <si>
    <t>藉由整合局部記憶體與N路集合關聯快取控制器的技術，產生高效整合的記憶體存取和快取管理的功能，達成降低存取延遲、提升帶寬效率並節省能耗的結果，從而解決先前技術中由局部記憶體分佈造成的數據存取延遲、帶寬不足以及快取資源使用不均衡的問題。</t>
  </si>
  <si>
    <t>藉由基於預定映射資訊選擇性執行點積運算的技術，產生在去卷積過程中顯著減少計算負擔並提升運算效率的功能，達成在圖像解析度提升或圖像放大方面更快的處理速度和更高的運算效率的結果，從而解決先前技術中去卷積過程涉及大量耗時且低效的點積運算，並需要生成中間影像以與核進行卷積，導致計算資源浪費和效率不佳的問題。</t>
  </si>
  <si>
    <t>藉由根據用戶感知偏好和環境特徵動態調整人工現實元素的感知參數的技術，產生了根據距離或角度變化的內容呈現的功能，達成了更加沉浸和個性化的共享人工現實環境中的互動體驗的結果，從而解決先前技術中無法根據用戶需求和環境變化靈活調整內容呈現方式、導致互動性不足和感知局限的問題。</t>
  </si>
  <si>
    <t>藉由靈活的顯示模式和對像素精確控制的技術，產生了根據不同需求提供多樣顯示效果的功能，達成了提高顯示面板性能和使用者視覺體驗的結果，從而解決先前技術中頭戴顯示器（HMD）面臨的頻寬限制和高幀率要求，通常需要為每隻眼睛生成獨立顯示通道，導致硬體成本增加及顯示靈活性受限的問題。</t>
  </si>
  <si>
    <t>藉由在顯示系統中嵌入熱障礙以抑制熱量傳導的技術，產生有效隔離熱源並保護顯示主動區域的功能，達成顯示元件在高效運作下保持穩定顯示性能及顏色準確度的結果，從而解決先前技術中顯示系統因熱量傳導導致的顯示品質不穩定、顏色失真及亮度不均的問題。</t>
  </si>
  <si>
    <t>藉由基於改進響應器代理架構並支持DPP協議的技術，產生在設備間安全憑證傳輸和網絡配置過程中高效驗證與加密的功能，達成在保證安全性、可靠性與操作效率之間的最佳平衡的結果，從而解決先前技術中Wi-Fi設備配置常面臨的手動設置繁瑣、不安全響應器使用及多網絡連接支持不足等安全性與便捷性的問題。</t>
  </si>
  <si>
    <t>藉由在硬體視頻編碼管道中實現級聯模式決策模組，包含動態終止不符合主要成本閾值的預測模式和基於次要成本進行模式選擇的技術，產生能夠有效優化預測模式選擇並提升視頻編碼效率的功能，達成減少計算負擔並靈活適應視頻內容以實現更高編碼質量和更低數據流量需求的結果，從而解決先前技術中因缺乏動態調整能力導致編碼效率低下及對資源浪費的問題。</t>
  </si>
  <si>
    <t>藉由硬體失真數據管道和量化模組的技術，產生了精確管理和調整虛擬內容質量的功能，達成了提升共享人工現實環境中使用者互動體驗的結果，從而解決先前技術中在互動過程中缺乏對虛擬內容質量精確控制的問題。</t>
  </si>
  <si>
    <t>藉由在視頻編碼管道中引入控制信息並分析實際跳過決策的技術，產生了對預測單元跳過決策更高準確性的功能，達成了減少不必要計算負擔、提高視頻壓縮效率的結果，從而解決先前技術中跳過區塊檢測效率低，未能及時識別應跳過區塊的問題。</t>
  </si>
  <si>
    <t>藉由基於伺服器設備合併多個實時視頻流並分析活動指標的技術，產生自動識別和轉換目標觀眾為參與者設備的功能，達成更高效、更靈活且更準確地協調和廣播來自多個客戶端設備的合併實時視頻流的結果，從而解決先前技術中跨計算機網絡直播分享效率不足、靈活性差、無法有效滿足即時參與和觀眾互動需求的問題。</t>
  </si>
  <si>
    <t>藉由基於綜合干擾估計與抑制算法的音頻控制的技術，產生有效識別與抑制各類干擾的功能，達成在複雜環境中提供高品質、清晰音頻體驗的結果，從而解決先前技術中常見的風干擾、回聲干擾等各種干擾源導致音質下降、影響音頻應用性能的問題。</t>
  </si>
  <si>
    <t>藉由光子集成電路（PIC）層與像素電極層結合的技術，產生了在不同像素電極間精確控制光引導和分配的功能，達成了提高顯示亮度和色彩再現能力的結果，從而解決先前技術中顯示裝置體積龐大、重量沉重，且顯示效果有限的問題。</t>
  </si>
  <si>
    <t>藉由利用光束干涉區內相互干涉生成偏振干涉圖案的技術，產生了可改善顯示效果和增強圖像質量的功能，達成了提高液晶顯示技術的薄型化、輕量化和高效率的結果，從而解決先前技術中液晶顯示技術在面對新興顯示技術競爭時產能閒置和應用範圍受限的問題。</t>
  </si>
  <si>
    <t>藉由利用語音學習模型生成與語音聚類相關聯的多個離散語音單位，並通過處理多講者語音樣本訓練語音正規化器以實現標準化的技術，產生能有效標準化不同講者之間語音單位並提升語音處理準確性與效率的功能，達成語音翻譯技術能即時準確處理多講者語音內容，促進不同語言使用者之間高效溝通的結果，從而解決先前技術中多講者環境下語音信號處理準確性不足且應用範疇有限的問題。</t>
  </si>
  <si>
    <t>藉由利用計算系統生成的真實環境局部地圖與下載地圖的技術，產生將真實環境特徵與虛擬物體位置有效結合的功能，達成根據設備姿勢呈現虛擬物體的結果，從而解決先前技術中現有人工現實系統在處理複雜三維地圖時無法有效整合多設備數據、支持虛擬現實（VR）、增強現實（AR）及混合現實（MR）應用的問題。</t>
  </si>
  <si>
    <t>藉由在晶圓中進行多層次結構形成並包括外延層加工、基板去除及金屬鍵合等製程的技術，產生能製作高密度封裝且具有高亮度、高解析度顯示效果的微型LED陣列的功能，達成顯示系統中實現小型化、高效能及耐用性提升以滿足高端應用需求的結果，從而解決先前技術中因光源尺寸限制和效率不足導致顯示解析度不佳及應用受限的問題。</t>
  </si>
  <si>
    <t>藉由提供可編址的垂直腔面發射激光（VCSEL）陣列的技術，產生靈活調整激光輸出以生成可調整光紋模式的功能，達成在不同距離範圍內提供高解析度的結果，從而解決先前技術中結構光投影儀在不同距離範圍內無法動態調整光紋模式，導致無法獲取清晰深度信息的問題。</t>
  </si>
  <si>
    <t>藉由在第一參與者設備和第二參與者設備之間同步數位視頻播放的技術，產生在視頻通話過程中即時共享和同步觀看數位內容的功能，達成提升數位內容共享效率和靈活性的結果，從而解決先前技術中視頻聊天與數位內容共享無法無縫結合、操作繁瑣且效率低的問題。</t>
  </si>
  <si>
    <t>藉由多層第一薄膜和第二薄膜交替堆疊的技術，產生了通過固體晶體的晶體分子對齊來優化光學特性的功能，達成了提升光學效率和光束調控能力的結果，從而解決先前技術中液晶材料在提升光學特性及減少設備體積和重量方面受限制的問題。</t>
  </si>
  <si>
    <t>藉由設計低衍射效率的光柵和優化光源配置的技術，產生了減少可見光源造成的色彩眩光和提升眼動追蹤準確性的功能，達成了顯著改善顯示品質和使用者體驗的結果，從而解決先前技術中使用暗化元件方法雖有效減少彩虹效應，但卻降低透視影像亮度的問題。</t>
  </si>
  <si>
    <t>藉由縮短投影模組的長度並提升光學輸出效率的技術，產生了更緊湊且高效的頭戴顯示器設計的功能，達成了減少設備體積並提高佩戴舒適度的結果，從而解決先前技術中傳統HMD因光學系統結構較長而導致設備體積過大且難以縮小的問題。</t>
  </si>
  <si>
    <t>藉由使用第一、第二及第三單色發射器陣列和精確波導設計將多色影像發射及耦合至波導元件並引導至顯示區域的技術，產生減少顏色偏移和色差以實現均勻且高解析度顯示的功能，達成顯著提升影像精確度並滿足虛擬現實及擴增實境系統對輕量化和高性能顯示需求的結果，從而解決先前技術中因多色像素陣列引起的色差及顏色微小偏移導致使用者觀看體驗下降的問題。</t>
  </si>
  <si>
    <t>藉由設計具有第一反射器和第二反射器的光學組件的技術，產生能夠控制偏振和放大倍率差異的功能，達成在共用影像平面上融合不同解析度影像的結果，從而解決先前技術中顯示效果受限於像素間隔可見性，且無法在不增加顯示面板解析度的情況下提升顯示性能的問題。</t>
  </si>
  <si>
    <t>藉由在人工現實系統中整合進程間通信（IPC）模組與子能量處理單元協同工作的電力管理的技術，產生高效協調子系統電源狀態、優化電力使用的功能，達成在多平台虛擬現實（VR）、擴增現實（AR）和混合現實（MR）設備中提升系統可靠性並延長使用時間的結果，從而解決先前技術中電力管理效率不佳、使用時間受限以及系統可靠性降低的問題。</t>
  </si>
  <si>
    <t>藉由引入可變形材料與背襯層開關互動設計的技術，產生更精確識別使用者存在與否的功能，達成在媒體輸出與電源啟動方面實現準確控制和節能效果的結果，從而解決先前技術中判斷使用者存在常出現假陽性或假陰性問題，可能導致錯誤播放或無法播放媒體內容，進而縮短電池壽命或影響使用者體驗的問題。</t>
  </si>
  <si>
    <t>藉由動態調整神經網絡層輸出陣列尺寸並優化緩衝記憶體操作的技術，產生了更高效的神經網絡運算的功能，達成了在神經網絡卷積運算中降低能耗和延遲的結果，從而解決先前技術中計算過程冗餘步驟多、效率低下的問題。</t>
  </si>
  <si>
    <t>藉由改進的探針陣列的技術，產生高效且精確的電性探測的功能，達成顯示裝置在解析度、刷新率及亮度上的顯著提升的結果，從而解決先前技術中顯示裝置在製造與組裝過程中面臨的顯示解析度不足、刷新率低和亮度不高的問題。</t>
  </si>
  <si>
    <t>藉由由處理器協調的多識別符分配的技術，產生將多個識別符關聯並自訂受眾資料的功能，達成在廣告傳遞系統中獨立儲存事件與帳號特徵、並進行精確的定向廣告投放的結果，從而解決先前技術中多平台帳號無法唯一識別、用戶分辨精度低、廣告投放效果不夠準確的問題。</t>
  </si>
  <si>
    <t>藉由引入基於多模型準確性評估與用戶特徵選擇的技術，產生在內容選擇過程中高效識別並篩選與用戶特徵匹配度的數位內容的功能，達成更具針對性、相關性和精確性的內容推薦的結果，從而解決先前技術中在線系統在內容選擇上面臨過多不相關內容、推薦準確性不足以及用戶互動體驗差的問題。</t>
  </si>
  <si>
    <t>藉由使用整合視覺與語音輸入分析、並基於上下文解析主題屬性的技術，產生準確識別和處理用戶需求的功能，達成在智能助手系統中提供高效協同響應、任務執行和信息展示的結果，從而解決先前技術中難以在多元信息環境下準確識別用戶需求並提供上下文相關協同服務的問題。</t>
  </si>
  <si>
    <t>藉由基於投影圖案識別與候選影像比較的深度感測的技術，產生高效識別影像投影點並快速確定深度資訊的功能，達成在攝影、擴增現實及安全應用中更準確、資源節省的深度感測的結果，從而解決先前技術中在影像深度感測過程中所需高計算資源、數據處理量大、效率較低的問題。</t>
  </si>
  <si>
    <t>藉由利用計算伺服器接收來自用戶端裝置的視點並有效分配紋理圖集區域的技術，產生了減少渲染過程中計算負擔的功能，達成了提升虛擬實境和擴增實境應用的內容渲染效率的結果，從而解決先前技術中由於渲染過程複雜而導致的性能瓶頸和用戶設備負擔過重的問題。</t>
  </si>
  <si>
    <t>藉由基於行動設備前後攝影機多維影像捕捉並定位面部與手部空間關係的技術，產生在全息通話中真實呈現身體語言和參與者之間空間關係的功能，達成在遠距離通訊中提供更真實、自然且互動性強的交流體驗的結果，從而解決先前技術中傳統視頻通話僅依賴二維影像，無法充分模擬面對面交流的真實感，並且技術介面干擾感較強，降低交流自然性和連貫性的問題。</t>
  </si>
  <si>
    <t>藉由從影像捕捉裝置取得包含顏色和深度資訊的3D對話數據並進行壓縮傳輸與重建的技術，產生了能夠以更高沉浸感和互動性展示3D對話的功能，達成了讓參與者在視頻通話中體驗更自然的空間交流效果的結果，從而解決先前技術中二維視頻通話無法有效呈現深度資訊和肢體語言，導致交流過程缺乏真實感的問題。</t>
  </si>
  <si>
    <t>藉由使用移動計算設備的攝像頭進行影像捕捉並結合VR系統渲染的技術，產生能夠即時將第一使用者的現實影像與VR環境融合成混合現實（MR）渲染的功能，達成讓第二使用者可以獨立於第一使用者自由探索和查看不同視角VR環境的結果，從而解決先前技術中只能提供靜態2D視角影像、缺乏互動性和靈活性，以及對高端設備和專業軟體依賴性較高的問題。</t>
  </si>
  <si>
    <t>藉由在多個mesa刻蝕面的周邊進行再生長半導體層的技術，產生有效減少表面缺陷、降低表面重組速度的功能，達成提高LED的光轉換效率和整體性能的結果，從而解決先前技術中在LED尺寸縮小時，由於表面重組效應造成的效率損失，特別是縮小尺寸後表面缺陷加劇對LED性能的負面影響的問題。</t>
  </si>
  <si>
    <t>藉由使用精確激光束掃描和底填材料分佈的技術，產生了能夠精確填補半導體裝置內空隙並提高組裝品質的功能，達成了顯著提升半導體裝置結構穩定性和顯示器光源電氣連接的結果，從而解決先前技術中無法有效填補空隙，導致結構不穩定及顯示性能不佳的問題。</t>
  </si>
  <si>
    <t>藉由下波導與上波導協同設計的技術，產生能夠將無線電頻率信號高效地導向指定方向以及反向方向的功能，達成更精確的信號傳遞方向性和高導向效率的結果，從而解決先前技術中天線信號傳遞方向性不足、導向效率低下的問題。</t>
  </si>
  <si>
    <t>藉由在設備操作系統用戶空間中啟動獨立網絡協調服務、網絡介面組件和應用程序的技術，產生更安全的應用程序與網絡介面間數據傳輸和內存共享的功能，達成在操作系統中高效、隔離地管理網絡連接和數據傳輸的結果，從而解決先前技術中應用程序直接訪問系統並隨意傳輸數據到網絡所帶來的安全風險，特別是在單片內核架構的UNIX-like系統中，這種直接訪問可能導致系統權限濫用、數據泄露和系統完整性受到破壞的問題。</t>
  </si>
  <si>
    <t>藉由內建基於消息令牌驗證與時間範圍控制的技術，產生在即時消息平台中靈活發送跟進消息的功能，達成在符合消息政策要求的情境下，準確並安全地發送特定消息的結果，從而解決先前技術中無法在預定時間之外發送消息、受政策限制影響交流效率與靈活性的問題。</t>
  </si>
  <si>
    <t>藉由基於詐騙消息模型進行消息互動分析並標記可疑消息的技術，產生了對詐騙行為級別的判斷和矯正行動的功能，達成了更有效識別和管理消息系統中的詐騙行為的結果，從而解決先前技術中未能充分識別詐騙行為並保障用戶安全的問題。</t>
  </si>
  <si>
    <t>藉由結合空氣傳導與組織傳導的技術，產生了能夠增強低頻音效並保持系統小型化的功能，達成了在人工實境頭戴裝置中提升音頻系統性能和適配性的結果，從而解決先前技術中傳統大尺寸揚聲器及笨重組織傳導裝置所帶來的系統體積過大和低頻音效不足的問題。</t>
  </si>
  <si>
    <t>藉由在消息線程中基於位置信息請求進行可信聯絡人判斷的技術，產生根據用戶授權進行位置共享的安全通知的功能，達成在緊急情況下能迅速將用戶位置傳遞給可靠請求方的結果，從而解決先前技術中在特殊情境下（如疾病、危險等）使用者無法正常交流，導致位置共享困難、求助失效的問題。</t>
  </si>
  <si>
    <t>藉由在頭戴設備中智能選擇影像傳感器以基於注視方向捕捉影像的技術，產生根據用戶視線動態選擇影像來源以提升影像質量的功能，達成更清晰、準確且穩定的影像捕捉效果的結果，從而解決先前技術中無法靈活選擇影像來源、影像質量不穩定以及在虛擬應用場景中影像捕捉效率不足的問題。</t>
  </si>
  <si>
    <t>藉由在控制台動態安排頭戴式顯示器傳輸時序的技術，產生了優化數據傳輸時序和提高系統互動性的功能，達成了更流暢的數據傳輸和更佳的用戶互動體驗的結果，從而解決先前技術中可穿戴顯示器在虛擬或增強實境環境中，由於數據傳輸排程不當，導致的顯示效率低和視覺呈現效果不佳的問題。</t>
  </si>
  <si>
    <t>藉由將光學和電學傳感器整合至耳機中的技術，產生了從用戶灌注組織中收集光學信號並確定心血管參數的功能，達成了精確收集使用者生理數據以提升健康監測的結果，從而解決先前技術中可穿戴設備無法測量來自頭部周圍重要器官信號的問題。</t>
  </si>
  <si>
    <t>藉由對聚合物薄膜施加第一應力沿著第一面內方向拉伸，並施加第二應力沿著與第一面內方向正交的第二面內方向拉伸的技術，產生能形成具有各向異性且至少在一個面內方向上彈性模量達約30 GPa的聚合物薄膜的功能，達成顯著提升聚合物薄膜機械性能並強化其多方向彈性模量的結果，從而解決先前技術中聚合物薄膜因均勻結構限制而在多方向應用中表現不佳的問題。</t>
  </si>
  <si>
    <t>藉由使用圖像投影儀和瞳孔複製光導的技術，產生了可根據需求靈活調整光束分佈的功能，達成了提高顯示設備輕便性和舒適性的結果，從而解決先前技術中頭戴顯示器（HMD）或近眼顯示器（NED）因裝置笨重和電池負擔過重而導致的佩戴不適的問題。</t>
  </si>
  <si>
    <t>藉由利用瞳孔複製光導管，通過多次內部反射來引導圖像光並實現出耦光柵的可切換衍射效率的技術，產生了能夠有效擴展圖像光並改善顯示效率的功能，達成了提升小型顯示裝置中光引導精度和顯示質量的結果，從而解決先前技術中光源效率不足和光學元件設計不佳，導致顯示效果不理想和使用者體驗不佳的問題。</t>
  </si>
  <si>
    <t>藉由利用具有可調入耦和出耦格柵結構的光導的技術，產生了能夠高效引導光線並靈活調整光傳遞方式的功能，達成了提供輕便且舒適的顯示設備，並在顯示效果上減少圖像失真和瑕疵的結果，從而解決先前技術中頭戴顯示器因顯示裝置龐大、笨重及電池沉重而造成不舒適的問題。</t>
  </si>
  <si>
    <t>藉由利用流體層的可調性和電極層控制能力的技術，產生了對光進行精確調節的功能，達成了提高光學性能和靈活調節光學參數的結果，從而解決先前技術中固定光學元件無法適應環境變化或光學需求調整的問題。</t>
  </si>
  <si>
    <t>藉由基於多階段機器學習模型生成請求嵌入並進行工作需求群集分析的技術，產生更準確地評估履歷與識別合適候選人的功能，達成在處理大量工作需求和履歷時高效、準確地匹配候選人與工作需求的結果，從而解決先前技術中無法有效捕捉候選人特徵與工作需求之間複雜關係、導致招聘效率低下和準確性不足的問題。</t>
  </si>
  <si>
    <t>藉由處理器和記憶體協同運作，基於用戶活動生成興趣分類法的技術，產生了精確捕捉並組織用戶興趣的功能，達成了促進用戶之間共享興趣、提高溝通效率及內容相關性的結果，從而解決先前技術中無法高效整合用戶興趣、難以建立清晰分類以及降低內容傳遞效果的問題。</t>
  </si>
  <si>
    <t>藉由精確調整無線設備共振頻率的技術，產生了減少影像顯示延遲的功能，達成了虛擬物體與使用者頭部運動和注視方向即時準確匹配的結果，從而解決先前技術中頭戴式顯示器因延遲超過幀時間而導致影像不穩定及運動暈眩的問題。</t>
  </si>
  <si>
    <t>藉由使用非線性模型和FIR濾波器結合訓練的技術，產生了準確預測和減少PIM噪聲的功能，達成了有效提高接收信號質量，特別是在多路徑和非線性干擾環境中信號清晰度的結果，從而解決先前技術中未充分考慮非線性因素，導致PIM噪聲估計不準確，影響信號清晰度和系統性能的問題。</t>
  </si>
  <si>
    <t>藉由對視頻檔案進行多解析度編碼並生成增強層的技術，產生了能根據特定解析度請求選擇適當基礎層並結合增強層來提高視頻質量的功能，達成了提升視頻顯示效果並減少帶寬消耗的結果，從而解決先前技術中無法靈活應對不同解析度需求，且常因單一解析度導致質量損失和帶寬浪費的問題。</t>
  </si>
  <si>
    <t>藉由確定與無線局域網中受限目標喚醒時間計畫相關的QoS參數的技術，產生了動態調整和傳輸流量參數的功能，達成了在多用戶環境下虛擬物體準確且即時更新的結果，從而解決了先前技術中無法即時調整網絡參數，導致虛擬物體顯示不準確並降低沉浸感的問題。</t>
  </si>
  <si>
    <t>藉由生成與目標喚醒時間計畫相關的幀並動態管理TWT計畫成員請求的技術，產生了清晰顯示服務期間信息的功能，達成了減少通信延遲，確保即時且準確顯示虛擬物體影像的結果，從而解決先前技術中AR、VR或MR系統中頭戴式顯示器無法即時顯示重要通信信息，影響使用者沉浸體驗的問題。</t>
  </si>
  <si>
    <t>藉由使用柔性導體和支撐元件的技術，產生了更靈活和高效的顯示元件與驅動電路之間的電性連接的功能，達成了改善顯示質量和響應速度的結果，從而解決先前技術中顯示模組在薄型化及高解析度顯示需求下，邊框區域可能出現的連接不穩定或電路干擾的問題。</t>
  </si>
  <si>
    <t>藉由感測電極接收肌肉活動信號並根據阻抗變化調整電路操作的技術，產生了根據不同肌肉活動信號自動切換操作阻抗的功能，達成了提升肌電圖信號檢測效能和穩定性的結果，從而解決先前技術中電阻型和電容型傳感器的缺陷，無法兼顧信號品質和電路穩定性的問題。</t>
  </si>
  <si>
    <t>藉由在支撐層上設置聚合物層並在表面上均勻沉積氧化層、具有傾斜脊結構的模具設計的技術，產生高效製造傾斜表面光柵的功能，達成提高顯示系統效率、減少顯示伪影並提供更佳觀察角度的結果，從而解決先前技術中基於波導顯示技術難以實現高效率、低伪影和角度選擇性等顯示效果不佳的問題。</t>
  </si>
  <si>
    <t>藉由通過網絡聚合多個設備傳感器接收位置信號並識別相關位置信號的技術，產生基於預期信號強度與觀測信號差異估算物體高度的功能，達成更高精度的物體空間數據獲取的結果，從而解決先前技術中傳統雷達系統依賴低解析度影像無法準確測量物體尺寸、在空間數據獲取方面存在的準確性不足的問題。</t>
  </si>
  <si>
    <t>藉由設計多層偏振選擇性反射器與光源配置的技術，產生高效的光線重定向和偏振處理的功能，達成體積更小、重量更輕且顯示效果更優越的頭戴顯示裝置的結果，從而解決先前技術中頭戴顯示器體積過大、重量過重，影響使用者舒適性並限制應用場景擴展的問題。</t>
  </si>
  <si>
    <t>藉由使用智能驅動子系統與延伸子系統協同控制的技術，產生靈活應對障礙物並自動調整驅動輪夾持位置的功能，達成在沿電力線導體安裝過程中高效、穩定地穿越障礙物並保持系統連續運作的結果，從而解決先前技術中自動化電纜安裝系統在遇到障礙物時操作靈活性不足、停滯效率低下和安全性的問題。</t>
  </si>
  <si>
    <t>藉由結合光學透鏡與潘查拉塔姆貝瑞相位（PBP）元件、並配置反射鏡、反射偏光器及波片的技術，產生高效色差校正及反射控制的光學透鏡組合的功能，達成在虛擬實境（VR）、增強實境（AR）及混合實境（MR）中提供高解析度、大視場且小型化的顯示效果的結果，從而解決先前技術中難以在高解析度、大視場和小型化需求之間取得平衡，導致顯示效果不佳且設備體積過大的問題。</t>
  </si>
  <si>
    <t>藉由使用超焦點反射系統擴展焦距適應範圍的技術，產生了減少眼睛疲勞和視覺不適的功能，達成了提高虛擬現實和擴增現實顯示系統舒適性和視覺體驗的結果，從而解決先前技術中未能充分考慮使用者視覺需求，導致眼睛疲勞和不適的問題。</t>
  </si>
  <si>
    <t>藉由結合兩個PBP光柵、可切換半波片和光束引導鏡裝置的光學系統的技術，產生可控制光束引導範圍並擴展視覺覆蓋的功能，達成在人工實境顯示系統中同時提供周邊視覺和中央窩高解析度顯示的結果，從而解決先前技術中難以有效整合完全生成內容與實景內容，並在小型化和輕量化要求下無法顯著提升顯示系統性能的問題。</t>
  </si>
  <si>
    <t>藉由在顯示投影器中使用微型LED和準直器組件的技術，產生了高效能、耐用且小型化的光源的功能，達成了顯示系統解析度提升和亮度增強的結果，從而解決先前技術中傳統光源體積大、耐用性差和效率低的問題。</t>
  </si>
  <si>
    <t>藉由靈活帶子和張力機構調整佩戴張力的技術，產生了更精確調整佩戴舒適度和適應性的功能，達成了改善擴增現實體驗的舒適度和功能性的結果，從而解決先前技術中頭戴顯示器無法滿足不同使用者需求，導致佩戴不適和使用體驗下降的問題。</t>
  </si>
  <si>
    <t>藉由結合眼動追蹤數據分析和未來凝視位置預測的技術，產生了動態調整顯示效果的功能，達成了根據用戶的眼動變化即時調整顯示焦點，從而減少了由頭部和眼睛位置變化引起的視覺疲勞和不適，並提升了顯示質量和用戶舒適度的結果，從而解決先前技術中無法有效適應視網膜不同區域解析度差異、造成資源浪費和視覺疲勞的問題。</t>
  </si>
  <si>
    <t>藉由配置多個觀察進程並根據資源限制進行分層組織的技術，產生靈活調整觀察策略的功能，達成提高性能調試準確性和效率的結果，從而解決先前技術中存儲設備性能監控較為單一，無法根據不同需求變化進行及時調整，導致故障響應慢和調試效率低下的問題。</t>
  </si>
  <si>
    <t>藉由設計緩衝記憶體和計數電路的技術，產生了限制冗餘讀寫操作以提高計數效率的功能，達成了降低功耗並提高符號統計處理效率的結果，從而解決先前技術中計數電路頻繁冗餘讀寫導致效率低下和功耗過高的問題。</t>
  </si>
  <si>
    <t>藉由根據用戶唯一標識符創建帳戶並動態提供基於用戶互動行為和粉絲數量的多帳戶創建建議的技術，產生促進用戶靈活創建和管理多個帳戶以分享不同主題內容的功能，達成提升用戶在社交網絡中自我表達和增強社交互動的結果，從而解決先前技術中未能滿足用戶針對多主題內容創建多個帳戶需求，限制其表達方式與社交互動的問題。</t>
  </si>
  <si>
    <t>藉由通過快取一致性互連接收外部主機處理器數據訪問請求並更新相關統計信息的技術，產生在數據訪問過程中即時更新統計信息以優化存儲設備與外部處理器數據交互效率的功能，達成有效提升數據訪問性能並加快後續請求處理速度的結果，從而解決先前技術中數據訪問過程無法即時更新統計信息而導致性能瓶頸的問題。</t>
  </si>
  <si>
    <t>藉由計算系統動態分析多個商業實體的用戶活動激增的技術，產生了能夠即時提供商業實體推薦的功能，達成了提高內容呈現相關性和即時性的結果，從而解決先前技術中顯示趨勢或熱門內容時無法即時捕捉用戶活動變化，導致內容失去相關性和即時性，影響用戶體驗的問題。</t>
  </si>
  <si>
    <t>藉由客戶系統根據用戶輸入生成並調整對話行為的技術，產生了基於意圖和槽位置信度計算任務置信度分數的功能，達成了在任務置信度低於閾值時，自動生成第二對話行為來調整回應的結果，從而解決先前技術中智能助理系統對多變的用戶需求及服務整合的反應遲緩、不夠靈活的問題。</t>
  </si>
  <si>
    <t>藉由基於機器學習模型評估內容質量並選擇內容的技術，產生更公平且基於質量標準的內容選擇的功能，達成讓來自不同類用戶的優質內容都能獲得展示機會的結果，從而解決先前技術中僅依賴內容受歡迎程度或發布者知名度，忽視內容實際價值，導致優質內容難以被觀眾發現的問題。</t>
  </si>
  <si>
    <t>藉由訪問和編碼圖像中第一和第二像素區域透明度值，並根據透明度值特性選擇最佳透明度編碼模式及靈活分配位預算的技術，產生能有效補償顯示鏡片引起的色差的功能，提升透明度處理效率並改善顯示品質的功能，達成提高人工現實頭戴顯示器圖像顯示準確性及減少視覺失真的結果，從而解決先前技術中因顯示鏡片導致不同顏色通道未正確投射而降低顯示效果質量的問題。</t>
  </si>
  <si>
    <t>藉由基於用戶數位媒體內容自動生成個性化用戶檔案的技術，產生能夠根據用戶偏好自動構建人工現實環境的功能，達成提供更具個性化、真實反映用戶喜好和需求的虛擬體驗的結果，從而解決先前技術中人工現實系統無法充分反映個人用戶喜好和需求、缺乏個性化內容的問題。</t>
  </si>
  <si>
    <t>藉由根據空間資訊建立虛擬空間並註冊多裝置的技術，產生了能夠實現多裝置協同運作並共享虛擬空間的功能，達成了簡化虛擬空間維護並提升沉浸感和互動體驗的結果，從而解決先前技術中多裝置共享虛擬空間協調困難，導致沉浸感不足和維護複雜的問題。</t>
  </si>
  <si>
    <t>藉由評估音頻信號和視覺信號強度並選擇較弱信號進行增強的技術，產生了根據實時信號質量自動調整音頻或視覺信號的功能，達成了提供清晰且質量較高的音頻和視覺信息的結果，從而解決先前技術中頭戴顯示器在提供音頻和視覺信息時可能出現的信號質量差和用戶不適感的問題。</t>
  </si>
  <si>
    <t>藉由在人工實境系統中使用動態電源切換邏輯來調整SRAM陣列的電壓供應的技術，產生降低功率泄漏並提升穩定性的功能，達成在低功耗運行時提升整體系統穩定性和反應速度的結果，從而解決先前技術中未能有效管理記憶體功率消耗，導致效能不穩定的問題。</t>
  </si>
  <si>
    <t>藉由設計特定的取放工具，該工具包含壓縮橋接基座部分與尖端結構的技術，產生精確安裝微型發光二極體（μLEDs）至目標基板的功能，達成穩定且準確地將μLEDs轉移至顯示基板上並保持其目標位置的結果，從而解決先前技術中傳統取放技術無法有效應用於微小LED裝置，導致轉移過程中精確度不足的問題。</t>
  </si>
  <si>
    <t>藉由裝置執行對通道的測量並將測量結果與動態功率閾值比較的技術，產生了能夠根據功率閾值調整通道占用狀態的功能，達成了提升人工現實系統效能並改善用戶沉浸感的結果，從而解決先前技術中，能量檢測閾值管理不當導致系統效能不足，進而影響用戶體驗的問題。</t>
  </si>
  <si>
    <t>藉由計算機智能預測模型根據用戶屬性動態生成共享分數的技術，產生了根據共享分數對應用程序進行排名並顯示的功能，達成了在在線視頻通話中準確且高效地選擇與第二用戶共享內容的結果，從而解決了先前技術中在線會議內容分享過程繁瑣、難以選擇正確內容及易誤分享不需要內容的問題。</t>
  </si>
  <si>
    <t>藉由滑架與索引特徵調整音頻轉換器位置的技術，產生了能夠根據使用者耳部形狀調整音頻轉換器精確位置的功能，達成了在不同使用者或不同時間佩戴耳機時提供一致高質量音效體驗的結果，從而解決先前技術中固定位置聲音轉換器無法適應不同使用者需求，導致音效體驗不一致的問題。</t>
  </si>
  <si>
    <t>藉由在電子設備中使用至少兩個麥克風接收音源信號並進行正規化處理的技術，產生更精確估算音源位置並提高音頻處理準確性的功能，達成提升音源定位精度與改善音頻處理效果的結果，從而解決先前技術中在高變化音頻信號下，尤其在語音識別情境中難以準確定位音源的位置的問題。</t>
  </si>
  <si>
    <t>藉由根據局部區域模型初始化多個表面第一材料聲學參數值的技術，產生了基於模擬和迭代修正的聲學參數優化的功能，達成了在目標範圍內準確計算第二材料聲學參數並渲染音頻內容的結果，從而解決先前技術中依賴手動分配的聲學材料數據表，耗時且要求高的問題。</t>
  </si>
  <si>
    <t>藉由基於通信介面、傳感器和處理器協同運作的技術，產生能夠根據服務品質、無線資源信息和用戶接近度預測輻射暴露量並智能分配無線資源的功能，達成在滿足通信目標性能的同時降低輻射暴露風險的結果，從而解決先前技術中無法有效平衡無線通信性能與輻射安全性之間的控制，特別是在可穿戴設備中可能導致性能不足或用戶健康風險的問題。</t>
  </si>
  <si>
    <t>藉由第一熱管和第二熱管之間的熱量交換系統的技術，產生了通過冷卻液在數據中心中循環進行高效熱量轉移的功能，達成了數據中心內設備有效冷卻並提升運行效率的結果，從而解決先前技術中冷卻系統消耗大量電力和水資源的問題。</t>
  </si>
  <si>
    <t>藉由利用超高分子量聚乙烯和高密度聚乙烯的多層結構的技術，產生提高材料強度、耐磨性和抗撕裂性等綜合性能的功能，達成在高壓、高強度或苛刻環境下具有更長使用壽命和更高耐用性的結果，從而解決先前技術中單層聚合物材料在這些應用中容易受損或失效的問題。</t>
  </si>
  <si>
    <t>藉由顯示模組、第一光學元件和第二光學元件協同工作的技術，產生了能夠有效傳輸和反射影像光的功能，達成了減少顯示裝置體積和重量的結果，從而解決先前技術中傳統頭戴顯示裝置因體積和重量過大而限制使用舒適性和體驗的問題。</t>
  </si>
  <si>
    <t>藉由引入可選擇性發射激活光的光學調節的技術，產生能夠在多變光照環境下高效調節光致變色材料亮度的功能，達成在頭戴裝置中提供穩定、清晰的虛擬與現實場景顯示效果的結果，從而解決先前技術中光致變色材料在不同光照條件下調光性能不夠精確、影響顯示效果與用戶體驗的問題。</t>
  </si>
  <si>
    <t>藉由引入可選擇性激活光的光學調節的技術，產生能夠靈活控制光致變色材料變暗效果的功能，達成在多變光照環境下保持清晰顯示效果、提高觀看舒適度的結果，從而解決先前技術中光致變色材料在不同環境光線下調光性能不足、影響顯示效果與使用體驗的問題。</t>
  </si>
  <si>
    <t>藉由引入漸逝激活光與光致變色調光層的技術，產生能夠精確調節光線亮度、適應環境變化的功能，達成在多樣光照條件下保持清晰顯示效果、提高使用者視覺體驗的結果，從而解決先前技術中光致變色材料在頭戴裝置中調光性能不足、影響顯示清晰度與使用舒適度的問題。</t>
  </si>
  <si>
    <t>藉由應用多個經過訓練的機器學習模型綜合分析圖像及其屬性，並根據預測概率更新用戶個人資料的技術，產生能夠從缺乏描述性標籤的內容中推斷用戶偏好並據此推薦個性化內容的功能，達成提升個性化內容推薦準確性及促進用戶與在線系統互動的結果，從而解決先前技術中僅依賴用戶提供的興趣和人口統計信息而導致推薦內容相關性不足的問題。</t>
  </si>
  <si>
    <t>藉由提供第一個機器學習模型進行第一語言內容分類，並結合機器翻譯生成第二語言的分類訓練數據以訓練第二個機器學習模型的技術，產生能夠跨語言高效分類內容並提升機器學習模型訓練效率的功能，達成更準確提取和分析用戶生成內容以加強社交網絡系統內容處理能力的結果，從而解決先前技術中因訓練效率不足導致內容分類和分析效果不佳，難以滿足多語言環境下用戶需求的問題。</t>
  </si>
  <si>
    <t>藉由識別社交網絡系統維護的基於興趣的社區並將其與約會服務結合的技術，產生了精確的基於興趣的社區推薦的功能，達成了提升用戶匹配度和約會服務成功率的結果，從而解決先前技術中約會服務缺乏與用戶興趣相結合的社區支持，導致用戶難以找到符合個人興趣的約會對象的問題。</t>
  </si>
  <si>
    <t>藉由智能計算和自動修訂校準模型的技術，產生了能夠在環境變化或設備狀況不佳的情況下實現即時且準確校準的功能，達成了顯著提升相機測量準確性，減少誤差影響的結果，從而解決先前技術中相機校準需要特殊設備和耗時配置，且易受設備老化及環境變化影響導致準確度下降的問題。</t>
  </si>
  <si>
    <t>藉由識別來自第一用戶設備和其他客戶設備的媒體片段相關信息的技術，產生基於媒體片段之間的關聯和閾值條件分析的功能，達成有效促進用戶間群體互動並生成更新的媒體展示的結果，從而解決先前技術中未能有效支持用戶群體協作和共享媒體內容的問題。</t>
  </si>
  <si>
    <t>藉由根據階段狀態選擇並設置多個客戶端設備的同步排列方式的技術，產生了多個視訊流的同步顯示的功能，達成了更流暢且一致的視訊通訊體驗的結果，從而解決先前技術中在多視訊流協調顯示方面存在的挑戰，特別是來自不同地點的多位參與者的視訊流顯示不同步的問題。</t>
  </si>
  <si>
    <t>藉由設計具有多維方向折射率變化的聚合物層的技術，產生能夠精確控制光的傳播、反射與折射特性的功能，達成提高光學元件效率和可調控性的結果，從而解決先前技術中僅具單一折射率結構，無法實現多維度光學調節，從而限制高性能光學裝置應用的問題。</t>
  </si>
  <si>
    <t>藉由基於反應擴散模型設計的光學圖案區域的技術，產生高效整合光學反射與透明效果的功能，達成在軍事和增強現實應用中顯著提升穿戴者視野清晰度和顯示效果的結果，從而解決先前技術中由衍射技術導致的光線反向傳播與影像損失的問題。</t>
  </si>
  <si>
    <t>藉由結合可動連接到框架的第一鏡片、固定連接到框架的第二鏡片，以及具有中央部分厚度較大的實質上平面的柔性元件的技術，產生可以在線性路徑上精確調整變焦並穩定控制鏡片運動的功能，達成提高光學系統穩定性、準確性和可靠性的結果，從而解決先前技術中缺乏靈活性、調整過程中容易出現不穩定或不準確的問題。</t>
  </si>
  <si>
    <t>藉由光線偏移器的機械旋轉的技術，產生了能夠側向偏移每個子像素發出的光的功能，達成了顯示裝置顯示更廣泛顏色範圍且不需要增大單個像素尺寸的結果，從而解決先前技術中無法準確再現超出紅色或藍色子像素波長範圍顏色的問題。</t>
  </si>
  <si>
    <t>藉由全息影像合成器中自由形狀反射全息元件的技術，產生了能同時觀察外部環境與影像源提供的影像的功能，達成了提供輕便、舒適且具更好人體工學特性的結果，從而解決先前技術中顯示設備因設計不當而導致使用者在顯示虛擬實境（VR）、擴增實境（AR）或混合實境（MR）內容時，常見的笨重、不平衡及不舒適的問題。</t>
  </si>
  <si>
    <t>藉由基於波導、輸入耦合器和多層表面光柵協同運作的技術，產生能夠有效將顯示光從波導無縫地耦合到眼盒並減少第二側光耦合損失的功能，達成在虛擬現實、擴增現實和混合現實應用中高效融合虛擬物件與現實環境圖像的結果，從而解決先前技術中顯示內容無法準確對齊用戶視線、影響虛擬物件與實物融合體驗的問題。</t>
  </si>
  <si>
    <t>藉由基於可調式眼罩設計和精確鎖定機構的技術，產生可根據使用者瞳距（IPD）需求進行自適應調整的功能，達成在頭戴顯示裝置中提供更佳視覺體驗和佩戴舒適度的結果，從而解決先前技術中頭戴顯示裝置調整瞳距不夠精確、穩定性差並容易導致長時間佩戴不適感的問題。</t>
  </si>
  <si>
    <t>藉由自動感知手錶機身與手錶帶之間連接狀態的技術，產生了智能管理影像感測器啟用與停用的功能，達成了提升系統能源效率和操作便利性的結果，從而解決先前技術中手錶設計未能針對手錶機身與手錶帶連接狀態進行自動化管理，導致影像感測器不必要持續運作而浪費能源、降低使用者體驗的問題。</t>
  </si>
  <si>
    <t>藉由可見光顯示器和紅外線像素組合設計的技術，產生了更高精度的眼動追蹤的功能，達成了在虛擬現實、擴增現實和混合現實應用中顯示圖像焦點更加準確的結果，從而解決先前技術中眼瞼和睫毛阻擋導致眼動追蹤不準確的問題。</t>
  </si>
  <si>
    <t>藉由結合神經肌肉信號的檢測與帶有時間戳的電磁信號傳輸，並基於處理設備同步判斷用戶手勢和其相對位置的技術，產生準確識別用戶手勢細節及動作時序信息並動態定位其身體部位的功能，達成提升人工現實應用互動性並提供更流暢、更真實用戶交互體驗的結果，從而解決先前技術中僅基於單一信號來源進行簡單手勢識別，未能捕捉複雜動作細節及時序信息而限制用戶體驗深度和真實性的問題。</t>
  </si>
  <si>
    <t>藉由將導電線圈直接集成於適合容納計算設備顯示模組的注塑成型外殼中的技術，產生減少產品體積、簡化裝配過程並提升外殼美觀性和功能集成度的功能，達成實現計算設備高效無線充電和數據傳輸，同時提升整體性能與使用體驗的結果，從而解決先前技術中外殼與線圈分離設計導致產品體積增加、裝配過程複雜且性能穩定性受限的問題。</t>
  </si>
  <si>
    <t>藉由引入動態調整輸入數據大小並結合直接內存轉移指令的技術，產生提升機器學習加速器在不同應用場景下靈活處理數據的功能，達成加速器在各類人工智能任務中保持高效性能並適應不同數據規模的結果，從而解決先前技術中機器學習加速器因靈活性不足而導致效能低下和效率損失的問題。</t>
  </si>
  <si>
    <t>藉由在可穿戴設備上配置轉發器並通過雷達設備發送頻率調製雷達信號的技術，產生了高精度距離測量和位置確定的功能，達成了在動態環境中有效監測用戶位置的結果，從而解決先前技術中定位系統依賴單一頻率或不精確信號反饋，導致在多變環境下位置識別不準確或延遲的問題。</t>
  </si>
  <si>
    <t>藉由利用基於機器學習模型生成視頻和音樂嵌入的技術，產生了根據用戶偏好及行為分析進行精準音樂推薦的功能，達成了提供更準確且個性化音樂推薦的結果，從而解決先前技術中未充分利用機器學習技術，導致音樂推薦精確度和個性化程度不足的問題。</t>
  </si>
  <si>
    <t>藉由通過眼動追蹤數據識別當前注視位置及其與顯示器邊緣的相對距離的技術，產生了基於注視位置和相對距離建立多個區塊進行視覺聚焦渲染圖像的功能，達成了提高渲染效率和真實感的結果，從而解決先前技術中眼動追蹤無法精確判斷注視位置與顯示邊緣的關係，導致渲染效果不如預期的問題。</t>
  </si>
  <si>
    <t>藉由確定氮化鎵半導體層發光面粗糙度並使用激光光束精確掃描的技術，產生了可精確控制粗糙度的發光面的功能，達成了提高LED顯示性能和光束聚焦效果的結果，從而解決先前技術中傳統LED製造方法無法有效解決光提取不足和光束聚焦的問題。</t>
  </si>
  <si>
    <t>藉由基於參考直方圖和平滑函數調整的視頻編碼運動估計的技術，產生更高效、更準確的運動預測的功能，達成提升視頻編碼質量和效率、減少數據損失的結果，從而解決先前技術中因參考幀選擇不當或直方圖匹配不足導致的編碼效率低下的問題。</t>
  </si>
  <si>
    <t>藉由納米空隙聚合物材料與精確電極配置的技術，產生高變形效率和較高能量密度的功能，達成提升電活性裝置的驅動效能與回收效率的結果，從而解決先前技術中電活性聚合物能量密度與功率密度低，限制其在驅動和能量回收應用中的有效性的問題。</t>
  </si>
  <si>
    <t>藉由在基材上形成收縮材料並使用灰度掩模的技術，產生了能夠精確控制顯示效果的光學調整的功能，達成了在頭戴式顯示器（HMD）或平視顯示器（HUD）中清晰顯示虛擬物體並與現實物體有效結合的結果，從而解決先前技術中顯示內容複雜且難以在使用者眼前10-20毫米範圍內提供清晰顯示的問題。</t>
  </si>
  <si>
    <t>藉由透過總內反射（TIR）機制來優化光的傳輸與回收的技術，產生了提高影像光利用率和光學效率的功能，達成了提升顯示效果並節省能源的結果，從而解決先前技術中光源效率不足，未能充分利用光能並導致能量浪費的問題。</t>
  </si>
  <si>
    <t>藉由在顯示裝置中引入具有儲存電容的模擬像素控制電路的技術，產生精確控制像素亮度變化和即時調整驅動電流的功能，達成提升顯示效果的靈活性與真實感的結果，從而解決先前技術中固定亮度輸出系統所導致的延遲與不一致性的問題。</t>
  </si>
  <si>
    <t>藉由透過控制耦合元件與出耦合元件在不同時間段內操作來調整視場角的技術，產生了能夠在不同時間段內輸出具有不同視場角的影像光的功能，達成了優化影像顯示、提升像素密度並提供更高顯示解析度的結果，從而解決先前技術中無法靈活調整視場角來提升顯示效果並改善像素密度的問題。</t>
  </si>
  <si>
    <t>藉由運用機器學習模型進行使用者未來視覺處理能力預測的技術，產生根據預測結果靈活決定是否渲染虛擬物件的功能，達成優化顯示內容並節省運算資源的結果，從而解決先前技術中因設備體積縮小導致電力與計算能力不足，以及過多熱量生成對使用者舒適度的影響問題。</t>
  </si>
  <si>
    <t>藉由基於計算機實現的社交媒體網絡虛擬助手的技術，產生了能夠根據使用者的指示主動鼓勵替代社交媒體參與活動的功能，達成了幫助使用者減少社交媒體過度使用、促進健康生活方式的結果，從而解決先前技術中被動提供替代活動建議，缺乏針對性和主動性，未能有效促進健康行為的問題。</t>
  </si>
  <si>
    <t>藉由點對點連接與獨立交叉開關設計的技術，產生了數據能在多個端口之間高效傳輸的功能，達成了在端口數量增加時依然保持空間高效利用和降低布線複雜度的結果，從而解決先前技術中由於端口數量增加而導致的連接線數量指數增長，進而影響集成電路空間和性能的問題。</t>
  </si>
  <si>
    <t>藉由基於線性數據類型及其規則的技術，產生了對數字資產交易進行有效管理與調控的功能，達成了增強交易準確性、合規性及提高系統效率的結果，從而解決了先前技術中傳統區塊鏈系統在效率、可擴展性和靈活性方面的問題。</t>
  </si>
  <si>
    <t>藉由允許多位使用者在不同時間對同一媒體項目進行修改和貢獻的技術，產生了能夠實現非同步協作的功能，達成了更靈活的多人創作流程的結果，從而解決先前技術中傳統協作模式要求即時協同，限制了創作靈活性和效率的問題。</t>
  </si>
  <si>
    <t>藉由整合生成、評估與交易虛擬資產的技術，產生了提升虛擬資產市場可及性與增強NFT交易價值評估的功能，達成了促進虛擬資產及其非同質化代幣在市場中的廣泛接受與可信度提升的結果，從而解決先前技術中虛擬資產市場缺乏可靠驗證與評估服務，導致市場接受度低，限制了虛擬資產的普及和發展的問題。</t>
  </si>
  <si>
    <t>藉由自動化識別候選資產並生成與之相關的NFT和徽章的技術，產生了能夠促進交易資產與NFT交易的功能，達成了提升NFT的獨特性、價值並促進市場中有效交易的結果，從而解決先前技術中NFT應用範圍受限，且缺乏足夠公開接觸和市場機制的問題。</t>
  </si>
  <si>
    <t>藉由運用計算系統生成從使用者視點看到的真實環境深度圖並基於深度範圍生成遮蔽面來進行可見性判斷的技術，產生精確比較虛擬與物理物件可見性的功能，達成提升虛擬與現實內容整合度及顯示效果的結果，從而解決先前技術中現有AR、VR、MR系統中內容呈現不夠靈活有效的問題。</t>
  </si>
  <si>
    <t>藉由生成三維臉部追蹤網格並對應區域性面部網格，精確分析面部像素的均勻性或不均勻性來確定增強區域的技術，產生了能夠精細調整面部區域增強效果的功能，達成了在數位視頻流中提供真實且自然的面部增強的結果，從而解決先前技術中增強現實場景中數位層與背景不匹配、過度修飾面部或失真的問題。</t>
  </si>
  <si>
    <t>藉由包含處理器和存儲指令的記憶體，以分析文本內容片段、確定片段關聯、生成片段集群並運用措辭算法生成音頻內容的技術，產生將文本內容自動轉化為音頻和視頻內容以提升內容可消費性的功能，達成使用戶能在執行其他任務時方便地消耗內容並增加內容吸引力的結果，從而解決先前技術中僅提供基於文本的內容消費方式，導致內容創作者無法有效提高內容吸引力和使用便利性的問題。</t>
  </si>
  <si>
    <t>藉由透過在背板晶圓上設置第一與第二鍵合層並利用台階結構來實現更小尺寸且高效的光源結構的技術，產生了能夠提供高亮度、細緻影像和高封裝密度的功能，達成了在顯示系統中提供更高分辨率、更高亮度和更小尺寸的結果，從而解決先前技術中光源尺寸、耐用性和效率上的限制，無法提供足夠顯示效果的問題。</t>
  </si>
  <si>
    <t>藉由利用多模態信號（如視覺、聽覺等）結合使用者的上下文信息進行動態通知調整的技術，產生根據媒體內容的優先級別和過濾級別調整通知傳遞級別的功能，達成提升通知的個性化、適時性及上下文敏感性的結果，從而解決先前技術中僅依賴位置感知與用戶輸入、缺乏對使用者當前情境深入理解及多模態信號處理能力，無法智能過濾和傳遞通知的問題。</t>
  </si>
  <si>
    <t>藉由處理器識別視頻通話中捕獲的表情動作並生成動畫虛擬角色的技術，產生在視頻通話中即時生成並表現虛擬角色的功能，達成提升數位通訊互動性和趣味性，並改善用戶體驗的結果，從而解決先前技術中視頻通話系統效率低、資源使用不當以及缺乏平台間適應性和更新靈活性的問題。</t>
  </si>
  <si>
    <t>藉由在安全消息平台上結合聊天房間和畫布功能的技術，產生了用戶能夠在對話中互動式共享和消費內容的功能，達成了用戶之間能夠進行實時協作和交流的結果，從而解決先前技術中內容分享方式單一、缺乏互動性，無法促進用戶之間實時合作的問題。</t>
  </si>
  <si>
    <t>藉由設計選擇性偏振反射器與非球面第一反射器的光學裝置的技術，產生高效光路管理與偏振光處理的功能，達成體積更小、重量更輕且影像品質更高的頭戴顯示效果的結果，從而解決先前技術中頭戴顯示裝置體積過大、重量過重，導致使用者舒適性降低並限制應用場景擴展的問題。</t>
  </si>
  <si>
    <t>藉由使用具有第一基板、第二基板及第一中介層結構的光學波導的技術，產生高效光線耦合與內部反射抑制的光學性能的功能，達成在頭戴式顯示裝置中有效減少體積與重量、提升便攜性與舒適性的結果，從而解決先前技術中便攜式顯示器普遍存在的設備臃腫、不易佩戴及長時間使用不舒適的問題。</t>
  </si>
  <si>
    <t>藉由基於多層膽甾液晶結構的偏振選擇性光學元件的技術，產生對不同波長光進行有效選擇和管理的功能，達成增強視野範圍、視覺資訊清晰度和色彩還原度的結果，從而解決先前技術中頭戴顯示裝置視野範圍受限、沉浸感不足以及視覺體驗不夠真實的問題。</t>
  </si>
  <si>
    <t>藉由基於運動參數預測的三維空間互動的技術，產生準確預測用戶目標獲取動作終點位置的功能，達成在虛擬實境中有效縮小目標選擇範圍並提升互動效率的結果，從而解決先前技術中在虛擬實境系統中目標選擇效率低下、互動準確性不足且空間性質限制影響使用體驗的問題。</t>
  </si>
  <si>
    <t>藉由採用基於記憶圖結構化管理與機器學習模型的技術，產生能夠根據用戶查詢自動整合情節記憶並生成回應的功能，達成在智能助手系統中提供更個性化、準確且高效的回應的結果，從而解決先前技術中無法充分整合用戶歷史記憶與上下文資訊，導致回應個性化與準確性不足、操作效率低下的問題。</t>
  </si>
  <si>
    <t>藉由專用的點對點連接和數據合併組件的技術，產生了高效的數據傳遞與計算的功能，達成了提升處理器之間的數據傳輸和計算效率，使得複雜的計算任務能夠更快速且高效地進行的結果，從而解決先前技術中在處理複雜人工智慧問題時，由於各子問題結果合併與硬體加速器架構不兼容，導致性能和效率顯著下降的問題。</t>
  </si>
  <si>
    <t>藉由引入一種具有獨立底層和共享特徵層的多任務預測模型架構的技術，產生能夠高效提取不同領域特徵並預測用戶與內容互動可能性的功能，達成在較低資源消耗的情況下準確排序內容並優化信息流展示的結果，從而解決先前技術中依賴計算資源密集型神經網絡模型，限制了系統擴展性和處理大量數據的問題。</t>
  </si>
  <si>
    <t>藉由運用基於自然語言理解（NLU）模組與助手機器人解析多用戶參考的技術，產生在單一回合內識別並管理多個用戶聯絡的功能，達成可以高效啟動多個第二用戶群組通話並維持對話連貫性的結果，從而解決先前技術中智慧助理系統無法同時應對多用戶需求、響應效率低下以及服務準確性不足的問題。</t>
  </si>
  <si>
    <t>藉由預測用戶視覺範圍並預先下載所需的三維數據文件的技術，產生了減少延遲並加快數據加載速度的功能，達成了提升增強現實設備中用戶體驗的結果，從而解決先前技術中增強現實設備無法實時獲取數據，導致用戶體驗不流暢的問題。</t>
  </si>
  <si>
    <t>藉由在多個離散姿態下快速檢索和利用歷史數據樣本的技術，產生即時更新聲音濾波器並適應不同姿態空間的功能，達成高效波束成形效果、提升信號增強品質以及更佳的音頻體驗的結果，從而解決先前技術中單一聲音濾波器更新緩慢、波束成形效果有限且難以即時響應環境變化的問題。</t>
  </si>
  <si>
    <t>藉由將腦部血流測量整合進便攜式頭戴顯示裝置的技術，產生了即時監測佩戴者頭部血流狀況的功能，達成了便捷且隨時隨地的腦部健康監控的結果，從而解決先前技術中依賴大型醫療設備、無法實現即時監測、且不便於日常使用的問題。</t>
  </si>
  <si>
    <t>藉由將光聚合物層的第一表面暴露於反應劑並精確控制周期性折射率變化的技術，產生能有效調整光柵耦合器光學性能的功能，達成提高虛擬現實（VR）、增強現實（AR）或混合現實（MR）系統中虛擬物體顯示效果的結果，從而解決先前技術中由於光導和合併器設計限制，導致虛擬物體或合成圖像清晰度不足和自然度不夠的問題。</t>
  </si>
  <si>
    <t>藉由利用全息光學元件投影眼睛的多角度視圖至影像裝置的技術，產生了能同時投影眼睛的第一視圖和第二視圖的功能，達成了提高眼動追蹤的準確性和即時性的結果，從而解決先前技術中眼動追蹤系統測量瞳孔位置時可能出現的誤差和延遲問題。</t>
  </si>
  <si>
    <t>藉由脈衝縮放電路中使用第一和第二晶體管及電容器的技術，產生了縮短輸出脈衝持續時間的功能，達成了提高激光顯示器效率和加快光脈衝生成的結果，從而解決先前技術中脈衝生成過程效率低、速度不足的問題。</t>
  </si>
  <si>
    <t>藉由整合環境光傳感器與處理器來自動調整顯示器光強度的技術，產生了根據環境光強度自動控制發光像素光強度的功能，達成了在不同環境光條件下提供優化顯示效果的結果，從而解決先前技術中智能眼鏡在多變光照環境下無法自動調整顯示器亮度、色調和色彩，導致用戶在不同環境中無法獲得良好顯示體驗的問題。</t>
  </si>
  <si>
    <t>藉由安裝第一目鏡與第二目鏡、光學耦合的顯示器與投影儀，以及具彈性保持光學對齊功能的機械固定裝置的技術，產生在框架受力或變形情況下補償光學錯位並維持顯示穩定性的功能，達成在增強現實應用中提供高品質且可靠顯示效果的結果，從而解決先前技術中因框架彎曲導致光學元件錯位進而影響智慧眼鏡顯示質量和使用可靠性的問題。</t>
  </si>
  <si>
    <t>藉由利用可切換材料層根據加熱至臨界溫度自動切換入射光的偏振特性的技術，產生了能夠根據光學需求自動調整偏振特性的功能，達成了提升智能裝置在不同光學需求下的靈活性和適應性的結果，從而解決先前技術中智能裝置在光學調整方面無法滿足多樣化光學性能需求的問題。</t>
  </si>
  <si>
    <t>藉由提供具有預定強度輪廓的輻射並設計不均勻分佈的吸收添加劑來調控輻射吸收特性的技術，產生了能精確調控輻射吸收不均勻性的功能，達成了提高聚合物薄膜製備精度和性能的結果，從而解決先前技術中在吸收與調控輻射精度方面受限制的問題。</t>
  </si>
  <si>
    <t>藉由從在擴增實境環境中顯示的虛擬瀏覽器加載內容項並將二維內容轉換為三維內容的技術，產生能即時預加載並在虛擬瀏覽器外顯示三維內容項供用戶操作的功能，達成提升虛擬物件互動性與使用體驗並滿足用戶即時操作需求的結果，從而解決先前技術中人工現實環境中虛擬物件僅為靜態表示且缺乏即時物件轉換和操作能力的問題。</t>
  </si>
  <si>
    <t>藉由訓練多個結構維度和壓縮區塊位置有所差異的神經網絡的技術，產生可以根據硬體環境和性能需求靈活選擇最佳神經網絡的功能，達成在處理感測器數據時更高的運算效率和更準確的數據分割的結果，從而解決先前技術中在虛擬現實（VR）和增強現實（AR）系統中，由多個感測器數據整合所帶來的計算複雜性和資源負擔過高的問題。</t>
  </si>
  <si>
    <t>藉由透過計算系統向用戶客戶端發送內容推薦並自動下載和安裝VR應用程式的技術，產生了無需手動操作即可自動安裝虛擬現實應用程式的功能，達成了簡化安裝流程並提升安裝效率的結果，從而解決先前技術中依賴用戶手動安裝，導致安裝過程繁瑣且耗時，影響用戶體驗的問題。</t>
  </si>
  <si>
    <t>藉由運用機器學習模型自動化進行圖片品質預測及標籤添加的技術，產生高效識別和處理高品質圖片的功能，達成簡化標籤添加及圖片質量識別過程的結果，從而解決先前技術中線上系統標籤添加過程繁瑣、圖片質量識別耗時以及資源密集的問題。</t>
  </si>
  <si>
    <t>藉由將InGaP和InGaAsP等不同材料結合，並形成多層次量子結構的技術，產生了提高發光效率和亮度的功能，達成了在保持小型化的同時提升顯示性能的結果，從而解決先前技術中微型LED面臨的尺寸、材料組合挑戰，並提高了顯示系統的效率、耐用性和光源尺寸的問題。</t>
  </si>
  <si>
    <t>藉由分析用戶帳戶之間的關係指標來智能選擇協作內容接收者的技術，產生了能有效選擇與反饋相關的通知接收者的功能，達成了提高反饋傳遞效率並簡化用戶分享內容過程的結果，從而解決先前技術中傳統社交網絡系統在用戶分享協作內容時的複雜性和資源消耗問題。</t>
  </si>
  <si>
    <t>藉由自動啟動捕捉會話並基於凝視模型檢測和跟踪用戶凝視的技術，產生了在虛擬環境中自動捕捉並儲存場景的功能，達成了提升虛擬現實（VR）和增強現實（AR）系統中用戶互動與場景整合能力的結果，從而解決先前技術中傳統AR和VR系統依賴手動操作，無法有效記錄和整合用戶視覺體驗，限制了場景呈現精確性和豐富性的問題。</t>
  </si>
  <si>
    <t>藉由將光聚合與縮聚固化相結合的三維列印的技術，產生能夠在打印過程中有效控制黏度與固化速率的功能，達成在高長寬比結構及懸空特徵打印中具有更高精度和更佳成品質量的結果，從而解決先前技術中傳統室溫硫化矽橡膠在打印複雜設計時存在的精度不足、成品質量不穩定以及難以實現硬軟材料之間強韌連接的問題。</t>
  </si>
  <si>
    <t>藉由基於精確光導裝置與波導層結構設計的技術，產生高效光源與光學波導之間精確耦合的功能，達成在光子系統中顯著提高耦合效率並減少光源損耗的結果，從而解決先前技術中光源耦合效率低、裝置尺寸過大且成本高昂的問題。</t>
  </si>
  <si>
    <t>藉由使用具有不同極化類型的雷達信號及接收天線的技術，產生了能夠區分來自轉發器和物體的信號的功能，達成了準確測量轉發器與物體之間距離的結果，從而解決先前技術中傳統雷達系統在複雜環境中接收信號極化一致性不足，難以準確識別和定位目標物體的問題。</t>
  </si>
  <si>
    <t>藉由配置可調整偏差角與非球面光學元件的技術，產生了更精確、靈活的光束導引的功能，達成了在可穿戴設備中根據使用者眼睛中心偏移自適應照亮目標部位的結果，從而解決了傳統光源設計在可穿戴場景中無法有效對眼睛進行精確光照配置、影響視覺體驗的問題。</t>
  </si>
  <si>
    <t>藉由基於用戶年齡及預測眼睛特徵識別物體焦距範圍並執行老花眼補償的技術，產生能夠動態調整可穿戴顯示器中物體圖像焦距以符合用戶視覺需求的功能，達成提升老花眼用戶對不同距離物體尤其是文本的視覺清晰度的結果，從而解決先前技術中無法針對個體視力特徵提供個性化視覺補償，導致用戶在閱讀細小文本或近距離物體時體驗不佳的問題。</t>
  </si>
  <si>
    <t>藉由結合透明基板、紅外光源陣列、第一包覆層以及全息光學元件的技術，產生高隱蔽性、準確性與高效眼球追蹤的功能，達成在人工現實系統中提供流暢、真實虛擬與現實交互體驗的結果，從而解決先前技術中在眼球追蹤準確性、顯示距離與內容呈現等方面存在的沉浸感不足，以及虛擬物體顯示受限制的問題。</t>
  </si>
  <si>
    <t>藉由利用幾何相位光柵與角度選擇波片的結合技術，產生了能夠高效呈現虛擬物體並改善顯示效果的功能，達成了提高影像清晰度、極化特性，並降低系統複雜度的結果，從而解決先前技術中近眼顯示器影像效果不佳、視角狹窄以及光學系統複雜的問題。</t>
  </si>
  <si>
    <t>藉由接收用戶請求並自動生成約會資料的技術，產生自動選擇並排列上下文信息集和媒體項集的功能，達成在社交網絡系統預覽介面中展示和編輯約會資料的結果，從而解決先前技術中需要用戶手動輸入大量信息、資料不夠全面且難以吸引其他用戶注意的問題。</t>
  </si>
  <si>
    <t>藉由基於三維物體識別、影像變形和虛擬視圖路徑的技術，產生可以準確模擬產品外觀並提供互動性展示的功能，達成在在線購物中讓消費者更真實地體驗產品視覺資訊、提高購買決策效率的結果，從而解決先前技術中僅依賴靜態圖片和文字描述而無法提供即時互動性和全面產品展示的問題。</t>
  </si>
  <si>
    <t>藉由通過使用第一圖像捕捉元件、測量單元、裁剪元件及通信介面的技術，產生能夠根據用戶頭部和眼睛傾斜動態調整捕捉圖像範圍並即時生成符合視野需求的數據的功能，達成在可穿戴電子裝置中提供準確、及時的視覺反饋的結果，從而解決先前技術中在捕捉圖像和視頻時未能提供即時反饋、使用者無法保證內容符合興趣區域或視野範圍的問題。</t>
  </si>
  <si>
    <t>藉由調整三維幾何參數並結合神經紋理編碼的技術，產生了更靈活的姿勢表示和高效的數據生成的功能，達成了更準確、更真實的三維影像生成的結果，從而解決先前技術中人工神經網絡和生成對抗網絡在處理人體姿勢和外觀變化時的效率和準確性不足的問題。</t>
  </si>
  <si>
    <t>藉由將本地生成影像和感測器信息結合的技術，產生了能夠顯著減少顯示延遲並提高帶寬效率的功能，達成了更流暢且沉浸的人工現實體驗的結果，從而解決先前技術中依賴遠端計算裝置所帶來的顯示延遲、顫動和運動暈眩的問題。</t>
  </si>
  <si>
    <t>藉由基於上下文虛擬容器顯示更新自動協調的技術，產生根據接收請求和上下文因素自動註冊與映射虛擬容器顯示模式的功能，達成在人工現實環境中更高效、直觀地協調顯示更新、提升互動體驗的結果，從而解決先前技術中人工現實系統過度依賴傳統應用程序方法、維護虛擬模型不夠靈活、交互操作不夠直觀、應用程序持續運行導致資源消耗過高的問題。</t>
  </si>
  <si>
    <t>藉由基於感測器數據與影像捕獲的姿勢推斷的技術，產生能夠準確判斷使用者頭部、手腕及肘部姿勢的功能，達成在虛擬現實、增強現實和混合現實系統中更真實地整合虛擬與現實內容的結果，從而解決傳統人工現實系統中難以預測使用者肘部姿勢所導致的虛擬內容與真實環境之間失真或不協調的問題。</t>
  </si>
  <si>
    <t>藉由一種包括驅動子系統、旋轉子系統和容器連接設計的機器人系統的技術，產生能夠自動沿電力線導體安裝光纖纜線、準確包裹纜線並實現高效旋轉連接的功能，達成提高光纖安裝安全性、減少人力需求並確保高效部署與維護電力基礎設施的結果，從而解決先前技術中依賴人力高空作業、安裝過程繁瑣、效率受環境因素影響的問題。</t>
  </si>
  <si>
    <t>藉由在模擬環境中確定節點佈局並基於地理區域背景進行拓撲設計的技術，產生了可進行節點對齊和關聯的功能，達成了提供經濟實惠的無線網絡接入方式的結果，從而解決先前技術中由於地理與財力限制，無法實施高帶寬路由器和接入點，導致某些社區無法有效接入網絡的問題。</t>
  </si>
  <si>
    <t>藉由自動化空中校準和泄漏測量的技術，產生了智能調整發射接收器波束成形的功能，達成了在複雜環境中提升天線系統性能和信號穩定性的結果，從而解決先前技術中依賴手動調整或靜態配置導致的波束成形不佳和信號干擾的問題。</t>
  </si>
  <si>
    <t>藉由使用入耳式揚聲器設計並集成音頻源、揚聲器、音頻傳輸管及音頻反射器的技術，產生了在自然環境中高效測量頭相關傳遞函數（HRTF）的功能，達成了提高測量效率、準確性並解決測量過程繁瑣且無法考量受試者動作變化的結果，從而解決先前技術中測量時間長、過程繁瑣以及測量靈活性差的問題。</t>
  </si>
  <si>
    <t>藉由具有多個剛性部分和柔性部分組成的靈活印刷電路組件（FPCA），並能互連發射器與檢測器組件並支持信號高效路由的技術，產生可在腦機介面系統中實現高可靠性安裝、靈活配置以及提升感測精度與穩定性的功能，達成構建緊湊型BCI系統以適應用戶日常生活中多樣化互動需求的結果，從而解決先前技術中腦機介面系統過於笨重且感測元件難以可靠接觸用戶身體，進而限制其微型化及日常應用的問題。</t>
  </si>
  <si>
    <t>藉由將混淆時間戳序列拆分為至少第一部分和第二部分，並分別在第一幀與第二幀中傳輸至第二超寬頻設備的技術，產生提高數據傳輸靈活性和設備間幀格式兼容性的功能，達成在不同配置或格式的幀之間實現更準確距離測量的結果，從而解決先前技術中因幀格式不一致與數據傳輸延遲而導致測距準確度降低的問題。</t>
  </si>
  <si>
    <t>藉由無線通信裝置的模組中對中頻信號進行高效轉換和正交信道管理的技術，產生了能夠在高密度場景中提高網絡吞吐量和數據傳輸速率的功能，達成了提升2.4 GHz、5 GHz及6 GHz頻段網絡整體吞吐量並解決高密度環境中通信效率不足的結果，從而解決先前技術中無法有效提升高密度場景中吞吐量和數據傳輸速率的問題。</t>
  </si>
  <si>
    <t>藉由在媒體捕捉設備運行的媒體分享應用程序中呈現用戶界面的技術，產生了根據外部條件自動增強媒體內容項目的功能，達成了提升媒體內容品質和使用體驗的結果，從而解決先前技術中媒體捕捉內容缺乏智能增強，無法自動適應環境變化和提升內容質量的問題。</t>
  </si>
  <si>
    <t>藉由基於捕獲的影像幀生成預測影像幀的技術，產生了能夠提升視頻幀率並生成高動態範圍（HDR）視頻的功能，達成了生成具有高幀率的HDR視頻的結果，從而解決先前技術中由於需要使用多個捕獲圖像幀來生成單個HDR幀而導致視頻幀率低於圖像感測器最大幀率的問題。</t>
  </si>
  <si>
    <t>藉由在透鏡表面形成多個Fresnel結構的技術，產生了將發散光轉換為平行光的功能，達成了改善光學性能並減少視覺失真的結果，從而解決先前技術中近眼顯示系統中光學元件設計不當導致的清晰度不足和視覺失真的問題。</t>
  </si>
  <si>
    <t>藉由訓練機器學習模型並基於特徵重要性指標來管理多個機器學習特徵的技術，產生能夠在降低模型計算資源需求的同時優化模型性能和預測準確性的功能，達成在資源受限環境中提升模型穩定性和可靠性的結果，從而解決先前技術中因大量特徵使用導致存儲和處理資源需求急劇增加且難以高效管理的問題。</t>
  </si>
  <si>
    <t>藉由計算音頻信號頻譜質心並結合用戶界面交互的技術，產生能夠動態生成觸覺數據的功能，達成提升沉浸式觸覺體驗的結果，從而解決先前技術中無法有效將音頻信號轉換為觸覺數據，並未充分利用音頻頻率特徵來提供動態觸覺反饋的問題。</t>
  </si>
  <si>
    <t>藉由捕捉體積深度影像並從中確定鏡片與眼睛數據的技術，產生基於調制傳遞函數（MTF）和/或點擴散函數（PSF）生成失真輪廓的功能，達成在頭戴顯示器（HMD）中顯著複製現有處方鏡片失真的結果，從而解決先前技術中使用者在配戴新眼鏡或HMD時通常需要較長適應時間、視覺失真調整困難的問題。</t>
  </si>
  <si>
    <t>藉由計算裝置執行的基於機器學習的立體影像處理的技術，產生了將不完整像素資訊的影像通道堆疊並重建完整影像的功能，達成了提高立體影像處理效率和三維效果的結果，從而解決先前技術中在處理立體影像時面臨的複雜影像調整與效率低下的問題。</t>
  </si>
  <si>
    <t>藉由在可穿戴電子裝置中同時使用電肌圖（EMG）傳感器和電容傳感器的技術，產生同時檢測用戶手勢和手與物體之間接觸的功能，達成提升交互靈敏度和準確性的結果，從而解決先前技術中無法有效整合肌肉活動與物理接觸的檢測，導致用戶難以獲得即時反饋和存在延遲及不準確的問題。</t>
  </si>
  <si>
    <t>藉由利用對用戶與虛擬物體互動進行模擬的技術，產生根據用戶互動生成同步聽覺和觸覺反饋的功能，達成在人工現實環境中提供一致且真實的視覺、聽覺和觸覺反饋的結果，從而解決先前技術中在處理每種虛擬物體的互動時繁瑣、無法有效合成高質量聽覺和觸覺反饋的問題。</t>
  </si>
  <si>
    <t>藉由基於IMU數據計算漂移修正速率的技術，產生對後續偏航測量進行高精度漂移修正的功能，達成在長時間使用中保持穩定、準確的方向測量的結果，從而解決先前技術中慣性測量單元在長時間使用後出現累積誤差（漂移）影響定位準確性的問題。</t>
  </si>
  <si>
    <t>藉由在社交網絡系統中使用基於上下文信息生成推薦貼圖的技術，產生根據用戶選擇的術語與上下文相關聯的個性化推薦貼圖的功能，達成提高社交網絡消息界面中貼圖互動性與貼圖使用效率的結果，從而解決先前技術中移動設備用戶對圖形用戶界面元素需求增加、個性化推薦不夠準確以及互動體驗不佳的問題。</t>
  </si>
  <si>
    <t>藉由在企業環境中基於動態註冊和狀態校驗的技術，產生對設備操作系統映像進行自動註冊、更新及狀態校驗的功能，達成在多設備管理中保持一致性及高穩定性的結果，從而解決先前技術中在企業環境內管理大量設備時，常出現操作系統映像更新不完整、設備狀態不穩定，以及整體運行效率降低的問題。</t>
  </si>
  <si>
    <t>藉由計算設備執行的基於區域特徵分析的自適應取樣的技術，產生了根據影像區域特徵自動調整取樣密度的功能，達成了提高影像重建精度與效率的結果，從而解決先前技術中無法根據影像區域特徵自動調整取樣方式，導致在處理複雜場景時無法精確捕捉細節或過度消耗計算資源的問題。</t>
  </si>
  <si>
    <t>藉由根據像素數量與像素數閾值進行幾何簡化水平調整的技術，產生能夠動態調整3D虛擬物件複雜度以平衡渲染效能與視覺品質的功能，達成在性能受限的行動系統上提供更高效、更流暢的虛擬場景渲染體驗的結果，從而解決先前技術中在行動虛擬實境、增強實境及混合實境系統上無法高效渲染複雜場景且容易導致幀率不足或視覺質量下降的問題。</t>
  </si>
  <si>
    <t>藉由基於多層次結構模組化語音編碼處理的技術，產生高效處理語音片段並生成上下文嵌入的功能，達成更高準確度、更低計算資源消耗的語音辨識的結果，從而解決先前技術中語音辨識系統對特定講者適應性差、訓練需求高、計算資源需求大以及無法實現實時高效轉換的問題。</t>
  </si>
  <si>
    <t>藉由基於精密腔體結構設計與腔體間槽重疊調整的技術，產生高頻率選擇性與優異信號處理能力的功能，達成在無線通信應用中實現更高頻率選擇性、更穩定信號輸出以及更強抗干擾性能的結果，從而解決先前技術中在RF濾波器設計上無法有效調整共振頻率、存在信號干擾以及性能不穩定的問題。</t>
  </si>
  <si>
    <t>藉由通過消息伺服器主動發送訂閱控制及相關內容的技術，產生能夠高效向用戶提供個性化內容的功能，達成內容提供者能夠主動觸及目標用戶並提高內容參與度的結果，從而解決先前技術中內容提供者難以識別感興趣用戶並獲得他們許可，進而影響內容傳遞效率和用戶滿意度的問題。</t>
  </si>
  <si>
    <t>藉由提供臨時性帖子指示和設置時間限制的技術，產生能夠在社交網絡中提供可控的臨時性消息管理的功能，達成讓使用者能夠自由發佈且不擔心內容永久存在的結果，從而解決先前技術中網絡使用者對信息無限期存在且無法控制的問題。</t>
  </si>
  <si>
    <t>藉由建立依賴消息帳戶與管理帳戶之間聯繫的技術，產生能夠實時監控依賴用戶數位活動並視覺化呈現的功能，達成更高效、安全地管理和監控依賴用戶數位內容的結果，從而解決先前技術中針對兒童和未成年人的數位通訊系統在監控功能、數位安全性、操作效率以及風險管理上存在的有限性和高操作成本的問題。</t>
  </si>
  <si>
    <t>藉由同時檢測並比較用戶的多種生物特徵的多模態生物識別的技術，產生了提高用戶識別準確度和信心程度的功能，達成了在視頻會議中提供更個性化體驗的結果，從而解決了先前技術中僅依賴單一生物特徵識別所導致的識別準確性不足，影響用戶參與感與互動性的問題。</t>
  </si>
  <si>
    <t>藉由在社交網絡系統中根據親和力確定參與者設備之間的連接並動態分配視頻流的技術，產生能夠根據社交網絡連接提供針對性視頻流的功能，達成在提高設備計算資源利用效率的同時提供靈活的視訊通訊體驗的結果，從而解決先前技術中無法有效利用設備資源並導致過度消耗處理能力、記憶體和電池壽命的問題。</t>
  </si>
  <si>
    <t>藉由根據參與設備的加入方式動態調整視頻流數量與顯示內容的技術，產生能夠根據每個參與設備的加入方式顯示不同數量視頻流的功能，達成減輕客戶端設備資源消耗、提高系統整體效率和改善用戶互動體驗的結果，從而解決先前技術中傳統數位通訊系統在處理和顯示視頻流時造成過度資源消耗並導致用戶體驗下降的問題。</t>
  </si>
  <si>
    <t>藉由對像素陣列中顏色和不透明度組件進行有效壓縮的技術，產生基於量化級別分配及編碼像素值的高效資料壓縮的功能，達成降低人工實境圖形渲染過程中計算需求和資源消耗的結果，從而解決先前技術中在渲染高度沉浸感圖形時所面臨的高硬體資源需求和即時反應延遲的問題。</t>
  </si>
  <si>
    <t>藉由利用提升研究和機器學習模型來分析並衡量內容項目的創意質量的技術，產生了能夠精確預測和衡量內容創意影響的功能，達成了在高視覺質量與存儲成本之間取得平衡的結果，從而解決先前技術中數位內容提供者在提升內容質量的同時面臨的存儲成本過高的問題。</t>
  </si>
  <si>
    <t>藉由結合視覺資料和運動感測器數據的技術，產生了更精確且即時的手持設備追蹤功能，達成了提升追蹤穩定性與準確性的結果，從而解決先前技術中依賴單一數據來源導致的追蹤精度不足和無法有效滿足即時性要求的問題。</t>
  </si>
  <si>
    <t>藉由訪問與視頻流的第一幀對應的第一圖像並根據變形參數重新投影生成第二圖像的技術，產生將第一圖像的部分區域與第二圖像的剩餘部分進行合成的功能，達成在視頻流中實現幀與幀之間的連貫性的結果，從而解決先前技術中在視頻流處理過程中對於連續幀之間圖像不完整性及畫面連貫性差的問題。</t>
  </si>
  <si>
    <t>藉由在打印過程中針對性地放置墨滴並提前確定可能的厚度偏差的技術，產生了能夠補償打印層厚度偏差並提高結構精度的功能，達成了減少層疊打印過程中的形狀誤差的結果，提升打印精度和結構穩定性的結果，從而解決先前技術中由於表面張力導致的層形狀偏差及其累積問題，對光學應用造成負面影響的問題。</t>
  </si>
  <si>
    <t>藉由從用戶相關的客戶系統接收查詢、生成初始回應並基於機器學習模型的信心評估和事實正確性進行回應修正的技術，產生能夠更準確判斷回應適切性並提高回應事實正確性的功能，達成提升智能助手系統在處理用戶查詢時的可靠性和用戶滿意度的結果，從而解決先前技術中在處理複雜或模糊查詢時回應準確性不足且可能因資料錯誤導致用戶信任度下降的問題。</t>
  </si>
  <si>
    <t>藉由基於計算機的數位收藏品鑄造方法的技術，產生了實時驗證用戶創建內容並將其直接鑄造到區塊鏈上的功能，達成了提高數位收藏品真實性、唯一性以及創作者權益保護的結果，從而解決先前技術中NFT系統在用戶創建內容的驗證及副本數量指定上缺乏靈活性，且容易引發版權爭議或所有權糾紛的問題。</t>
  </si>
  <si>
    <t>藉由在半導體基板上形成光源並設計封裝層及晶圓級光學元件（WLOs）的技術，產生了提高光源發光性能並增強光學效果的功能，達成了提升光源效率、減少能量損耗並適應多樣化應用需求的結果，從而解決先前技術中傳統光源在光學應用中面臨效率低下和光學性能不足的問題。</t>
  </si>
  <si>
    <t>藉由自動化數位媒體屬性確定與選擇過程的技術，產生了根據用戶批准選擇數位媒體並生成包含社交媒體故事的數位內容集合的功能，達成了提高數位內容創建效率、吸引力及用戶社交媒體曝光率的結果，從而解決先前技術中用戶手動選擇和編輯數位媒體的繁瑣過程及低效的問題。</t>
  </si>
  <si>
    <t>藉由根據優先級分數識別資產子集並調度GPU高效渲染的技術，產生了根據優先級渲染不同資產並將超幀以預定優先級傳輸至頭戴式顯示器的功能，達成了在實時渲染過程中減少延遲並提高顯示效率的結果，從而解決先前技術中擴增實境系統中由於顯示裝置限制而導致的渲染延遲和影像失真的問題。</t>
  </si>
  <si>
    <t>藉由根據每個編碼的成本效益比來確定優先級並執行數據存儲減少過程的技術，產生了根據存儲需求智能調整編碼優先級的功能，達成了在存儲容量有限的情況下更高效利用存儲空間的結果，從而解決先前技術中未能有效評估編碼優先級、導致數據管理不足及存儲空間浪費的問題。</t>
  </si>
  <si>
    <t>藉由根據頭部姿勢變化生成運動向量和位置位移向量的技術，產生了根據位置外推和縮放因子更新渲染幀的功能，達成了減少視差異步導致的視覺失真並提升視覺流暢性的結果，從而解決先前技術中在頭部姿勢變化時無法有效同步多幀影像、導致視覺不連貫與不準確的問題。</t>
  </si>
  <si>
    <t>藉由在光發射二極體（LED）驅動器中集成二維宏像素驅動電路陣列與微型LED技術的技術，產生了能夠精確控制每個微型LED亮度和色彩的功能，達成了在更小空間內提供更高亮度、更精細解析度顯示的結果，從而解決先前技術中人工實境系統中近眼顯示裝置在顯示亮度和色彩真實性上不足的問題。</t>
  </si>
  <si>
    <t>藉由採用間距等於或小於4μm的微型LED陣列，結合包括多層外延層的mesa結構、覆蓋至少80%全橫向面積的多層透明導電氧化物分佈布拉格反射器，以及與n型半導體層電性連接的反射金屬層和第一金屬電極的技術，產生顯著縮小LED尺寸、提升排列密度及改進熱管理效率的功能，達成提升顯示系統解析度、亮度及色彩範圍的結果，從而解決先前技術中在高解析度和緊湊顯示需求下尺寸限制和熱管理挑戰難以克服的問題。</t>
  </si>
  <si>
    <t>藉由利用歷史數據與機器學習模型進行在線促銷效果預測的技術，產生了根據轉換可能性和信心分數優化推廣決策的功能，達成了提高中小型企業在廣告推廣過程中的效率與精確度的結果，從而解決先前技術中中小型企業依賴口碑和技術性要求高的廣告設置來推廣產品，且效果難以預測的問題。</t>
  </si>
  <si>
    <t>藉由使用數據打包和解包硬體組件優化視頻像素處理結果的技術，產生了智能識別和處理有效數據部分的功能，達成了減少無效數據存儲、提高存儲效率和解碼性能的結果，從而解決先前技術中傳統視頻編碼系統在處理冗餘數據時效率低下、存儲需求過大和計算負擔重的問題。</t>
  </si>
  <si>
    <t>藉由在用戶請求串流視頻遊戲之前預加載不依賴用戶特定信息的加載操作並暫停加載程序的技術，產生能夠快速分配預加載的遊戲實例並根據用戶需求執行後續加載操作的功能，達成減少用戶等待時間並提升雲遊戲串流效率與響應速度的結果，從而解決先前技術中因完整加載過程僅在請求後開始而導致明顯延遲和用戶體驗不佳的問題。</t>
  </si>
  <si>
    <t>藉由基於排列結構與固體晶體分子相互作用的技術，產生在消費電子設備中實現更高光學效率、更輕量化設計的功能，達成在保持高折射率和高雙折射率特性的同時減少光學元件尺寸和重量的結果，從而解決先前技術中使用液晶技術無法有效滿足高折射率與高雙折射率材料需求，並在廣頻帶下光學性能適應性較差的問題。</t>
  </si>
  <si>
    <t>藉由結合第一自混合干涉儀與第二自混合干涉儀，並利用具有不同近紅外波長的光源進行眼球追蹤測量的技術，產生能夠提高眼球位置與距離測量準確性的功能，達成精確獲取眼球運動數據並提升整體光學感測性能的結果，從而解決先前技術中單一波長自混合干涉儀在距離測量精度上存在不足的問題。</t>
  </si>
  <si>
    <t>藉由結合流體致動器與對拉伸敏感的摻雜聚合物傳感器的技術，產生更高效、靈活的觸覺反饋的功能，達成即時、精準的穿戴觸覺互動體驗的結果，從而解決先前技術中可穿戴設備存在的電路複雜性高、體積過大、觸覺反饋精度不夠以及能源消耗高的問題。</t>
  </si>
  <si>
    <t>藉由基於人工神經網絡訓練與動態面部識別技術的技術，產生能夠實時將聲音與面部肌肉動作單元精確對應並調整虛擬角色表情的功能，達成在發聲過程中虛擬角色可以自然地展現與聲音同步的真實面部表情的結果，從而解決先前技術無法準確捕捉發聲過程中面部肌肉動態變化，導致虛擬角色表情不自然、缺乏真實感的問題。</t>
  </si>
  <si>
    <t>藉由結合語音識別技術與個性化內容推薦的技術，產生了根據用戶的興趣信息精確匹配音頻輸入並提供定制內容的功能，達成了提升用戶互動體驗並精確展示與用戶興趣相關內容的結果，從而解決先前技術中未能充分利用語音識別技術來提升個性化互動質量的問題。</t>
  </si>
  <si>
    <t>藉由結合物理模擬模型與實時手部追蹤技術的技術，產生了數位服裝根據用戶動作進行靈活變形的功能，達成了數位服裝能夠真實呈現並隨著用戶互動即時調整的結果，從而解決先前技術中靜態模型缺乏互動性、無法實時響應用戶動作和需求的問題。</t>
  </si>
  <si>
    <t>藉由基於非均勻mipmap層級選擇的技術，產生更精確地呈現多幀場景細節並減少時間性鋸齒現象的功能，達成在動態影像中提供更高穩定性與清晰度的影像渲染的結果，從而解決先前技術中使用均勻mipmap層級選擇方法在動態視頻呈現中影像品質下降、細節缺失，以及時間性鋸齒現象難以有效消除的問題。</t>
  </si>
  <si>
    <t>藉由利用計算系統識別用戶觀點並基於共同點建立聯繫的技術，產生能促進不同觀點用戶之間互動並進行深入對話的功能，達成提升社交網絡中信息分享質量與互動性的結果，從而解決先前技術中難以有效配對和促進不同觀點用戶互動的問題。</t>
  </si>
  <si>
    <t>藉由動態對齊場景地圖並根據用戶選定實體確定特定點的技術，產生了能夠簡化場景模型生成、查詢與管理的功能，達成了提高效率並增強靈活性的結果，從而解決先前技術中無法靈活適應不斷變化環境、導致人工現實系統中場景內容呈現複雜的問題。</t>
  </si>
  <si>
    <t>藉由使用兩層離子彈性體膜和相應電極來精確控制介電液體的技術，產生了更靈活且精確控制液體分佈和流動的功能，達成了提升裝置效能和可靠性的結果，從而解決先前技術中單層膜設計無法有效控制液體流動，導致操作不穩定和精度不足的問題。</t>
  </si>
  <si>
    <t>藉由分析與社交網絡中多個用戶相關的類別特徵，並將其提供給隨機閘來確定分數的技術，產生了能夠有效選擇並處理類別特徵的功能，達成了優化排名模型效率、改善內容排序和推薦效果的結果，從而解決先前技術中類別特徵選擇過程繁瑣且效率不高，無法充分發揮特徵潛力的問題。</t>
  </si>
  <si>
    <t>藉由分別描繪場景中的平面和物體並進行光線投射的技術，產生了能夠精確捕捉並結合多層次場景元素生成精細模型的功能，達成了提高場景模型複雜度和細節度的結果，從而解決先前技術中無法同時捕捉多個平面和物體的細節、導致場景模型精度不足的問題。</t>
  </si>
  <si>
    <t>藉由從應用程序獲取圖像和具有第一姿態的圖層框架，並根據外推姿態進行動態調整的技術，產生了更精確和流暢的多層次內容顯示的功能，達成了在人工現實系統中實現穩定且即時的內容呈現的結果，從而解決先前技術中無法靈活應對快速變動場景、導致畫面不穩定或延遲的問題。</t>
  </si>
  <si>
    <t>藉由結合手勢檢測模型和自然語言模型以同步處理用戶手勢和語音輸入的技術，產生能識別多模態輸入並判斷其匹配度以精確執行對應任務的功能，達成提升用戶與擴展現實（XR）系統互動精度與效率、強化虛擬體驗真實感與使用便捷性的結果，從而解決先前技術中因僅依賴單一輸入模式而導致交互受限、虛擬體驗缺乏靈活性與自然性的問題。</t>
  </si>
  <si>
    <t>藉由內圓周和外圓周結構設計，以及傾斜的垂直構件的技術，產生了有效固定鏡頭並減少光線反射和傳播的功能，達成了在高振動環境中保持鏡頭穩定並提高光學性能的結果，從而解決先前技術中鏡頭間隔器在高振動條件下容易導致鏡頭對齊不精確或產生光線干擾的問題。</t>
  </si>
  <si>
    <t>藉由確定並透過無線傳輸能力代碼的技術，產生了動態適應無線網絡操作模式的功能，達成了提升設備能效、降低功耗並提高網絡傳輸效率的結果，從而解決先前技術中無法有效處理多種設備能力及網絡操作模式，導致功耗高且網絡傳輸效率低的問題。</t>
  </si>
  <si>
    <t>藉由整合用戶真實狀態與上下文的技術，產生動態調整環境虛擬角色行為的功能，達成提升虛擬角色行為適應性和互動性的結果，從而解決先前技術中虛擬角色無法有效反映用戶情感和動作的問題。</t>
  </si>
  <si>
    <t>藉由使用灰度光罩和精確控制的光阻層厚度變化的技術，產生了能夠製作具有非均勻厚度和三維結構的光柵製作的功能，達成了能夠精確形成傾斜脊和不同高度光柵結構的結果，從而解決先前技術中無法精確製作具有複雜三維輪廓的光柵，尤其是傾斜或非均勻高度光柵結構的問題。</t>
  </si>
  <si>
    <t>藉由基於DMRS的信道矩陣計算和接收波束成形的技術，產生了精確的多用戶數據傳輸和空間流生成的功能，達成了提升上行無線網絡性能和系統容量的結果，從而解決先前技術中多用戶通信在上行傳輸中信號處理不精確、系統容量有限的問題。</t>
  </si>
  <si>
    <t>藉由在主動區配置壓縮應變的量子井層和量子勢壘層並在半導體層中引入厚度大於50納米的張應變層的技術，產生能夠實現更高效光電轉換並提升光輸出效率與元件耐用性的功能，達成縮小微型LED尺寸並提升顯示系統整體效率與可靠性的結果，從而解決先前技術中傳統LED因尺寸大、效率低及耐用性差而無法滿足高解析度顯示需求的問題。</t>
  </si>
  <si>
    <t>藉由一種引入各向異性分佈化學結構的聚合材料的技術，產生能夠在不同厚度範圍內形成高品質全息影像、提高影像清晰度和衍射效率的功能，達成改善體積全息影像衍射效率、降低噪音並擴大存儲容量的結果，從而解決先前技術中聚合物擴散至未曝光區域、影像模糊以及受溶劑影響而無法達成較大厚度記錄的問題。</t>
  </si>
  <si>
    <t>藉由包含具有周期性納米結構圖案表面的第一光學元件和第二光學元件，以及定義多個納米空隙且用作兩者之間緩衝區的聚合物材料的技術，產生減少光學干擾並提高影像清晰度與亮度的功能，達成提升增強現實（AR）和虛擬現實（VR）設備中光學系統性能的結果，從而解決先前技術中光學元件間干擾導致影像失真且影像品質和互動體驗受限的問題。</t>
  </si>
  <si>
    <t>藉由使用光導和雙重出耦合元件的技術，產生了將影像光的兩部分分別耦合出光導且不重疊的功能，達成了擴大近眼顯示器（NEDs）和抬頭顯示器（HUDs）的視場並提高透光率的結果，從而解決先前技術中依賴衍射耦合結構所引起的有效瞳孔限制，導致虛擬環境影像的重疊效果不佳的問題。</t>
  </si>
  <si>
    <t>藉由採用具導引路徑和滾輪結構的可調整液體透鏡的技術，產生高靈活性和高精度的焦距調整的功能，達成更清晰的成像品質和快速焦距變更的結果，從而解決先前技術中固定結構無法實現快速精確焦距變更、成像品質不穩定以及光學元件間摩擦增加使用壽命的問題。</t>
  </si>
  <si>
    <t>藉由高效的極化管理和光路設計的技術，產生了能夠有效控制不同極化光的傳輸與反射的功能，達成了提升頭戴顯示裝置顯示性能、減少光學組件體積和重量的結果，從而解決先前技術中頭戴顯示裝置光學組件體積大、重量重，進而影響虛擬現實和增強現實操作體驗的問題。</t>
  </si>
  <si>
    <t>藉由光學各向異性分子導向器被配置為以預定方向定期旋轉並形成均勻週期性排列的多個柔性域，且平面內的週期可以通過外部場調整的技術，產生可改變PVH所衍射光束的衍射角度，實現光束導向的靈活性和高效率的功能，達成適應不同波長和入射角的需求，並實現偏振選擇性及轉換以滿足多樣化應用的結果，從而解決先前技術中光束導向裝置結構複雜、控制靈活性不足，及無法高效應對多樣化應用需求的問題。</t>
  </si>
  <si>
    <t>藉由設計包含可調整帶子和調整器的多條帶子系統的技術，產生了靈活調整佩戴舒適度和穩定性的功能，達成了提高頭戴顯示器佩戴舒適感並提升長時間使用穩定性的結果，從而解決先前技術中未能提供足夠調整性，且使用者在佩戴時容易感到不適或無法適應不同頭型的問題。</t>
  </si>
  <si>
    <t>藉由結合視網膜成像系統與眼球追蹤系統獨立控制器的技術，產生了更精確的眼球追蹤和視網膜圖像捕捉的功能，達成了顯著提升眼球追蹤準確度並改善頭戴顯示系統中的追蹤效果的結果，從而解決了先前技術中眼球追蹤系統在人工現實應用中的準確度不足的問題。</t>
  </si>
  <si>
    <t>藉由利用具有不同頻率響應特性的兩個觸覺致動器並分別應用不同預處理函數的技術，產生對不同頻率範圍進行優化處理的功能，達成提升觸覺反饋的多樣性和精確度的結果，從而解決先前技術中單一頻率響應致動器無法提供足夠頻率範圍，導致響應單一性且缺乏靈活性的問題。</t>
  </si>
  <si>
    <t>藉由計算群組相似度度量並提取相關數據的技術，產生了更精確的內容呈現的功能，達成了提高內容的相關性和用戶的參與度的結果，從而解決先前技術中在缺少群組話題信息的情況下，無法有效選擇相關內容，導致用戶體驗不佳且可能引起用戶流失的問題。</t>
  </si>
  <si>
    <t>藉由動態生成資產相關事件類型時間序列並進行智能分類的技術，產生更精確、高效的資產分類與追蹤的功能，達成實時反映用戶行為變化並根據互動類型自適應調整系統界面的結果，從而解決先前技術中社交網絡系統無法高效追蹤事件、分類資產、以及難以根據用戶互動實時更新系統功能界面的問題。</t>
  </si>
  <si>
    <t>藉由即時接收電壓信號、動態配置攻擊檢測電路及配置內部時鐘信號的技術，產生靈活配置啟動過程並提升系統安全性及整合效能的功能，達成在多樣化應用場景下提供更佳互動體驗與性能整合的結果，從而解決傳統人工實境系統在多領域應用中硬體配置固定、啟動過程不夠靈活、無法高效適應多樣化需求的問題。</t>
  </si>
  <si>
    <t>藉由結合視覺數據分析和用戶情節記憶的智能提醒的技術，產生基於時間和位置動態條件自動生成提醒的功能，達成在移動客戶端系統上提供更加智能化、主動化的提醒和任務協助的結果，從而解決先前技術中依賴用戶主動輸入、無法主動識別實體、缺乏時間與位置動態考量，以及在信息處理和用戶互動體驗上效率不足的問題。</t>
  </si>
  <si>
    <t>藉由基於人工智能和計算機視覺技術分析用戶與圖像互動的技術，產生了能夠自動識別用戶偏好並生成更精確內容推薦的功能，達成了提高用戶參與感並優化數位內容展示方式的結果，從而解決先前技術中無法針對用戶個人偏好進行有效分析，導致大量數位內容未能引起用戶關注的問題。</t>
  </si>
  <si>
    <t>藉由基於垂直距離和傾斜參數的非線性調整的技術，產生了能夠有效去除廣角相機影像失真，並改善影像清晰度和真實性的功能，達成了提升視頻通話中參與者圖像質量，使其更加真實且無畸變的結果，從而解決先前技術中廣角相機拍攝影像失真，尤其是在三維環境映射至二維圖像時產生的畸變的問題。</t>
  </si>
  <si>
    <t>藉由自動調整虛擬物體顯示位置並提供深度鏈接介面的技術，產生能夠將虛擬內容更靈活地整合至現實環境中並提升交互體驗的功能，達成在虛擬現實和擴增現實中更流暢、直觀的內容顯示和用戶互動的結果，從而解決先前技術中XR設備無法有效整合虛擬內容到實際觀察環境中，導致用戶互動性不足、體驗不流暢以及內容整合性差的問題。</t>
  </si>
  <si>
    <t>藉由使用第一機器學習模型處理第一組圖像來生成動作或視覺屬性的技術，產生根據觀察到的動作或視覺屬性以及概率預測未來動作的功能，達成準確預測場景中未來動作的結果，從而解決先前技術中對場景動態的準確預測不足及不同視覺特徵間關聯性分析不充分的問題。</t>
  </si>
  <si>
    <t>藉由使用查詢表和數位轉類比轉換器來精確控制供電範圍的技術，產生了動態調整供電電壓並穩定供應電源的功能，達成了顯示裝置穩定且適應性強的電源管理的結果，從而解決先前技術中顯示裝置無法迅速適應功耗變化，導致電源供應不穩定的問題。</t>
  </si>
  <si>
    <t>藉由基於用戶在線活動與行為分析、數據網絡可用性評估的技術，產生預測旅行路徑並提前緩存相關數據的功能，達成在不穩定或無網絡環境下依然可順暢使用應用程式和服務的結果，從而解決先前技術中客戶端-伺服器架構下網絡連接不可靠導致應用無法正常運作的問題。</t>
  </si>
  <si>
    <t>藉由將加密引擎與DMA控制器整合至無線通訊系統中的技術，產生了能夠對應用數據進行快速加密並提高數據傳輸效率的功能，達成了在無線設備間進行高效且安全的數據傳輸的結果，從而解決先前技術中無線數據傳輸協議在安全性和效率方面存在的不足，特別是在處理大量敏感數據時的安全風險和低效的問題。</t>
  </si>
  <si>
    <t>藉由利用增量計數器與非增量計數器的結合並生成增強背景光子計數直方圖的技術，產生能減少噪音干擾並提高深度感測精度和解析度的功能，達成在環境映射中實現更準確的深度資料以提升虛擬與現實交互效果的結果，從而解決先前技術中因環境噪音干擾導致深度感測準確性下降且無法真實呈現虛擬物體與現實世界交互的問題。</t>
  </si>
  <si>
    <t>藉由基於顯示模式計時器與虛擬物件相關聯的技術，產生即時映射範圍控制和焦點判斷的功能，達成在人工現實環境中無縫變更虛擬物件顯示模式、提升用戶互動流暢性及體驗的結果，從而解決先前技術中虛擬物件顯示模式變化可能導致用戶困惑、無法即時對焦或體驗不流暢的問題。</t>
  </si>
  <si>
    <t>藉由基於SNR改善值與聲學參數映射模型相結合的技術，產生更精確的空間與時間聲學參數整合的功能，達成更準確地調整音頻內容以符合真實聲音傳播方向性的結果，從而解決先前技術中在人工實境環境中無法精確解析聲音傳播方向性成分所帶來的音頻內容調整的問題。</t>
  </si>
  <si>
    <t>藉由可穿戴設備上的波束形成濾波器計算每個波束方向的信號並根據分類結果調整增益、生成空間化雙耳音頻的技術，產生更精確的音頻混合、增強聲音空間感及同步化虛擬體驗的功能，達成在虛擬環境中提供更真實、流暢且沉浸感更強的互動體驗的結果，從而解決先前技術中可穿戴設備在音頻混合、位置同步及聲音空間感等方面存在的限制，例如無法高效處理音頻信號、同步性差、空間感不足的問題。</t>
  </si>
  <si>
    <t>藉由確定無線頻道通道質量並根據通道質量動態調整比特率的技術，產生適應不同通道條件下比特率的功能，達成在多條無線連結中維持穩定數據傳輸與流暢畫面效果的結果，從而解決先前技術中無法有效管理多條無線連結比特率，導致虛擬現實、增強現實或混合現實環境中使用頭戴顯示器時出現畫面抖動、延遲及暈動症等影響使用者體驗的問題。</t>
  </si>
  <si>
    <t>藉由在第一無線通信設備中配置子欄位以指示使用點對點（P2P）通信並發送包含該子欄位的消息的技術，產生能夠在人工現實系統中即時且高效地進行P2P通信的功能，達成減少通信延遲並確保虛擬物件即時顯示與交互的結果，從而解決先前技術中在虛擬現實（VR）、增強現實（AR）或混合現實（MR）環境下，由於不精確的目標喚醒時間導致的通信延遲的問題。</t>
  </si>
  <si>
    <t>藉由根據用戶障礙級別選擇替代用戶表現的技術，產生了個性化的用戶表現調整的功能，達成了根據不同能力者需求提供無障礙使用體驗的結果，從而解決先前技術中無法有效滿足不同能力者需求、導致互動受限和體驗不佳的問題。</t>
  </si>
  <si>
    <t>藉由在社交媒體平台上生成並比較物品數位指紋以進行產品搜尋的技術，產生更具互動性和精確性的產品搜尋的功能，達成用戶能夠直接從帖子中選擇物品並準確識別可出售物品的結果，從而解決先前技術中社交媒體平台僅限於鏈接整體媒體內容，無法提供精確產品搜尋、互動性較低且使用體驗受限的問題。</t>
  </si>
  <si>
    <t>藉由調整機器學習模型的定義並修改對應的訓練配置的技術，產生了縮小模型規模並降低訓練複雜性的功能，達成了顯著降低計算資源消耗並提高訓練成功率的結果，從而解決先前技術中無法有效調整模型和訓練配置、導致訓練效率低下和錯誤頻發的問題。</t>
  </si>
  <si>
    <t>藉由結合第一音頻特徵和風格特徵來生成文本響應的技術，產生了更加個性化且具表現力的語音響應的功能，達成了提升語音響應自然度和用戶互動流暢度的結果，從而解決先前技術中智能助理系統在響應的個性化和自然度方面的不足問題。</t>
  </si>
  <si>
    <t>藉由根據用戶與現實物體的上下文變化動態調整虛擬現實（VR）用戶介面的技術，產生了能夠適應用戶形狀和姿態變化的功能，達成了不遮蔽用戶視野並提升交互體驗的結果，從而解決了先前技術中傳統VR用戶介面可能固定顯示並遮擋視野，影響沉浸感的問題。</t>
  </si>
  <si>
    <t>藉由連接外部攝像頭並通過移動設備實現實時社交媒體串流的技術，產生高效便捷的即時視頻分享的功能，達成用戶能夠輕鬆地將外部攝像頭捕捉的內容自動發布到社交媒體平台的結果，從而解決先前技術中用戶需要經歷繁瑣錄製、編輯及上傳多個步驟，導致內容即時性降低且操作效率不高的問題。</t>
  </si>
  <si>
    <t>藉由確定影像數據塊中一或多個子塊的像素樣本範圍並基於壓縮率與失真效率的組合進行分析的技術，產生了能夠準確選擇最佳壓縮技術的功能，達成了有效降低儲存需求和傳輸功耗的結果，從而解決先前技術中無法同時考量壓縮率與失真效率，導致影像質量和數據大小平衡不佳，進而影響系統效率的問題。</t>
  </si>
  <si>
    <t>藉由設計具有防爬行機制的可移動滑架與固定滑架的技術，產生高穩定性且抗爬行現象的變焦光學的功能，達成在頭戴式顯示器中提供更穩定、清晰的視覺深度效果的結果，從而解決先前技術中變焦光學元件易受結構剛性不足、精度不夠及外部因素影響而出現軸承爬行現象，進而影響圖像穩定性和深度感的問題。</t>
  </si>
  <si>
    <t>藉由通過在用戶設備上執行的應用程式訪問並分析用戶瀏覽數據，並根據授權情況判斷用戶是否連結至應用內頁面或外部網頁的技術，產生能夠根據用戶需求動態提供精確內容連結並即時顯示相關數位內容的功能，達成提升用戶數位內容訪問效率並增加內容相關性與即時性的結果，從而解決先前技術中社交媒體平台內容展示受限於靜態篩選、關聯性與即時性不足的問題。</t>
  </si>
  <si>
    <t>藉由自動識別使用者運動並生成相應虛擬運動場景的技術，產生根據使用者運動自動匹配虛擬場景的功能，達成更直觀且高互動性的虛擬運動體驗的結果，從而解決先前技術中頭戴式顯示器在應用程式訪問機制上存在的限制，導致使用者無法順暢地切換和訪問虛擬實境中的各種應用場景的問題。</t>
  </si>
  <si>
    <t>藉由利用聚合物晶體元件的可控取向並結合電極群獨立控制像素單元以生成光刻圖案的技術，產生能夠簡化光罩設計和靈活調整圖案以適應極紫外光光刻需求的功能，達成降低光罩設計和製造成本並提高半導體生產效率與可靠性的結果，從而解決先前技術中光罩製造過程繁瑣、成本高昂且光學鄰近校正資源耗費巨大的問題。</t>
  </si>
  <si>
    <t>藉由基於計算機系統進行數據樣本分析和網絡指標預測的網絡優化的技術，產生針對性網絡增強操作的預測與優化建議的功能，達成提升特定區域的網絡性能和服務質量的結果，從而解決先前技術中通信網絡在地理區域內帶寬不足和效能不均等問題。</t>
  </si>
  <si>
    <t>藉由基於視頻通話的多參與者影像捕捉與重要性評分的技術，產生根據參與者互動程度自動調整顯示焦點的功能，達成提升視頻會議顯示效果、增強參與者互動性並優化內容呈現清晰度的結果，從而解決先前技術中視頻會議界面顯示區域有限、參與者辨識困難以及數據帶寬管理不當導致的重要畫面模糊的問題。</t>
  </si>
  <si>
    <t>藉由生成包含三維空間的媒體，並通過人工現實頭戴設備向用戶顯示該媒體，同時追蹤用戶在三維空間中的移動並根據其移動生成額外媒體的技術，產生能夠動態捕捉和分析用戶在三維空間中與廣告內容交互行為的功能，達成以更準確方式評估廣告效果並提升用戶參與度分析深度的結果，從而解決先前技術中依賴二維界面或簡單交互方式，無法全面反映用戶行為模式及其對廣告反應的問題。</t>
  </si>
  <si>
    <t>藉由在通信介面中使用多層增強現實整合的技術，產生同時處理視頻通訊與遊戲活動的功能，達成更流暢且具高度互動性的社交遊戲體驗的結果，從而解決先前技術中無法有效集成視頻通訊與遊戲活動，進而限制用戶參與度及互動性的問題。</t>
  </si>
  <si>
    <t>藉由在層壓裝置中使用視覺系統與運動桌精確定位膜層、控制位置與應力分佈的技術，產生高精度定位與應力控制的功能，達成減少光學延遲膜層壓過程中夾點與不均勻壓力、提升貼合品質與穩定性的結果，從而解決先前技術中使用壓敏膠層壓容易受到應力影響、導致品質不穩定的問題。</t>
  </si>
  <si>
    <t>藉由使用可結晶聚合物並添加芳香酯類、芳香酰胺類以及多環芳香碳氫化合物等添加劑的技術，產生了具有高透過率、低散射雜訊和較高折射率的光學各向異性聚合物層的功能，達成了在可見光光譜中顯示清晰度和對比度顯著提升的結果，從而解決先前技術中光學聚合物層未能達到高透過率和低散射，導致顯示效果模糊或失真的問題。</t>
  </si>
  <si>
    <t>藉由基於多官能基單體混合和分階段聚合刺激的技術，產生能在聚合物材料中控制模量梯度並提高三維打印效率的功能，達成在不需要多次樹脂交換或繁瑣清潔步驟的情況下，快速高效地製造具有多樣化材料特性的三維結構的結果，從而解決先前技術中依賴單一光觸發器或熱/光觸發器控制聚合，導致製造速度慢、材料不穩定性以及模量差異過大的問題。</t>
  </si>
  <si>
    <t>藉由基於具有芳香環取代組合和硫連接的液體透鏡流體組合物的技術，產生在不同光學應用中可變焦距且具有高度穩定性的功能，達成在各種環境條件下保持優異光學性能並提供靈活調整焦距的結果，從而解決先前技術中液體透鏡材料在長時間使用或極端環境下因分子結構不穩定而導致性能下降的問題。</t>
  </si>
  <si>
    <t>藉由具備光學導引特性並包含基座部分、中間部分及尖端部分以有效傳遞光信號的光纖接頭的技術，產生可實現腦機介面系統穩定光學耦合並支持動態信號檢測的功能，達成構建小型化且適合日常使用的BCI系統以持續高效監測腦部活動的結果，從而解決先前技術中傳統BCI系統在日常生活中難以穩定接觸且光學檢測裝置體積龐大、動態範圍不足與讀取速度有限的問題。</t>
  </si>
  <si>
    <t>藉由包含振動傳感器和處理裝置並結合經過訓練的機器學習模型的技術，產生能夠準確感測和判斷用戶是否用特定身體部位做出特定手勢的功能，達成基於用戶手勢生成對應手錶輸入命令以實現自由虛擬互動的結果，從而解決先前技術中依賴手持控制器輸入指令而限制用戶活動範圍與手部動作靈活性的問題。</t>
  </si>
  <si>
    <t>藉由基於用戶互動得分和權重聚合的評論排名的技術，產生根據互動程度自動選擇並插入評論到內容項目的功能，達成提升評論可見性、增強用戶互動深度的結果，從而解決先前技術中在線系統對評論處理選項有限，未能充分促進用戶深度互動及參與體驗的問題。</t>
  </si>
  <si>
    <t>藉由電路建立多個切片以訪問具有數據字訪問大小的記憶體的技術，產生了對稀疏數據進行優化處理的功能，達成了減少記憶體訪問需求、提升系統效能並降低能耗的結果，從而解決先前技術中在處理稀疏數據時仍需耗費大量資源和高耗電量的問題。</t>
  </si>
  <si>
    <t>藉由生成第二語料庫並基於第一語料庫中的特徵進行改動的技術，產生優化內容推薦並提升互動體驗的功能，達成基於精確神經嵌入翻譯生成針對使用者的個性化推薦的結果，從而解決先前技術中使用者在面對大量內容時難以有效過濾和推薦的問題。</t>
  </si>
  <si>
    <t>藉由引入離線轉換數據實時接收與匹配的技術，產生了高效識別離線用戶行為並準確追蹤轉換效果的功能，達成在在線系統中精確評估第三方贊助內容展示效果的結果，從而解決先前技術中無法有效追蹤用戶離線交易、評估效果報告存在漏洞的問題。</t>
  </si>
  <si>
    <t>藉由生成並使用基於用戶支出數據和購買行為訓練的機器學習模型來預測用戶在產品上的預期消費金額的技術，產生根據預期消費金額和最小投資回報率計算內容項目投標金額並選擇最具效益內容的功能，達成優化在線系統中內容展示效率並提升高價值產品曝光率的結果，從而解決先前技術中僅依賴轉換率導致高價值但轉換率較低內容項目展示機會不足的問題。</t>
  </si>
  <si>
    <t>藉由將第一元件與第二元件進行精確混合鍵合的技術，產生了提高光源小型化、耐用性及效率的功能，達成了光源體積更小、耐用性更強、效率更高的結果，從而解決先前技術中光源體積過大、耐用性差及效率低的問題。</t>
  </si>
  <si>
    <t>藉由採用具有半極面的第一三維結構和導電層配置的技術，產生高效電流導電並優化電阻分布的LED結構的功能，達成在小尺寸LED中提升亮度、效率及耐用性的結果，從而解決先前技術中LED尺寸縮小後常出現亮度降低、效率不佳以及耐用性不足的問題。</t>
  </si>
  <si>
    <t>藉由在通道結構中交替設置光對準材料與有機半導體層的技術，產生可調控電荷載流子運動性並提高載流子遷移率的功能，達成在高性能應用中實現更高電子遷移率與更快開關速度的結果，從而解決先前技術中有機場效應晶體管在電子遷移率與開關速度方面受限、無法滿足高性能應用需求的問題。</t>
  </si>
  <si>
    <t>藉由引入包含負剛度彈簧與多層電活性堆疊結構的技術，產生可實現高反應速度和精確運動控制的致動的功能，達成在高性能應用中具有出色動態響應性、節能效果以及穩定性的結果，從而解決先前技術中致動器剛度不足、反應時間過長以及運動控制不夠精確的問題。</t>
  </si>
  <si>
    <t>藉由結合頭戴式可穿戴裝置和手腕可穿戴裝置協同判斷視頻捕捉條件的技術，產生自動停止視頻捕捉並將視頻顯示於手腕裝置上的功能，達成提高視頻捕捉便捷性與效率並減少使用者操作負擔的結果，從而解決先前技術中設備體積龐大、操作繁瑣以及高能耗和過熱問題對視訊通話體驗造成不便的問題。</t>
  </si>
  <si>
    <t>藉由無線接收來自第二設備的影像數據和觸發幀，並通過處理器對數據進行處理的技術，產生了即時識別和反應的功能，達成了在虛擬現實（VR）、擴增現實（AR）或混合現實（MR）中減少影像渲染延遲、提升用戶沉浸體驗及減少運算資源需求的結果，從而解決先前技術中傳統人工現實系統在即時影像渲染過程中，由於位置和注視方向檢測及數據傳輸所導致的延遲的問題。</t>
  </si>
  <si>
    <t>藉由應用機器學習模型和三維姿勢追蹤的視頻數據捕捉的技術，產生了自動定位用戶並聚焦於其身體特定部分的功能，達成了視頻捕捉過程中無需用戶手動調整焦點和放大倍率的結果，從而解決先前技術中需要用戶手動配置視頻參數並且容易產生操作錯誤，影響視頻質量的問題。</t>
  </si>
  <si>
    <t>藉由調整彎曲帶不同區域織造密度的技術，產生了在高曲率區域能夠均勻彎曲和伸展的功能，達成了提高佩戴舒適度和適應性的結果，從而解決先前技術中平面彈性布料在高曲率區域伸展時引起的不均勻壓力和不適感的問題。</t>
  </si>
  <si>
    <t>藉由基於內置眼部傳感器與人工現實技術結合的眼睛物理特徵檢測的技術，產生實時跟蹤用戶眼部狀態並動態調整顯示參數的功能，達成在使用人工現實頭戴裝置中提高佩戴舒適性、減少眼睛疲勞並改善視覺體驗的結果，從而解決先前技術中光學眼睛跟蹤方法無法準確識別眼疾、長時間使用後可能引起眼睛不適，以及無法根據個人需求自動調整顯示參數的問題。</t>
  </si>
  <si>
    <t>藉由自動訪問來自多個地理區域的用戶體驗質量指標並根據一組標準識別低質量體驗區域的技術，產生了根據質量指標自動切換到更高質量通信網絡的功能，達成了及時識別低質量體驗地區並智能切換到更佳網絡的結果，從而解決先前技術中網絡需要手動檢查並響應狀況，導致延遲和效率低下的問題。</t>
  </si>
  <si>
    <t>藉由在維持分佈式數位賬本交易網絡當前狀態的同時，對多個交易進行平行處理並應用於狀態數據結構的技術，產生了提升交易處理效率和系統靈活性的功能，達成了提高區塊鏈系統交易速度和擴展性的結果，從而解決了先前技術中傳統區塊鏈系統在處理效率、擴展性及安全性方面的不足，特別是在順序處理與存儲重擔方面的問題。</t>
  </si>
  <si>
    <t>藉由基於影像、上下文數據和文字描述自動生成化身特徵的技術，產生能夠快速自動化構建符合用戶個性化需求的虛擬化身的功能，達成簡化虛擬化身創建過程、提高生成效率並提升用戶體驗的結果，從而解決先前技術中用戶在創建虛擬化身時面臨的繁瑣手動選擇、時間成本高、並且缺乏自定義靈活性的問題。</t>
  </si>
  <si>
    <t>藉由集中處理來自分散式數位帳本交易網絡的狀態數據結構和交易數據的技術，產生了優化數據驗證過程和提高交易效率與安全性的功能，達成了提升交易處理速度、擴展性及支持不同應用的結果，從而解決了先前技術中傳統區塊鏈系統在數據存儲重複性、處理效率和數位安全方面的問題。</t>
  </si>
  <si>
    <t>藉由使用具有高分子量且結晶的PVDF類聚合物的技術，產生了優異的電機耦合性能的功能，達成了在外部電場作用下顯著形變並有效轉換機械能與電能的結果，從而解決先前技術中低分子量或無結晶結構聚合物在電機性能和穩定性上不足，導致應用範圍受限的問題。</t>
  </si>
  <si>
    <t>藉由使用至少三個電極和均勻分布導電材料來傳遞驅動右腿（DRL）信號並進行噪音補償的技術，產生能夠穩定且準確捕捉用戶電壓信號並有效降低共模干擾的功能，達成提升腦電圖（EEG）和心電圖（ECG）等生物信號測量準確性和可靠性的結果，從而解決先前技術中因DRL信號分布不均導致的電路振盪和信號失真的問題。</t>
  </si>
  <si>
    <t>藉由提供由操作系統執行的纖維排隊與本地隊列管理的技術，產生了在等待異步結果期間暫停並優先處理本地隊列任務的功能，達成了有效提升計算設備操作系統處理異步函數調用的效率和減少延遲的結果，從而解決先前技術中纖維在等待未來結果時被放入全局隊列並按照先進先出的順序恢復操作所引起的記憶體訪問延遲和性能低下的問題。</t>
  </si>
  <si>
    <t>藉由設計包含第一雙折射材料層與第二雙折射材料層，並使其內部光學各向異性分子具有特定預傾角及螺旋扭轉結構的光學薄膜的技術，產生能夠在寬頻範圍內實現高偏光選擇性和優異反射性能的功能，達成顯著提升光學元件性能並滿足現代光學設備對高性能需求的結果，從而解決先前技術中膽甾液晶材料的手性結構限制導致在不同波段的偏光選擇性和反射性能不足的問題。</t>
  </si>
  <si>
    <t>藉由使用包含多層傳輸體積布拉格光柵的光柵耦合器來高效耦合和衍射顯示光的技術，產生能在波導顯示裝置中實現更大視場和清晰虛擬物體呈現的功能，達成在增強現實環境中提升虛擬物體與真實世界自然融合效果的結果，從而解決先前技術中虛擬物體可見度不佳或與真實環境融合效果不理想的問題。</t>
  </si>
  <si>
    <t>藉由在光學組件中使用反射光學元件與光學波導結合的技術，產生將光線有效導向並進行全內反射的功能，達成在不增加設備體積和重量的情況下提升光學性能的結果，從而解決先前技術中傳統頭戴顯示器在大小和重量上受限制的問題。</t>
  </si>
  <si>
    <t>藉由在波導中整合多個光柵並設計光柵向量對齊的技術，產生緊湊整合多個光學元件以實現高效視差感測的功能，達成在不顯著增加系統體積的情況下提供高精度視差感應的結果，從而解決先前技術中顯示系統體積過大、光學元件複雜且不適合穿戴使用的問題。</t>
  </si>
  <si>
    <t>藉由結合可調焦距的自適應液體透鏡、光學元件與液晶透鏡的多層光學耦合的技術，產生高靈活性、可調焦距的立體圖像顯示的功能，達成更真實、流暢且具深度感的虛擬環境體驗的結果，從而解決先前技術中頭戴顯示裝置在顯示立體圖像時無法準確模擬多樣虛擬環境與現實視圖重疊、缺乏靈活性、深度感不足，以及視覺體驗不自然的問題。</t>
  </si>
  <si>
    <t>藉由基於自動識別互動模式上下文並智能切換互動模式的技術，產生在人工現實系統中根據使用者情境自動切換互動模式的功能，達成在多種互動情境下均能靈活、便捷地選擇最適合互動方式的結果，從而解決先前技術中人工現實系統在不同情境下只能使用特定互動模式，導致操作便利性不足、使用體驗差，以及在複雜操作或公共場合中依賴單一模式帶來的不便和困難的問題。</t>
  </si>
  <si>
    <t>藉由接收用戶輸入的分類學規範，生成包含概念、關鍵字和層級關係的分類學層級結構，並自動化地將相關內容與分類學節點關聯的技術，產生能夠自動生成分類學結構、識別和關聯內容至分類學節點，並構建多個包含相關內容的網頁的功能，達成普通用戶無需具備技術專業知識即可輕鬆建立清晰實用的分類結構，且顯著減少資訊組織和管理複雜性的結果，從而解決先前技術中由數據科學家手動執行分類學構建和內容關聯，導致分類學應用耗時費力且難以為非技術用戶所用的問題。</t>
  </si>
  <si>
    <t>藉由將脈衝光以一或多個時間脈衝頻率投射並包含結構光脈衝的技術，產生了通過感測器感測反射光並基於飛行時間（TOF）和三角測量計算確定深度資訊的功能，達成了更準確且高效的深度資訊獲取效果的結果，從而解決先前技術中結構光深度相機在感測器像素密度利用上的不足，以及基線限制範圍和計算成本過高的問題。</t>
  </si>
  <si>
    <t>藉由檢測機器可辨識標籤的反射並計算反射表面幾何平面的技術，產生能夠準確識別反射表面邊界並將其整合至三維模型的功能，達成提升人工現實系統對物理環境理解能力與虛擬內容融合效果的結果，從而解決先前技術中在反射表面檢測過程中因識別錯誤而導致三維掃描準確性和交互體驗不足的問題。</t>
  </si>
  <si>
    <t>藉由基於操作溫度調整顏色補償係數並應用反向顏色轉換和伽瑪校正的技術，產生能夠在不同操作溫度下保持顏色準確性和穩定性的功能，達成在顯示面板上即使在高低溫變化情況下仍能呈現正確色彩的結果，從而解決先前技術中顯示裝置在溫度變化下容易出現顏色偏差、色彩不準確的問題。</t>
  </si>
  <si>
    <t>藉由生成視頻組合界面並基於轉錄文本窗口的用戶界面的技術，產生了用戶輕鬆選擇和排序音頻軌道轉錄文本並組裝視頻剪輯的功能，達成了簡化視頻編輯流程、提升新手用戶體驗的結果，從而解決先前技術中傳統視頻編輯系統需要專業設備與複雜操作介面的問題。</t>
  </si>
  <si>
    <t>藉由具有獨立分離發射區設計的顯示面板的技術，產生可以有效分配激活線數量並簡化光發射器控制的功能，達成降低顯示設備製造複雜度和成本的結果，從而解決先前技術中激活線數量過多導致的顯示面板製造困難和生產成本上升的問題。</t>
  </si>
  <si>
    <t>藉由引入基於用戶授權、加密技術與機器學習模型協同工作的技術，產生自動識別最佳捕捉視角並保證隱私安全的功能，達成在社交平台上高效、靈活地捕捉數位影像且保護用戶隱私的結果，從而解決先前技術中操作不靈活、手動選擇困難，以及可能侵犯個人隱私的問題。</t>
  </si>
  <si>
    <t>藉由在掃描投影顯示器中使用N個可變光學功率發射器和雙向掃描技術的技術，產生在角域內直接顯示影像並減少設備尺寸和重量的功能，達成提升輕便性和舒適性、增強沉浸感的結果，從而解決先前技術中頭戴顯示器（HMD）等可穿戴顯示設備過大、笨重及佩戴不舒適的問題。</t>
  </si>
  <si>
    <t>藉由接收通訊系統請求並通過比較參考音頻信號與環境音頻信號的技術，產生了能夠確定通訊會話進行狀態的功能，達成了即使在音頻或視頻信號輸出不一致的情況下，仍能有效顯示通訊會話狀態的結果，從而解決先前技術中電視無法顯示通訊會話的視頻或音頻輸出，讓使用者無法察覺通訊會話進行的問題。</t>
  </si>
  <si>
    <t>藉由提供一個商戶用戶界面，該界面包含用於生成自訂商戶內容模板並填充空白產品顯示佈局的技術，產生了根據用戶與界面的互動生成個性化商戶內容的功能，達成了在客戶端應用程式中顯示更新過的商戶內容而不需重定向的結果，從而解決了先前技術中商戶信息更新繁瑣、互動效率低下且消費者需求未能得到有效滿足的問題。</t>
  </si>
  <si>
    <t>藉由利用機器學習模型來預測並建議合適內容插入選項的技術，產生了智能化和個性化的內容創建的功能，達成了提高內容創建和分享的效率與便捷性的結果，從而解決先前技術中內容分享系統在效率和便捷性上的不足，用戶需要手動尋找和插入內容，降低了創作流暢性和使用體驗的問題。</t>
  </si>
  <si>
    <t>藉由生成經過驗證的數據結構並在分散式數位帳本交易網絡中處理交易的技術，產生了提升交易處理效率和系統擴展性的功能，達成了在區塊鏈系統中減少資源需求並提高性能的結果，從而解決先前技術中傳統區塊鏈系統在處理分散式帳本時效率低、擴展性差及安全性不足的問題。</t>
  </si>
  <si>
    <t>藉由使用多個光發射器和光伏電池組合的技術，產生了高效光能轉換和電能控制的功能，達成了減少光學變壓器體積和重量並提升其在便攜式設備中的可用性和適用範圍的結果，從而解決先前技術中傳統變壓器體積龐大且重量過重，限制可攜式電子設備應用的問題。</t>
  </si>
  <si>
    <t>藉由分析用戶信號並選擇適合設備執行任務的技術，產生了根據用戶需求智能選擇設備並動態生成指令的功能，達成了提高交互效率和準確性的結果，從而解決先前技術中人工實境系統缺乏智能支持，導致用戶在虛擬環境中的交互體驗不足的問題。</t>
  </si>
  <si>
    <t>藉由提供包含未填充元素的自定義商家內容模板生成用戶界面，並通過商家產品信息填充模板以快速創建和更新內容的技術，產生允許商家高效展示產品信息並提升與消費者互動便利性的功能，達成減少商家在數位信息系統中內容生成和管理所需時間與資源，並促進信息更新效率和吸引消費者的結果，從而解決先前技術中商家信息發布受限且需額外導航才能獲取詳細信息，導致效率低下和消費者興趣不足的問題。</t>
  </si>
  <si>
    <t>藉由根據分散式數位帳本交易網絡中的驗證節點投票機制進行一致性獲取並通過模組化驗證節點修改的技術，產生了提升區塊鏈系統效率、擴展性與靈活性的功能，達成了有效提高區塊鏈系統效能和資源使用效率的結果，從而解決先前技術中傳統區塊鏈系統在處理分散式帳本時存在的效率低、擴展性差及靈活性不足的問題。</t>
  </si>
  <si>
    <t>藉由基於用戶與共同使用者之間的社交關係類型來識別並顯示擴增實境元素的技術，產生了能夠精確定位並顯示擴增實境元素的功能，達成了優化大規模用戶互動體驗並減少計算資源需求的結果，從而解決先前技術中在處理大量用戶時所需消耗過多計算資源，影響系統效率和性能的問題。</t>
  </si>
  <si>
    <t>藉由結合一組光源、第一光學合併器和第二光學合併器以發射非可見光並將其反射光分配至不同相機的技術，產生能同時獲取高質量眼底圖像和眼睛圖像以提升成像準確性的功能，達成眼底檢查過程簡化、診斷效率提高且降低對患者配合需求的結果，從而解決先前技術中操作繁瑣、需依賴閃光燈且圖像獲取準確性受限的問題。</t>
  </si>
  <si>
    <t>藉由使用基於納米孔隙聚合物層調整阻尼係數和共振頻率的技術，產生能夠在不同狀態下提供動態可調振動衰減性能的功能，達成在廣泛頻率範圍內（包括低頻範圍）有效減少振動傳遞並保持輕量性的結果，從而解決先前技術中在低頻範圍內難以顯著控制振動傳遞、振動減衰效果不足，並且傳統材料常無法在不顯著增加整體重量的情況下提供良好性能的問題。</t>
  </si>
  <si>
    <t>藉由在顯示面板上使用光導並利用Talbot效應來耦合光束的技術，產生光學功率密度峰值的功能，達成通過基板傳播光束並在像素陣列上產生清晰的光學效果的結果，從而解決先前技術中可穿戴顯示系統中光學模組體積過大和重量過重的問題。</t>
  </si>
  <si>
    <t>藉由一種具備光束引導與偏振控制功能的可切換光學的技術，產生能根據不同狀態自動調整光圖案投影的功能，達成在虛擬現實和增強現實中提供更高亮度與廣角視野的顯示效果的結果，從而解決先前技術中頭戴顯示裝置因全視角投影導致影像亮度降低、需要大光源設備、體積笨重且耗能過高的問題。</t>
  </si>
  <si>
    <t>藉由將一體式煎餅鏡頭模塊中整合第一波片表面、前光學元件、反射偏光片表面和部分反射塗層的菲涅耳鏡頭的技術，產生在有限空間內提供高品質影像並減少視場畸變的功能，達成在保持廣視場的同時有效改善影像清晰度與聚焦準確性的結果，從而解決先前技術中傳統頭戴顯示器無法在有限空間內實現高品質影像顯示以及視場畸變難以補償的問題。</t>
  </si>
  <si>
    <t>藉由使用計算系統確定用戶對內容的互動程度並引入參與度分數的技術，產生個性化內容篩選和用戶參與感強化的功能，達成根據用戶互動行為精確篩選內容並提升用戶滿意度的結果，從而解決先前技術中無法根據用戶互動行為有效篩選內容，導致用戶無法看到最相關內容的問題。</t>
  </si>
  <si>
    <t>藉由整合情感數據聚合並基於風險指標進行隱私保護的技術，產生能夠有效衡量和管理用戶、數位內容、用戶群組及內容提供者相關情感數據的功能，達成提供個性化、數據驅動的隱私保護措施的結果，從而解決先前技術中無法有效平衡個人隱私與數位內容分發之間需求的問題。</t>
  </si>
  <si>
    <t>藉由利用計算系統進行顯示器的退化補償操作的技術，產生了對顯示器發光元件的波長偏移進行補償並調整RGB顏色組件相對值的功能，達成了提升圖像色彩準確性和影像質量的結果，從而解決先前技術中人工現實系統在展示多樣化內容時面臨的色彩準確性不足和影像質量的問題。</t>
  </si>
  <si>
    <t>藉由結合顯示裝置相對於底座的旋轉方向數據與音頻回聲消除邏輯的技術，產生根據顯示裝置方向動態應用回聲消除以優化音頻輸入數據的功能，達成提升視頻通話中音頻捕捉精度與視聽通信質量的結果，從而解決先前技術中缺乏針對顯示裝置方向調整音頻回聲消除，導致通信體驗不夠高效且音質欠佳的問題。</t>
  </si>
  <si>
    <t>藉由利用顯示驅動集成電路（DDIC）與顯示元件緊密集成的技術，產生了更高效的電氣耦合和信號傳遞的功能，達成了顯著減少顯示器結構中的空間浪費，提升顯示精度與響應速度的結果，從而解決先前技術中顯示驅動電路和顯示元件組合導致的空間浪費和電氣耦合效率低下的問題。</t>
  </si>
  <si>
    <t>藉由基於社交圖將用戶劃分為用戶桶、並在網絡基礎設施中指派用戶桶的技術，產生有效分散數據並優化數據路由的功能，達成提高資料傳輸效率、降低能耗並增強系統穩定性的結果，從而解決先前技術中，資料傳輸常因資料量龐大而導致延遲和高能耗，特別是在無線網絡和移動設備環境下難以維持良好性能的問題。</t>
  </si>
  <si>
    <t>藉由使用記憶體儲存、快取儲存和控制器的技術，產生高效處理視頻參考像素區塊轉移和填充的功能，達成提升視頻編碼效率和減少數據傳輸延遲的結果，從而解決先前技術中視頻編碼格式和壓縮效率不足，導致計算複雜度高和傳輸延遲的問題。</t>
  </si>
  <si>
    <t>藉由將光學結構與通風支架相結合的技術，產生了能夠有效收集數據並提供通風的功能，達成了改善傳感器數據收集準確性和提升裝置通風性能的結果，從而解決先前技術中未考慮傳感器位置與聲音干擾，導致數據收集不準確或無法有效通風的問題。</t>
  </si>
  <si>
    <t>藉由根據使用者姿勢確定並動態更新個性化濾波器的技術，產生了能夠實時調整耳相關傳遞函數（HRTF）模型的功能，達成了根據使用者的姿勢變化提供個性化音頻過濾效果的結果，從而解決先前技術中無法根據每位使用者的姿勢和耳部幾何形狀動態調整音頻的問題。</t>
  </si>
  <si>
    <t>藉由在透明介質界面上選擇性地進行電激勵或機械激勵的技術，產生了在不影響顯示畫質的情況下，有效生成音訊信號的功能，達成了在更寬廣的聲頻範圍內提升音訊信號生成效果的結果，從而解決先前技術中透明聲學換能器在顯示器或光學元件中生成足夠音訊信號時，會導致顯示畫質受損及高頻操作需要高電壓驅動的問題。</t>
  </si>
  <si>
    <t>藉由確定常數位元率因子轉換閾值並根據下採樣失真來定義數位影片多幀的技術，產生了智能決定何時保持解析度恆定或位元率因子恆定的功能，達成了在不同設備間提供更高效且準確的影片編碼，並減少不必要儲存需求的結果，從而解決先前技術中由於高品質數位影片需求過大，導致系統效率低下及儲存資源消耗過多，並且傳統方法無法有效避免影片在不同位元速率下品質下降的問題。</t>
  </si>
  <si>
    <t>藉由檢測可穿戴電池供電裝置電池狀態並發起逆向電流流動的技術，產生了能夠保護電池健康並延長電池壽命的功能，達成了更智能的電源管理方式的結果，從而解決先前技術中，傳統可穿戴裝置無法在電池健康受威脅時及時保護電池、無法實現逆向供電保護的問題。</t>
  </si>
  <si>
    <t>藉由整合多用途連接器，並將電源管理、數據傳輸及微流體裝置的設計相結合的技術，產生了能同時管理電源與數據連接並提供更大靈活性的功能，達成了提高裝置使用智能配件時便捷性與效率的結果，從而解決先前技術中連接器功能單一，難以同時兼顧電源及數據傳輸需求的問題。</t>
  </si>
  <si>
    <t>藉由使用機器學習算法分析視頻並識別適合音頻為主體驗的候選內容的技術，產生能夠提供純音頻消費體驗的功能，達成用戶在不觀看視頻視覺內容的情況下僅通過聆聽音頻來消費視頻內容的結果，從而解決先前技術中在需要多任務處理或無法專注於視覺內容的情境下，視頻消費體驗受限的問題。</t>
  </si>
  <si>
    <t>藉由包含多個納米結構的超表面以及能發射光束的光源配置的技術，產生將光束的中心光線偏轉到不同方向以指向目標的功能，達成精確控制光束方向、實現更高光學效果及增強虛擬物件與現實環境結合的結果，從而解決先前技術中固定顯示距離導致使用者在長時間使用虛擬實境或擴增實境系統時容易產生視覺疲勞及不適的問題。</t>
  </si>
  <si>
    <t>藉由在模具中使用可變形表面並通過調整腔室內流體壓力來塑造表面的技術，產生了高靈活性與高精度的光學元件製造的功能，達成了可以實現複雜幾何形狀並在固化過程中保持形狀一致性的結果，從而解決先前技術中難以製造高精度複雜形狀光學元件、且常受模具材料與工藝限制影響的問題。</t>
  </si>
  <si>
    <t>藉由矩陣處理單元和自動選擇操作矩陣的技術，產生了能夠靈活執行多種矩陣操作的功能，達成了在神經網絡運算中提升計算效率和準確性的結果，從而解決先前技術中在處理複雜數據格式轉換時的適應困難和計算效率低下的問題。</t>
  </si>
  <si>
    <t>藉由基於眼動追蹤與自適應瞳孔調節的光學顯示系統的技術，產生能根據使用者注視角度和瞳孔大小動態調整投影視窗位置和大小的功能，達成在虛擬實境與擴增實境中提供更自然、流暢且無衝突的視覺體驗的結果，從而解決先前技術中顯示系統無法有效適應使用者視覺需求，導致長時間使用後出現眼部疲勞、頭痛以及調節與輻輳衝突等不適的問題。</t>
  </si>
  <si>
    <t>藉由接收用戶佩戴的處方鏡片數據及所選擇頭戴式裝置光學機械特徵檔的技術，產生基於調製傳遞函數（MTF）或點擴散函數（PSF）生成失真檔的功能，達成在頭戴式裝置中定制處方光學元件並顯著複製現有處方鏡片失真的結果，從而解決先前技術中使用者在更換眼鏡時，即使光學度數相同，也需經歷數分鐘、數天甚至數週適應期的問題。</t>
  </si>
  <si>
    <t>藉由設計具有高效控制邏輯和動態向量運算單元的技術，產生能夠在人工智慧神經網絡運算中自動檢測零值並優化操作數管理的功能，達成降低不必要運算、節省功耗並提升計算性能的結果，從而解決先前技術在處理矩陣運算時難以在高計算量與資料密集挑戰下實現低功耗高效能平衡的問題。</t>
  </si>
  <si>
    <t>藉由將經過驗證的狀態數據結構提交至記憶體並生成臨時數據結構的技術，產生了提高分散式數位帳本交易網絡交易處理效率和安全性的功能，達成了提升系統擴展性、靈活性及交易吞吐量的結果，從而解決先前技術中傳統區塊鏈系統在處理高需求交易時的效率低、擴展性差及易受數位安全攻擊的問題。</t>
  </si>
  <si>
    <t>藉由一種基於安全令牌交換和加密模板傳輸的數位請求的技術，產生能在不經社交網路伺服器中介的情況下安全收集並傳遞用戶信息的功能，達成在保證用戶隱私安全的前提下進行高效數據交換的結果，從而解決先前技術中用戶個資容易被第三方平台存取、傳輸風險較高、隱私保護不足以及對敏感信息安全性存在較大風險的問題。</t>
  </si>
  <si>
    <t>藉由一種基於機器學習模型和用戶參與信息分析的技術，產生能夠預測內容項目與主題關聯性並識別流行主題的功能，達成提高內容在在線系統中可見性、相關性並增強用戶參與度的結果，從而解決先前技術中用戶無法識別當前流行主題、錯過創建相關內容或未適當添加標籤，導致內容曝光率低和搜尋結果不準確的問題。</t>
  </si>
  <si>
    <t>藉由使用高效視頻通信接口與智能超幀數據管理的技術，產生即時更新動態表面紋理數據並高效渲染到顯示設備的功能，達成在人工實境系統中提供更自然、流暢和真實的視覺互動體驗的結果，從而解決先前技術中內容呈現與使用者互動不夠自然、沉浸感不足以及渲染效率不高的問題。</t>
  </si>
  <si>
    <t>藉由提供一個配置光源於可穿戴裝置內並使用體積光柵進行反射光調控的技術，產生了根據視野部分與檢測器之間距離變化調整k向量並精確測量眼睛位置、大小及視線角度的功能，達成了提高眼動追蹤系統精度和即時性的結果，從而解決先前技術中在眼動數據處理過程中精度不足及延遲過高的問題。</t>
  </si>
  <si>
    <t>藉由在顯示器中整合控制器根據圖像內容參數動態調整不同部分佔空比的技術，產生對不同區域亮度進行精確動態調整的功能，達成在顯示複雜或高對比度圖像時提供更自然、清晰的視覺效果的結果，從而解決先前技術中無法根據圖像內容變化動態調整佔空比、導致顯示效果不佳以及無法滿足不同亮度需求使用者體驗不理想的問題。</t>
  </si>
  <si>
    <t>藉由使用將人類可聽頻率音訊數據編碼為超聲波頻率數據的技術，產生了將音訊定向傳輸至指定接收者的功能，達成了實現「一對一」的個性化音訊傳輸的結果，從而解決先前技術中無法精確控制音訊傳輸，且易引發干擾和隱私的問題。</t>
  </si>
  <si>
    <t>藉由將時鐘同步過程分為參考時間的確定、記錄時間的接收、時鐘調整值的計算與提供的技術，產生在遠端時鐘同步目的地準確計算並調整時鐘屬性的功能，達成提升全球導航衛星系統在時間同步過程中準確性與穩定性的結果，從而解決先前技術中需要依賴多顆衛星信息且在特定環境中無法有效進行時間同步的問題。</t>
  </si>
  <si>
    <t>藉由自動選擇並優化內容處理模型的技術，產生了自動化批准或拒絕內容項目的功能，達成了提高數位內容管理效率並確保內容符合法律、政策及平台規範的結果，從而解決先前技術中在線系統無法有效優化AI模型門檻以管理和篩選數位內容的問題。</t>
  </si>
  <si>
    <t>藉由在計算設備上啟動半透明層以顯示用戶界面元素的技術，產生了讓用戶在觀看視頻內容的同時輕鬆輸入反饋或請求修改的功能，達成了提升用戶交互體驗和即時內容調整的結果，從而解決先前技術中用戶無法方便實時調整或反饋視頻內容，導致用戶體驗受限的問題。</t>
  </si>
  <si>
    <t>藉由引入視覺導航元素與音頻元素協同作用的技術，產生了提供實時導航提示和協作引導的功能，達成了提升使用者在共享人工實境環境中的協作體驗和互動性的結果，從而解決先前技術中缺乏有效導航工具，限制使用者互動性和連結感的問題。</t>
  </si>
  <si>
    <t>藉由在增強現實設備中引入根據使用者需求調整視覺和音頻內容、並集成手勢輸入的技術，產生能夠針對視覺障礙者和聽覺障礙者分別優化內容顯示和音頻效果的功能，達成在增強現實體驗中提供更個性化、可訪問性更高的內容互動的結果，從而解決先前技術中小型穿戴設備在界面設計上對視覺和聽覺障礙者不夠友好、舒適度不足以及未能充分發揮增強現實技術包容性的問題。</t>
  </si>
  <si>
    <t>藉由包括至少一個夾持器用於抓取電力線爬行機器人，並配置控制器控制夾持器橫向位置，以及慣性測量單元感測橫向移動或軸向旋轉，進而調整夾持器位置的技術，產生能自動調整機器人在電力線上位置以穩定附著，並應對橫向運動和旋轉干擾的功能，達成在電力線檢查與維護過程中提升穩定性與控制精度的結果，從而解決先前技術中因穩定性不足導致作業效率低下及安全性隱患的問題。</t>
  </si>
  <si>
    <t>藉由使用波前感測器、照明層和光學元件的技術，產生了能夠精確測定使用者眼球位置及其注視焦點的功能，達成了在不同光學環境下精確呈現虛擬影像的結果，從而解決先前技術中無法準確測定使用者眼睛位置及焦點，尤其在不同年齡群體中精度不足的問題。</t>
  </si>
  <si>
    <t>藉由結合基於特徵值的伺服器操作、啟發式分析和機器學習模型的技術，產生了根據用戶數據特徵預測結果並持續優化機器學習模型的功能，達成了提升社交網絡系統中用戶互動體驗的結果，從而解決先前技術中在資源有限的情況下無法有效進行數據處理和預測，影響用戶互動體驗的問題。</t>
  </si>
  <si>
    <t>藉由改進的共識機制和修改的狀態數據結構的技術，產生了能提高交易處理效率、擴大交易能力並增強系統靈活性的功能，達成了提升區塊鏈系統效率、可擴展性、靈活性和安全性的結果，從而解決先前技術中在分散式帳本管理過程中運算和儲存資源需求過高、交易吞吐量低以及處理時間長的問題。</t>
  </si>
  <si>
    <t>藉由自動識別當前上下文並根據上下文選擇背景圖片的技術，產生能夠根據用戶當前情境自動匹配並設置背景圖片的功能，達成減少用戶個性化設置繁瑣性並提高設備使用體驗流暢性的結果，從而解決先前技術中個人設備在適應性和個性化體驗上的不足，特別是在人工現實環境下無法有效追蹤手腕自由度且難以與虛擬界面元素進行精確互動的問題。</t>
  </si>
  <si>
    <t>藉由基於計算機實現的人工現實內容連結的技術，產生了為用戶提供深度連結、視覺和音頻提示的功能，達成了在共享人工現實環境中提供更多控制選項，提升使用者互動體驗的結果，從而解決先前技術中使用者之間互動內容共享困難、合作和交流不高效的問題。</t>
  </si>
  <si>
    <t>藉由精確控制光電荷生成與轉移並使用量化器進行信號處理的技術，產生能夠量化重置電壓和信號電壓並提高感測精度的功能，達成提升圖像感測器對不同波長範圍光線的感測能力並生成更精確的2D與3D影像的結果，從而解決先前技術中傳統像素在光電轉換過程中，由於感測精度不足，導致的二維和三維成像失真問題。</t>
  </si>
  <si>
    <t>藉由使用可變焦距驅動模塊的技術，產生了能夠精確調整影像平面位置的功能，達成了改善HMD顯示影像真實感和舒適性的結果，從而解決先前技術中傳統HMD無法有效補償視差與調焦衝突所導致的視覺疲勞和噁心感的問題。</t>
  </si>
  <si>
    <t>藉由利用第一輸入波導引導光束並通過波導分裂器分裂為多個子光束，進一步通過波導陣列和平行波導傳播子光束以實現均勻分佈的技術，產生能有效將光束分佈到頭戴式顯示裝置中指定方向的功能，達成實現輕量化、提升佩戴舒適度並改善使用者體驗的結果，從而解決先前技術中顯示裝置依賴於較大照明器和光學元件導致設備笨重且不適合長時間佩戴的問題。</t>
  </si>
  <si>
    <t>藉由使用能夠在第一波長範圍內發射紅外光並利用反射式全息光柵進行眼動追蹤的技術，產生了精確捕捉用戶眼動並實時調整顯示內容的功能，達成了大幅提升用戶沉浸感和互動體驗的結果，從而解決先前技術中由於視線追蹤不精確導致無法即時響應用戶需求，影響沉浸感和互動體驗的問題。</t>
  </si>
  <si>
    <t>藉由基於用戶姿勢自訂虛擬空間並動態調整邊界的技術，產生根據用戶坐姿自動設定虛擬空間邊界、顯示邊界區域提示的功能，達成提高用戶在人工現實環境中與虛擬物體互動安全性和便利性的結果，從而解決先前技術中無法根據用戶姿勢自動調整邊界、缺少清晰邊界提示，以及容易因與現實物體碰撞或走出指定互動區域而影響用戶體驗的問題。</t>
  </si>
  <si>
    <t>藉由由處理器分析攝影機取景器顯示中的景觀內容並確定位置的技術，產生了根據景觀內容與位置相容性對媒體效果進行排名的功能，達成了簡化媒體效果選擇過程並提升用戶滿意度的結果，從而解決先前技術中因媒體效果選擇過多而導致用戶選擇困難、影響溝通效率的問題。</t>
  </si>
  <si>
    <t>藉由結合知識圖譜與會話推理模型的技術，產生基於實體路徑與關係路徑智能選擇的回應生成的功能，達成系統能夠動態理解用戶查詢背景並提供個性化回應的結果，從而解決先前技術中無法深入分析用戶意圖、難以從複雜數據關係中提取有價值信息，以及無法提供個性化服務體驗的問題。</t>
  </si>
  <si>
    <t>藉由使用基於加法分解模型的加法轉換概率，結合短期和長期轉換概率預測來選擇和排名候選內容項的技術，產生能夠同時預測用戶短期與長期轉換行為，提升內容項目展示的準確性和優化用戶互動效果的功能，達成在不同時間窗口內更有效預測轉換行為，優化內容傳遞和資源利用的結果，從而解決先前技術中僅針對短時間內轉換事件優化，導致無法準確預測長期轉換行為，影響內容提供者投放策略和效果的問題。</t>
  </si>
  <si>
    <t>藉由基於低腕和高腕貢獻點計算與投影向量插值的技術，產生更加精確的手部姿態追蹤與投影定位的功能，達成在人工現實環境中更高的手勢操作準確性並減少抖動影響的結果，從而解決先前技術中手腕姿態推斷不足以及手腕引起抖動導致投影控制不準確的問題。</t>
  </si>
  <si>
    <t>藉由結合聲學特徵轉寫、歷史詞彙權重計算及頻率權重調整的技術，產生基於調整後詞彙文本概率的高準確語音轉寫的功能，達成在數位通訊系統中提供更準確、符合實際內容的轉寫文本的結果，從而解決先前技術中在語音轉寫過程中，由於音質不佳、錄音不清晰、講者口音特殊以及專有名詞辨識困難等因素，導致轉寫錯誤、拼寫錯誤、標點符號不正確，並影響系統效率及資源消耗的問題。</t>
  </si>
  <si>
    <t>藉由靈活調整麥克風之間距離並運用先進的信號分解的技術，產生能夠有效提取和增強所需聲音信號的功能，達成顯著改善音質並提升各種音頻應用表現的結果，從而解決先前技術中在現場演出、錄音室錄製等應用中，無法完美隔離單一聲源，尤其是麥克風洩漏的問題。</t>
  </si>
  <si>
    <t>藉由結合視頻數據中的物體檢測和智能預測每個聲音產生物體的技術，產生了能夠精確分離多音源音訊的功能，達成了提高音訊分離準確度和音質的結果，從而解決先前技術中在多音源情境下音訊分離效果差、音訊品質不佳的問題。</t>
  </si>
  <si>
    <t>藉由在多層半導體中形成間隔層並將其作為蝕刻掩膜的技術，產生了電接點精確定位的功能，達成了LED製程準確性提高和光學性能一致性的結果，從而解決先前技術中光刻模板與參考點錯位所導致的LED與電接點失準的問題。</t>
  </si>
  <si>
    <t>藉由使用可單獨尋址並具可調整點模式的垂直腔面射型雷射（VCSEL）陣列的技術，產生能夠根據距離變化動態調整光模式密度的功能，達成在不同距離範圍內提供更高解析度與更準確深度信息的結果，從而解決先前技術中傳統結構光投影機無法根據距離變化自動調整光模式密度、影響深度信息計算準確性的問題。</t>
  </si>
  <si>
    <t>藉由在在線系統中動態調整贊助內容顯示位置和訊息線程排序的技術，產生了更高效的訊息線程顯示與用戶選擇行為預測的功能，達成了用戶能夠快速找到所需訊息線程並提升用戶體驗的結果，從而解決了先前技術中在訊息線程界面展示贊助內容時，導致用戶難以迅速找到訊息線程並增加使用負擔的問題。</t>
  </si>
  <si>
    <t>藉由檢測用戶選擇並通過圖形用戶界面提供即時取景顯示的技術，產生了能夠根據用戶臉部生成個性化自拍反應元素的功能，達成了在社交媒體內容中提供靈活且準確反應元素的結果，從而解決先前技術中傳統社交媒體系統無法提供個性化選項、表達不夠真實與準確的問題。</t>
  </si>
  <si>
    <t>藉由向播送者客戶設備提供多個可自定義行動號召設置並基於利益閾值配置相關動畫的技術，產生在直播視頻流中增強觀眾與播送者之間互動性和參與感的功能，達成讓播送者能夠獲得觀眾參與反饋並促進觀眾之間互動的結果，從而解決先前技術中直播視頻傳輸單向性導致播送者無法了解觀眾參與情況、觀眾無法與播送者或其他觀眾互動的問題。</t>
  </si>
  <si>
    <t>藉由使用聲場重現濾波器和精確設計揚聲器陣列的技術，產生了能夠根據局部區域動態調整音訊幅度的功能，達成了在公開環境中為用戶提供私密音訊內容的結果，從而解決先前技術中無法有效控制遠場輻射聲音，導致無法提供私密音訊的問題。</t>
  </si>
  <si>
    <t>藉由將衍射元件與光學濾光器堆疊並設計成可將來自現實環境的光進行偏轉的技術，產生了有效減少彩虹效應並提升光學系統效率的功能，達成了減少液晶偏振全息元件（LCPHs）產生的彩虹效應、提升光學性能和效率的結果，從而解決先前技術中LCPHs在光學裝置中所產生的彩虹效應的問題。</t>
  </si>
  <si>
    <t>藉由通過頭戴設備的眼疲勞傳感器主動檢測眼睛疲勞或緊張情況的技術，產生根據檢測結果啟動補救措施以緩解眼部不適的功能，達成顯著提高使用者舒適度並減少眼睛疲勞發生率的結果，從而解決先前技術中缺乏主動監測和實時反應，無法及時識別和緩解眼部不適的問題。</t>
  </si>
  <si>
    <t>藉由安裝在手持控制器手柄上的第一感測器和第二感測器的技術，產生了根據用戶手部互動生成信號並識別左右手的功能，達成了精確辨識用戶握持手柄的左右手的結果，從而解決先前技術中人工現實系統中手部操作準確性不足、辨識模糊的問題。</t>
  </si>
  <si>
    <t>藉由結合緊湊型成像光學與自由形狀光學元件的技術，產生了有效補償影像畸變並增強影像清晰度的功能，達成了在頭戴式顯示器（HMD）中提供更高質量、清晰度的影像顯示效果的結果，從而解決先前技術中由於光學鏡片設計和配置不當，導致影像畸變和清晰度不足，影響使用者視覺體驗的問題。</t>
  </si>
  <si>
    <t>藉由基於多個鉗位光電二極體與光學結構協同工作的技術，產生在影像感測器中有效分離光信號並降低噪聲與暗電流的功能，達成在提高影像質量和感測性能的前提下，顯著減少影像感測器中噪聲和暗電流問題的結果，從而解決先前技術中在單一光電二極體設計中因噪聲增大、暗電流影響而導致影像品質下降的問題。</t>
  </si>
  <si>
    <t>藉由使用樣本夾具在第一和第二支撐部分間旋轉、並結合微操控器自動定位探針的技術，產生能夠在樣本旋轉過程中自動調整探針位置以維持接觸狀態的功能，達成提高樣本操作靈活性和精確度、減少操作錯誤和時間浪費的結果，從而解決先前技術中樣本支撐固定、無法在多角度下進行有效探測，以及探針接觸樣本不穩定的問題。</t>
  </si>
  <si>
    <t>藉由在光學系統中使用鏡面、波片和反射偏光器表面組合的技術，產生了將偏振光轉換為第三偏振光並結合的功能，達成了在顯示內容中有效集中資源於視網膜高解析度區域的結果，從而解決先前技術中由於人眼視網膜解析度分布不均所造成的顯示資源浪費的問題。</t>
  </si>
  <si>
    <t>藉由在透鏡和光圈停止器之間添加場偏置光學元件的技術，產生擴大視場角並提升視覺體驗的功能，達成更廣視場範圍的觀賞效果的結果，從而解決先前技術中數位投影機視場角不足，無法滿足使用者對更大視野需求的問題。</t>
  </si>
  <si>
    <t>藉由在近眼顯示組件中使用具有第一解析度的顯示器和控制器生成偏移版本多條光線的技術，產生了能夠提高顯示解析度的功能，達成了在不減少像素間距或縮小像素尺寸的情況下，提升顯示性能的結果，從而解決先前技術中在縮小顯示器尺寸或提升解析度時，需減少像素間距或縮小像素尺寸，導致處理需求增加、生產良率下降和總成本上升的問題。</t>
  </si>
  <si>
    <t>藉由使用可拆卸耦合的光學透明基材與第一透鏡之間設置多個粘合層的技術，產生了便於更換度數鏡片的功能，達成了提高光學性能並增強用戶便利性的結果，從而解決先前技術中頭戴顯示設備內建鏡片設計繁瑣且難以應對視力處方變化或設備轉交時需更換鏡片的問題。</t>
  </si>
  <si>
    <t>藉由整合多個感測元件並由控制器處理測量結果的技術，產生基於測量結果填充事件矩陣和變化矩陣的功能，達成簡化系統設置並提升眼動追蹤準確性和效率的結果，從而解決先前技術中依賴相機和光源獨立運作的眼動追蹤系統，導致系統複雜性和精確度挑戰的問題。</t>
  </si>
  <si>
    <t>藉由利用機器學習模型分析音頻受歡迎程度的技術，產生了根據音頻受歡迎概率自動選擇音頻片段並自定義內容的功能，達成了提升用戶能夠選擇吸引人的音頻片段來自定義並分享內容的結果，從而解決先前技術中社交網絡系統無法充分自定義內容並加入音頻的問題。</t>
  </si>
  <si>
    <t>藉由根據多個標準化影像字符在電子文件庫中的使用方式來確定語境意義，並在客戶端設備中分析輸入標準化影像字符的技術，產生基於語境識別與推薦附加標準化影像字符的功能，達成用戶可以更準確地理解、使用和推薦標準化影像字符的結果，從而解決先前技術中使用者在跨平台使用數位標準化影像字符時常面臨意義不明確、使用不一致以及識別困難的問題。</t>
  </si>
  <si>
    <t>藉由使用耳機中的音頻信號接收、傳感器組合和顯示器同步呈現的技術，產生了根據使用者位置變化調整音效並同步顯示面部表情的功能，達成了在虛擬本地區內提供更加真實、沉浸式的音視覺體驗的結果，從而解決了先前技術中無法隨使用者位置變化調整音效及視覺遮蔽的問題。</t>
  </si>
  <si>
    <t>藉由通過計算系統將用戶周圍物理空間劃分為多個三維（3D）區域並識別地面區域的技術，產生了過濾估計物體位置以判斷佔用狀態的功能，達成了在使用頭戴式顯示裝置（HMD）時能夠有效識別未被物體佔據的安全空間的結果，從而解決先前技術中HMD遮擋視覺導致用戶無法感知周圍環境、增加碰撞風險的問題。</t>
  </si>
  <si>
    <t>藉由在可穿戴設備上合理配置N個天線並設計優化的無線電頻率（RF）控制電路的技術，產生了能夠有效提高信號接收和傳輸效率的功能，達成了在使用者的身體部位被遮擋時，仍能保持信號清晰接收並降低設備功耗的結果，從而解決先前技術中，天線可能被身體遮擋而導致信號衰減，以及無線架構功耗效率低下的問題。</t>
  </si>
  <si>
    <t>藉由根據不同的數據包配置進行靈活重傳的技術，產生了減少視頻幀延遲的功能，達成了提高視頻播放流暢性、改善用戶觀看體驗的結果，從而解決先前技術中因數據包丟失或丟棄導致接收設備無法即時處理或顯示視頻幀、影響用戶體驗的問題。</t>
  </si>
  <si>
    <t>藉由建立至少兩個虛擬區域並識別專用空間高度的技術，產生能夠在虛擬協作環境中提供真實互動和直觀協作體驗的功能，達成在分散式團隊協作中更自然地整合現實與虛擬元素、增強視覺交互體驗的結果，從而解決先前技術中遠端協作環境下無法真實模擬面對面互動、難以理解身體語言、注意力分散以及缺少即時交流機會的問題。</t>
  </si>
  <si>
    <t>藉由基於處理器與記憶體協同工作的技術，產生對第三方系統中用戶操作進行高效識別和追蹤的功能，達成更準確地捕捉用戶在外部系統行為資訊並進行內容追蹤的結果，從而解決先前技術中難以有效捕捉用戶在系統外部行為資訊、維護複雜追蹤元件、且追蹤資訊難以整合分析的問題。</t>
  </si>
  <si>
    <t>藉由使用專用集成電路視頻編碼單元並通過接口分批接收量化變換係數矩陣數據的技術，產生高效分別分析並轉換光柵順序索引至掃描順序的功能，達成在視頻編碼中提高壓縮率、減少計算複雜度並提升編解碼器整體效能的結果，從而解決先前技術中數位視頻內容儲存與傳輸效率低下、計算資源消耗大以及編碼格式（如H.262、MPEG-4、H.264和HEVC等）中處理量化變換係數矩陣時存在的性能瓶頸的問題。</t>
  </si>
  <si>
    <t>藉由使用神經肌肉傳感器感知使用者手腕神經信號的技術，產生即時識別使用者動作意圖並與XR環境物體互動的功能，達成更自然、流暢且直觀的虛擬物體交互體驗的結果，從而解決先前技術中缺乏對使用者動作即時識別、反應延遲，以及無法提供真實交互感的問題。</t>
  </si>
  <si>
    <t>藉由在人工現實裝置上接收查看感測器數據的請求並提供選擇性輸出視圖的技術，產生了提升使用者對捕捉過程透明度和控制能力的功能，達成了更精確且用戶友好的環境資訊捕捉和分享的結果，從而解決先前技術中使用者難以理解感測器捕捉的環境資訊及其解析度、並對捕捉和展示過程缺乏控制權的問題。</t>
  </si>
  <si>
    <t>藉由精確光學照明和波前生成的技術，產生了高通量測試和模組整合的功能，達成了提高光學元件測試精度和效率的結果，從而解決先前技術中在製造和整合現代光學裝置過程中面臨的設計挑戰和製程不穩定性的問題。</t>
  </si>
  <si>
    <t>藉由利用超寬頻（UWB）裝置在不同窄頻通道之間進行動態轉換的技術，產生在多設備間有效協調無線通信的功能，達成優化數據傳輸效率與穩定性的結果，從而解決先前技術中依賴Wi-Fi、藍牙等無線電技術時，面臨的信號干擾與數據傳輸協調的問題。</t>
  </si>
  <si>
    <t>藉由使用精確的八對神經肌肉信號傳感器及智能信號處理的技術，產生了靈活檢測多種手勢的功能，達成了提高裝置對手勢檢測靈活性並減少對特定應用依賴的結果，從而解決先前技術中肌電圖裝置硬編碼特定手勢並限制其通用性的問題。</t>
  </si>
  <si>
    <t>藉由檢測因將媒體文件作為輸入提供給計算過程而引起的錯誤的技術，產生了能夠在不暴露原始數據的情況下進行有效錯誤分析的功能，達成了在不干擾計算過程的前提下，優化計算過程並提高系統可靠性的結果，從而解決先前技術中因媒體文件無法正常產生所需輸出而導致計算過程效率低下或失敗的問題。</t>
  </si>
  <si>
    <t>藉由在主電極與次電極之間設置包含多個填充氣體的納米孔聚合物層以增強機械和電氣性能的技術，產生能顯著提高致動器靈敏度與反應速度並提升驅動效率的功能，達成在操作精度與性能表現上均優於傳統致動器設計，並適用於自動化設備、機器人及醫療器械等多種應用場景的結果，從而解決先前技術中因傳統電極設計未能充分利用聚合物材料潛力而導致能量損失和反應遲緩的問題。</t>
  </si>
  <si>
    <t>藉由通過計算系統對視頻中的幀進行光流轉換並確定取樣位置的技術，產生了根據像素匹配情況檢測無效取樣位置並進行修正的功能，達成了在保留影像內容的同時縮小影像尺寸並提升影像處理效率的結果，從而解決先前技術中設備在處理和分享高解析度影像時所需過多計算和存儲資源的問題。</t>
  </si>
  <si>
    <t>藉由在眼動追蹤系統中引入光學耦合全息照明裝置，該裝置包括光源提供光線和全息介質同時投射多個獨立光模式的技術，產生能夠高效、精確地追踪眼動並同步投射多光模式的功能，達成在虛擬現實（VR）和擴增現實（AR）中提供更流暢、舒適的視覺交互體驗的結果，從而解決先前技術中頭戴顯示裝置體積過大、重量過重，影響佩戴舒適性並限制長時間使用的問題。</t>
  </si>
  <si>
    <t>藉由接收人工現實容器的選擇、內容項目以及參數值並將其應用於容器以構建虛擬物體的技術，產生能夠提升虛擬物體在不同應用之間的互操作性並簡化開發過程的功能，達成改善用戶體驗並促進數位內容在人工現實環境中交互與共享的結果，從而解決先前技術中因應用程序限制和用戶學習負擔增加導致虛擬物體應用範圍受限且操作難度高的問題。</t>
  </si>
  <si>
    <t>藉由通過客戶系統呈現包含多層次的通訊介面並實現視頻通訊與遊戲啟動無縫過渡的技術，產生能同時支持視頻通訊、遊戲容器生成及動態界面切換以提升用戶互動性和參與感的功能，達成在社交遊戲場景中提供更流暢且沉浸式的用戶體驗並促進用戶間互動的結果，從而解決先前技術中在網絡環境下缺乏高效數據管理和用戶體驗優化，導致視頻通訊與遊戲互動脫節的問題。</t>
  </si>
  <si>
    <t>藉由使用具有高泊松比的聚合物薄膜與聚合物薄膜結合的技術，產生了在較低應變下有效控制光學各向異性和機械性質的功能，達成了在薄膜製作過程中提高光學性能並降低所需應變的結果，從而解決了傳統薄膜製作過程中無法靈活控制光學性質和機械性質，尤其在調整光學各向異性時缺乏效率和靈活性的問題。</t>
  </si>
  <si>
    <t>藉由使用交替層構成的透明多層熱塑性聚氨酯基薄膜的技術，產生可在應變下具有可逆彈性響應並限制流體蒸發量的功能，達成在長時間使用中保持較高光學品質且具有可調焦距和變焦靈活性的結果，從而解決先前技術中液體透鏡因流體蒸發導致性能下降以及在多變環境中易失穩定性的問題。</t>
  </si>
  <si>
    <t>藉由在光學組件中使用具有高度折射率控制的布拉格光柵的技術，產生對多種顏色光線顯示出基本相似衍射效率和角度的功能，達成即使在複雜光環境下也能保持高一致性和高質量影像顯示的結果，從而解決先前技術中人工現實系統顯示裝置在光學效率、色彩一致性、體積和重量等方面不足的問題。</t>
  </si>
  <si>
    <t>藉由估算並擬合離散位置的模態參數到考慮當地區域物理幾何的聲學模型中的技術，產生了基於聲學模型參數精確呈現音頻內容的功能，達成了耳機中虛擬聲源定位更加精確的結果，從而解決先前技術中依賴現場設備實地測試聲學參數，效率低且無法靈活應對不同房間聲學配置的問題。</t>
  </si>
  <si>
    <t>藉由結合多個光學模組、可切換光學延遲器以及偏振敏感光學元件的技術，產生針對高階像差進行精確補償的光學補償的功能，達成在頭戴顯示裝置中提供清晰、無畸變且舒適的視覺體驗的結果，從而解決先前技術中頭戴顯示裝置在虛擬現實和增強現實應用中，因眼睛調節不完美、高階像差和光學畸變所導致的影像模糊、扭曲及使用者視覺疲勞的問題。</t>
  </si>
  <si>
    <t>藉由利用沿第一維度形成多列發射器的光源，其中第一列發射器相對於第二列發射器在第一維度上偏移小於發射器寬度，且在第二維度上偏移大於發射器寬度，並對源光進行調整及沿第二維度掃描生成具有超解析度圖像部分的技術，產生提升解析度並優化顯示效果的功能，達成在顯示質量和清晰度上顯著提升以滿足更高顯示需求的結果，從而解決先前技術中受限於發射器物理尺寸及網格排列方式導致解析度不足的問題。</t>
  </si>
  <si>
    <t>藉由利用配置跨越多個光學元件的光學組件的技術，產生了校正發射光相關畸變的功能，達成了提升顯示系統圖像清晰度和準確性的結果，從而解決先前技術中由於掃描過程引起的影像畸變的問題。</t>
  </si>
  <si>
    <t>藉由使用基於高效過濾器和激活矩陣快取管理的技術，產生能夠在硬體加速器中有效重複使用過濾器矩陣並執行多次矩陣乘法運算的功能，達成在計算性能上顯著提升、運算時間縮短並降低系統能耗的結果，從而解決先前技術中在處理矩陣乘法運算時面臨計算資源瓶頸、未充分利用快取機制、導致計算延遲與能耗上升的問題。</t>
  </si>
  <si>
    <t>藉由使用能夠分配不同頻率來驅動電極的技術，產生了能精確檢測用戶手指互動並判斷手指接觸的功能，達成了高靈敏度且準確的手指接觸檢測的結果，從而解決先前技術中無法有效檢測細微手指接觸變化以及缺乏多頻率信號應用的問題。</t>
  </si>
  <si>
    <t>藉由使用深度學習模型對n-gram進行向量化和嵌入分析的技術，產生了基於文本輸入向量表示進行準確標籤識別的功能，達成了提高內容推薦準確性和用戶個性化體驗的結果，從而解決先前技術中未能充分利用文本上下文信息，導致內容推薦精準度低且無法高效響應用戶需求的問題。</t>
  </si>
  <si>
    <t>藉由安全處理器中布林掩碼與乘法掩碼結合的技術，產生能夠在數據加密過程中提供更高安全性並減少計算負擔的功能，達成在不顯著增加處理負擔的情況下，強化對敏感數據的保護能力的結果，從而解決先前技術中數據加密過程中可能引入的安全漏洞及在高需求應用場景中無法有效保障數據安全的問題。</t>
  </si>
  <si>
    <t>藉由使用線性排列像素陣列與光纖結合的技術，產生了高效光信號傳輸與區域特徵描述的功能，達成了在多種環境下都能穩定適應並快速解碼腦部活動的結果，從而解決了傳統大腦電腦介面（BCI）系統中無法在日常使用中保持穩定感應接觸、動態範圍受限以及讀取速度較慢的問題。</t>
  </si>
  <si>
    <t>藉由時間分隔光發射和感測操作的技術，產生能夠在感測期間避免顯示光干擾的功能，達成提升拍攝品質並減少影像失真的結果，從而解決先前技術中在顯示面板像素與下方攝像頭同時運作時，光線反射進入攝像頭並影響圖像品質的問題。</t>
  </si>
  <si>
    <t>藉由使用基於協調發射與接收波束掃描的技術，產生能夠實時識別干擾鏈路並協調發射與接收波束的功能，達成有效減少鏈路間干擾並優化網絡整體性能的結果，從而解決先前技術中在多點對點鏈路同時運作情境下，鏈路干擾導致的性能損失問題。</t>
  </si>
  <si>
    <t>藉由採用雙微控制器架構和高效記憶體數據管理的技術，產生數據在無線收發器與記憶體之間高效流動的功能，達成更快速、穩定且高效的無線數據傳輸的結果，從而解決先前技術中協議間兼容性差、數據傳輸延遲高以及通信效率低下的問題。</t>
  </si>
  <si>
    <t>藉由結合紅外與非紅外圖像信息並執行非線性強度調整和加權混合以生成單色合併圖像信息的技術，產生能夠在不同環境條件下生成高質量深度圖並顯著提高深度檢測準確性和穩定性的功能，達成有效提升深度映射效能並拓展其在相機操作、增強現實及安全應用等多種場景中適用性的結果，從而解決先前技術中因計算資源需求高且在低纹理或低光照條件下深度檢測效果不佳而限制應用場景的問題。</t>
  </si>
  <si>
    <t>藉由基於用戶行為識別和個性化圖形整合的視頻通話的技術，產生動態定制合成視圖並疊加個性化圖形內容的功能，達成基於用戶興趣和需求自適應顯示內容、提升用戶參與度和滿意度的結果，從而解決先前技術中視頻通話系統無法提供基於用戶興趣定制內容、互動性不足且容易導致話題枯竭的問題。</t>
  </si>
  <si>
    <t>藉由直接整合視頻流和數位內容分享的技術，產生提升資源使用效率和靈活性的功能，達成簡化數位內容分享過程並強化用戶數據隱私保護的結果，從而解決先前技術中在即時視頻通話和群體視頻會議中，由於需要多層用戶界面和分開的消息應用，導致效率低下和數據隱私風險增加的問題。</t>
  </si>
  <si>
    <t>藉由自動化整合不同來源內容並進行一致性測試的技術，產生了能夠自動測試並準確預覽不同內容的UI模板的功能，達成了提升用戶界面開發效率和準確性的結果，從而解決先前技術中網頁開發者在模擬預覽過程中僅能提供獨立應用程序類似渲染效果，並且可能出現基於行動網頁功能的渲染問題的問題。</t>
  </si>
  <si>
    <t>藉由伺服器基於設備配置協議（DPP）引入橢圓曲線加密運算和共享密鑰交換的技術，產生在不安全環境下安全傳輸網絡憑證、配置屬性自動選擇和密鑰交換的功能，達成簡化設備配置過程並提高安全性的結果，從而解決先前技術中繁瑣且易出錯的設備配置方法、無法保證引導公鑰安全性，以及在不安全環境下憑證傳輸存在潛在風險的問題。</t>
  </si>
  <si>
    <t>藉由結合結構支撐元件以選擇性傳遞特定屬性光並支撐可變形元件以改變透鏡光學特性的技術，產生能動態調整光學特性以改善光聚焦效果並減少色差的功能，達成提升影像清晰度與準確度，並提供更高質量視覺效果的結果，從而解決先前技術中因鏡頭對不同波長光折射率差異導致色彩邊緣模糊或成像失真的問題。</t>
  </si>
  <si>
    <t>藉由接收用戶偏好信息並動態調整視覺內容項的技術，產生了根據不同用戶需求進行內容定製的功能，達成了提升廣告針對性和個性化效果的結果，從而解決先前技術中無法根據目標用戶動態調整廣告內容的問題。</t>
  </si>
  <si>
    <t>藉由引入衍射光學元件（DOE）結合光電二極管的技術，產生了有效減少光暈現象並提升光學信號檢測效率的功能，達成了在高解析度成像需求下顯著提升光學元件性能的結果，從而解決先前技術中光學透鏡設計無法有效將光學信號傳遞至光電二極管，導致成像效果不佳及產生光暈或鬼影效應的問題。</t>
  </si>
  <si>
    <t>藉由檢測預定條件並針對多個HWD和控制台之間的無線通信問題進行智能波束選擇的技術，產生了根據不同鏈路的度量自動調整波束的功能，達成了在複雜的多設備環境中減少干擾並提升通信質量的結果，從而解決先前技術中未能充分動態調整通信波束，導致系統穩定性差和使用者沉浸感降低的問題。</t>
  </si>
  <si>
    <t>藉由使用掃描模組和波導組合的技術，產生將紅外線光精確導向眼球觀測位置並提升光學感測準確性的功能，達成減少感測器數量、降低系統複雜性並減少功耗和成本的結果，從而解決先前技術中依賴多個感測器陣列所導致的處理複雜性、功耗成本增加和系統體積重量過大的問題。</t>
  </si>
  <si>
    <t>藉由在寫入操作期間調整字線電壓的技術，產生增強SRAM設備中寫入操作可靠性和準確性的功能，達成提高寫入操作成功率和SRAM設備整體性能的結果，從而解決先前技術中由於寫入驅動器電流過小而導致的寫入失敗問題。</t>
  </si>
  <si>
    <t>藉由在眼科鏡片中嵌入電極層和調光材料的技術，產生了可根據環境光線條件調節透明度的功能，達成了提升使用者在不同光照環境下的視覺體驗和舒適度的結果，從而解決先前技術中需要額外調光設備，造成系統體積和重量增加的問題。</t>
  </si>
  <si>
    <t>藉由從智慧眼鏡中的感測器接收顯示環境光強度信號並根據該信號選擇透明度等級的技術，產生了智能調節智慧眼鏡鏡片透明度的功能，達成了在不同環境下自動調整透明度來提升視覺舒適度和便利性的結果，從而解決先前技術中使用者需要手動調整或操作界面的繁瑣問題，並且避免了語音控制系統精確度不足或手勢操作不夠精細的問題。</t>
  </si>
  <si>
    <t>藉由將光學波導與射頻天線整合於鏡片中的技術，產生了能夠在不妨礙視野的情況下顯示增強現實內容並提供無線通訊的功能，達成了減少裝置體積、提高穿戴舒適性和使用靈活性的結果，從而解決先前技術中顯示元件與天線分離所導致的裝置複雜性過高、體積過大和穿戴不便的問題。</t>
  </si>
  <si>
    <t>藉由在分散式數位帳本中為使用者帳戶生成可控制的訪問限制的技術，產生了基於訪問金鑰數量或閾值數量進行交易驗證的功能，達成了加強交易過程中的安全性並提高系統效率和靈活性的結果，從而解決先前技術中區塊鏈系統在處理大量交易時面臨的擴展性、安全性和存儲負擔的問題。</t>
  </si>
  <si>
    <t>藉由將顯示控制從高功率物理處理器轉移到低功率物理處理器的技術，產生根據不同時間段動態調整顯示幀率的功能，達成優化能耗並提高系統效率的結果，從而解決先前技術中依賴高功率處理器持續運行所導致的能量浪費的問題。</t>
  </si>
  <si>
    <t>藉由追蹤使用者目光動態並基於此判斷誤判輸入的技術，產生了精確識別和過濾誤判輸入的功能，達成了提升用戶介面準確性並改善互動體驗的結果，從而解決先前技術中因誤判輸入導致用戶體驗下降的問題。</t>
  </si>
  <si>
    <t>藉由基於改進微流體閥門製造工藝並結合高效材料去除方法的技術，產生在小尺度下實現可靠密封和精確流體控制的功能，達成在各種應用場景中維持高穩定性和高效能的微流體系統性能的結果，從而解決先前技術中難以保證微流體閥門密封性、部件穩定性以及流體控制不精確的問題。</t>
  </si>
  <si>
    <t>藉由自動停用光發射器以減少近距離反射干擾的技術，產生更準確的深度感測的功能，達成在擴增實境（AR）應用中更高的定位精度與虛擬物件顯示效果的結果，從而解決先前技術中結構光掃描系統在近距離物體感測中存在的反射干擾、誤差較大以及深度感測不準確的問題。</t>
  </si>
  <si>
    <t>藉由具有創新光柵輪廓設計並整合多個擴散特徵的技術，產生有效減少固定圖案噪聲並提升顯示清晰度的功能，達成在不需精確對齊子像素的情況下，降低螢幕門效應和避免莫爾條紋的結果，從而解決先前技術中使用微透鏡或雙光柵方法所帶來的製造複雜性及固定圖案噪聲控制困難的問題。</t>
  </si>
  <si>
    <t>藉由在波導中使用偏振選擇性衍射元件的技術，產生高效控制光傳遞與偏振的功能，達成更大視場、高透光率和更大眼盒的顯示的結果，從而解決先前技術中近眼顯示器在虛擬現實（VR）、增強現實（AR）和混合現實（MR）應用中面臨的信息呈現受限、視場狹窄及光線傳遞效率不足的問題。</t>
  </si>
  <si>
    <t>藉由結合多種風噪減少處理技術並在不同領域內應用的技術，產生能夠有效檢測並降低風噪的功能，達成提高麥克風信號質量和音頻處理效能的結果，從而解決先前技術中對於風噪檢測和去除能力有限，導致音訊操作性能下降，特別是在戶外使用移動設備中的問題。</t>
  </si>
  <si>
    <t>藉由精確控制電壓並對每個第一電極施加不同電壓的技術，產生了能夠精確調整納米空隙聚合物元件表面形狀的功能，達成了對裝置外觀或功能進行優化的結果，從而解決先前技術中電子活性聚合物在形狀調整上的靈活性不足和控制過程複雜的問題。</t>
  </si>
  <si>
    <t>藉由調整各天線阻抗以達到共振頻率的技術，產生最佳化無線通信性能的功能，達成提升信號質量、傳輸效率並確保裝置間的天線隔離效果的結果，從而解決先前技術中在虛擬現實、增強現實或混合現實應用中頭戴顯示裝置與計算裝置之間存在天線隔離不足、影像延遲及運動抖動等問題。</t>
  </si>
  <si>
    <t>藉由整合感測器信息和無線使用建議的技術，產生了根據使用者狀態動態調整無線連接的功能，達成了在不超過安全SAR限值的情況下，最佳化調整無線連接的結果，從而解決先前技術中對可穿戴設備的無線連接可能產生的SAR問題，並且無法精確調整和反饋的問題。</t>
  </si>
  <si>
    <t>藉由使用光二極體、電荷儲存設備和類比數位轉換器的技術，產生了更靈活且精確的電荷處理與數位轉換的功能，達成了提高影像感測器在光強度測量和圖像生成過程中的準確性與效率的結果，從而解決先前技術中影像感測器在光強度變化劇烈時無法準確捕捉光強度變化的問題。</t>
  </si>
  <si>
    <t>藉由將每個聲源指派虛擬位置並根據其虛擬位置進行空間化處理的技術，產生了能在兩個音頻通道中獨立呈現多個聲源位置感的功能，達成了在多聲源環境中顯著提高音訊系統表現的結果，從而解決先前技術中無法有效呈現多個虛擬聲源位置、且僅依賴濾波器的問題。</t>
  </si>
  <si>
    <t>藉由將眼動追蹤處理分為兩階段並分別以不同頻率運行的技術，產生在動態場景中高效檢測人眼位置與預測注視方向的功能，達成更高反應速度和更高追蹤準確性的結果，從而解決先前技術中在快速動態場景下反應速度不足、無法及時捕捉微小眼球運動變化的問題。</t>
  </si>
  <si>
    <t>藉由多對光源與影像感測器協同工作的眨眼檢測的技術，產生對每對光源進行獨特編碼並識別影像資料中差異光信號反射的功能，達成更高準確性和穩定性的眨眼檢測的結果，從而解決先前技術中在頭戴式顯示器使用場景下，光線檢測不準確、系統性能不穩定以及使用者體驗下降的問題。</t>
  </si>
  <si>
    <t>藉由語音轉文字技術和音頻片段自動修改的技術，產生了能夠自動生成符合社交規範的文本標題並進行音頻內容適當修改的功能，達成了改善用戶在社交網絡系統中的互動體驗和內容共享效果的結果，從而解決先前技術中無法有效處理包含敏感或不當語言內容的問題。</t>
  </si>
  <si>
    <t>藉由將第一向量和第二向量的整數元素進行優化表示並通過向量乘法器進行乘法操作的技術，產生了高效能的加總、乘法和點積計算的功能，達成了在人工智慧計算中提高運算效率與通量的結果，從而解決先前技術中無法兼顧計算效率與成本、且在處理複雜計算時性能不足的問題。</t>
  </si>
  <si>
    <t>藉由在眼鏡裝置中引入眼動追蹤元件與可變焦光學元件結合的技術，產生能夠根據使用者凝視方向自動調整焦距以提供清晰視覺體驗的功能，達成在虛擬實境（VR）和增強實境（AR）等應用中提供更高舒適度、更清晰視覺效果的結果，從而解決先前技術中僅依賴固定焦距光學元件，無法根據使用者實際需求進行調整，導致視覺模糊、不適感，並限制長時間佩戴使用體驗的問題。</t>
  </si>
  <si>
    <t>藉由在預定波長下生成平行光束並檢測陰影變化的光發射和接收子系統設計的技術，產生在更長距離內高靈敏度和高準確度的物體檢測的功能，達成在各種環境下都能穩定運作、準確識別物體的結果，從而解決先前技術中光源強度不足、感測器靈敏度低以及在複雜環境中無法準確檢測物體的問題。</t>
  </si>
  <si>
    <t>藉由使用專門設計的鏡頭組合與影像感測系統，以確保影像光準確傳輸的技術，產生在虛擬實境和增強現實系統中高準確度的視覺感測和影像清晰度的功能，達成提升用戶在各種應用場景中視覺體驗、操作精確度以及內容正確呈現的結果，從而解決先前技術中依賴後方相機捕捉動作時無法適應多變環境、影像校準複雜以及視覺效果不佳的問題。</t>
  </si>
  <si>
    <t>藉由將印象代幣和轉換代幣的轉移記錄在區塊鏈上，並根據相對時間信息進行準確的行銷歸因分析的技術，產生了在區塊鏈上準確記錄並分析贊助內容與購買之間關聯的功能，達成了在保護用戶隱私的同時有效計算行銷歸因的結果，從而解決先前技術中依賴 HTTP cookies 追蹤用戶行為，且容易侵犯用戶隱私的問題。</t>
  </si>
  <si>
    <t>藉由使用傳感器捕獲處方鏡片與OCT系統參考點數據並定位鏡片位置的技術，產生能夠準確定位眼睛區域與處方鏡片之間光學路徑並生成深度剖面的功能，達成提高成像準確性、優化鏡片與眼睛適配性並提升配戴舒適度的結果，從而解決先前技術中依賴視光師經驗、無法客觀測量處方鏡片與眼睛間適配性，導致配戴不舒適和視覺效果差的問題。</t>
  </si>
  <si>
    <t>藉由為雲端遊戲環境配置多個共享單一作業系統實例的容器，並將每個容器分配給相應用戶以並行運行不同遊戲實例的技術，產生能夠同時從雲端串流多個容器內的視頻遊戲實例至對應客戶系統，並顯著降低資源消耗和運行延遲的功能，達成在高並發情況下依然能流暢運行遊戲並提高資源利用效率的結果，從而解決先前技術中需為每位用戶配置獨立伺服器和操作系統，導致資源利用率低且成本高昂的問題。</t>
  </si>
  <si>
    <t>藉由深度相機組件（DCA）中多開關控制、時間數字轉換器（TDC）以及聚合器的技術，產生更精確的深度感測的功能，達成在虛擬現實（VR）或擴增現實（AR）環境中提供高精度和分辨率的環境映射效果的結果，從而解決先前技術中由於雜訊影響而造成的測量不準確，無法實現真實的虛擬物體與實際物體互動的問題。</t>
  </si>
  <si>
    <t>藉由設計具有多曲面結構和光束分離功能的光學組件的技術，產生了能夠讓用戶在佩戴頭戴式顯示器的同時觀察外部環境的功能，達成了在不摘下顯示器的情況下，進行外部觀察和操作的結果，從而解決先前技術中無法方便觀察周邊環境，特別是在虛擬現實和增強現實應用中，用戶無法有效操作和互動的問題。</t>
  </si>
  <si>
    <t>藉由使用基於反射式空間光調制器即時調整光束反射角度的技術，產生能夠動態改變結構光模式以適應不同場景需求的功能，達成在虛擬現實和增強現實環境中提供更高靈活性和更佳深度測量體驗的結果，從而解決先前技術中在頭戴顯示器使用時無法即時調整照明模式、掃描速度慢、機械穩定性差以及基於固定結構光缺乏靈活性的問題。</t>
  </si>
  <si>
    <t>藉由精確調整光學功率並嵌入透鏡的技術，產生可以根據不同影像距離自適應調節焦距的顯示的功能，達成在頭戴式顯示器中協調眼睛凝視與調節過程、提升視覺清晰度及使用者體驗的結果，從而解決先前技術中固定焦距顯示系統無法有效協調凝視與調節之間的衝突，導致視覺模糊感與使用者不適感的問題。</t>
  </si>
  <si>
    <t>藉由整合接近感測器、慣性測量單元（IMU）以及眼動追蹤/面部追蹤（ET/FT）系統的多感測融合的技術，產生更準確、穩定的佩戴狀態檢測的功能，達成高效識別頭戴式顯示器佩戴或取下狀態的結果，從而解決先前技術中單一感測系統易受環境變化和個體差異影響、檢測假陽性和假陰性頻發的問題。</t>
  </si>
  <si>
    <t>藉由使用可穿戴設備的信號傳輸和接收系統的技術，產生了高精度且即時的運動和位移測量的功能，達成了在不降低沉浸感的情況下精確檢測用戶運動的結果，從而解決先前技術中交互準確性不足且影響VR和AR體驗的問題。</t>
  </si>
  <si>
    <t>藉由根據顯示器相對於基座方向的檢測數據動態生成音頻輸出驅動信號的技術，產生根據顯示器方向動態調整揚聲器陣列播放音頻數據以優化音頻渲染效果的功能，達成提供更加清晰且高品質的視訊與音訊通話體驗的結果，從而解決先前技術中無法有效處理音頻輸入與輸出空間和方向性問題，導致通話音質不穩定的問題。</t>
  </si>
  <si>
    <t>藉由通過計算系統接收目標像素值並根據誤差修正目標像素值進行量化和空間抖動的技術，產生了能夠有效修正像素誤差並優化顯示質量的功能，達成了提升圖像顯示效果及人工現實內容的質量的結果，從而解決先前技術中在處理像素誤差傳遞時未能有效考慮其對顯示效果影響的問題。</t>
  </si>
  <si>
    <t>藉由基於機器學習模型分析圖像屬性並預測內容相關性的技術，產生可以自動推斷用戶興趣並提供高度相關內容的功能，達成在在線系統中更準確地滿足用戶需求、提升內容相關性與推薦體驗的結果，從而解決先前技術中依賴用戶提供興趣信息或標籤而無法準確理解用戶需求、導致內容推薦不相關的問題。</t>
  </si>
  <si>
    <t>藉由在線系統與第三方系統之間高效數據傳輸及建模改進的技術，產生接收預測錯誤信息並建模改進預測結果的功能，達成在不洩露機密信息的前提下顯著提高預測準確性的結果，從而解決先前技術中在在線系統傳輸內容時難以同時提高預測準確性和保證數據機密性之間的問題。</t>
  </si>
  <si>
    <t>藉由基於機器學習模型自動識別興趣區域並預測圖像質量的技術，產生可以高效識別與在線系統中實體相關項目並添加相關數據的功能，達成自動化整合用戶生成內容並提升內容商業價值的結果，從而解決先前技術中需要手動添加標籤、耗時耗資且難以管理圖像質量的問題。</t>
  </si>
  <si>
    <t>藉由利用機器學習模型處理曲線與直線影像的技術，產生了高效且準確識別曲線影像中語義信息的功能，達成了在硬體資源有限的設備上提供準確且高效的語義識別的結果，從而解決先前技術中在識別曲線影像時常面臨的處理速度慢及高計算資源需求的問題。</t>
  </si>
  <si>
    <t>藉由使用多個神經肌肉傳感器結合訓練過的統計模型進行時間平滑處理的技術，產生準確預測用戶身體相連段運動關係並更新肌肉骨骼表示的功能，達成在虛擬現實環境中真實呈現手部動作、提供更高準確度互動體驗的結果，從而解決先前技術中依賴慣性測量單元和外部攝像頭時在動作捕捉準確性、位置偏差及方向不準等方面存在的問題。</t>
  </si>
  <si>
    <t>藉由使用包含宏像素陣列和時間轉數位轉換器來高效捕獲光信號並生成精確時間戳的技術，產生能提高深度感測數據讀取速度和解析度的功能，達成虛擬物體與實際環境中的物體互動時展現更高精度和真實感的結果，從而解決先前技術中深度感測器讀取速度不足及虛擬現實與增強現實系統沉浸感減弱的問題。</t>
  </si>
  <si>
    <t>藉由基於光學系統中多目標點與多像素對應關係進行光線追蹤、映射光線並計算校準參數的技術，產生更高精度的光學系統校準的功能，達成在人工現實系統中提供更準確、無失真、且真實感更強的顯示內容效果的結果，從而解決先前技術中在校準頭戴顯示器（HMD）內部光學元件時未充分考量光學表面的形狀、指數差異和多焦深影響等因素，導致顯示內容存在失真、偏差、焦深不一致的問題。</t>
  </si>
  <si>
    <t>藉由核心網絡識別並動態部署合適服務實例、根據資源需求和可用性進行排程的技術，產生了靈活高效、實時資源分配和動態服務調整的功能，達成了更高運行效率、優化資源配置且低延遲的網絡通信的結果，從而解決先前技術中由於全球通信網絡和移動設備快速增長導致資源配置不均、服務響應時間過長，影響核心網絡擴展性與數據通信性能的問題。</t>
  </si>
  <si>
    <t>藉由基於無線設備的運動度量來預測位置並選擇第二邊緣設備提供服務的技術，產生了邊緣數據服務切換的功能，達成了實現無縫切換並提高視覺幀處理效率的結果，從而解決先前技術中客戶端設備計算能力不足、無法有效處理複雜負載的問題。</t>
  </si>
  <si>
    <t>藉由配置於顯示器上輸出顯示內容的視訊會議應用程序、環境光傳感器、及顏色校正器的技術，產生智能識別用戶及自動調整圖像顏色的功能，達成在不同設備間進行視訊通訊時，根據環境光和用戶臉部顏色進行顏色校正的結果，從而解決先前技術中未能有效處理環境光與用戶臉部顏色差異，導致畫面色彩失真並影響視訊通訊效果的問題。</t>
  </si>
  <si>
    <t>藉由通過ASSR進行個別化音頻校準的技術，產生能夠根據每位用戶的聽覺特徵自適應調整聲音濾波器參數的功能，達成更精確地優化音質並改善用戶聽覺體驗的結果，從而解決先前技術中未針對每位用戶耳型和聽力特徵進行個別化校準、導致音效變化和不準確感知的問題。</t>
  </si>
  <si>
    <t>藉由從內容提供者接收草稿並分析多個草稿片段的技術，產生根據優先因素解決草稿衝突並排序草稿片段的功能，達成提高任務執行效率並減少內容創建過程中的錯誤的結果，從而解決先前技術中由於任務失敗或系統繁忙而導致用戶需重新提交任務並經歷長時間等待的問題。</t>
  </si>
  <si>
    <t>藉由從沉浸式現實應用程序接收用戶對錄製視頻中音源的選擇並識別音源方向的技術，產生了根據音頻方向增強音源信號的功能，達成了在回放過去事件錄音時提升音質、專注於特定音源的結果，從而解決先前技術中使用單一麥克風錄音導致背景噪音無法有效濾除的問題。</t>
  </si>
  <si>
    <t>藉由使用具有發射孔的光源和透明光學材料的技術，產生了能夠對光束進行有效發散的功能，達成了在成像過程中優化光束形狀並提升照明效果的結果，從而解決先前技術中VCSELs和LEDs光源發射光束形狀不符合特定應用需求的問題。</t>
  </si>
  <si>
    <t>藉由在RDO硬體管道中儲存多個不同的轉換單元表的技術，產生了根據視頻數據特性動態選擇最佳轉換操作的功能，達成了提高視頻編碼質量和速度的結果，從而解決先前技術中無法根據不同視頻內容動態調整轉換方法，導致編碼效率低和視頻質量損失的問題。</t>
  </si>
  <si>
    <t>藉由結合第一可調光元件（包含光致變色材料）與第二可調光元件光學耦合的技術，產生能夠在多種環境條件下靈活調整透明度和暗色狀態的功能，達成在智慧眼鏡和增強現實（AR）應用中提供更高效、穩定且具有更廣動態範圍的調光的結果，從而解決現有光學裝置中電氣調光設備耗電過多、透明度動態範圍有限，以及光致變色材料在紫外線不足環境下轉換效果差的問題。</t>
  </si>
  <si>
    <t>藉由基於標註有影片質量類別的資料訓練機器學習模型的技術，產生了能夠自動分配影片至不同質量類別的功能，達成了在影片發佈前預測和優化影片質量的結果，從而解決先前技術中影片製作者無法預測影片受歡迎程度和面臨目標受眾反應不確定性的問題。</t>
  </si>
  <si>
    <t>藉由基於用戶互動數量及內容項目庫存的品牌價值閾值確定的技術，產生更加精確且具相關性的內容展示的功能，達成提升廣告效果與用戶體驗的結果，從而解決先前技術中無法有效識別最具相關性的內容項目，導致用戶體驗差和廣告效果低下的問題。</t>
  </si>
  <si>
    <t>藉由在微機電系統（MEMS）裝置中引入支撐結構作為應力解耦區域的技術，產生了有效隔離外部應力並保護第一感測梁和彈簧系統的功能，達成了在避免外部機械力和溫度波動的影響下，維持高靈敏度和測量準確性的結果，從而解決先前技術中，由於包裝應力和其他非測量加速度的機械力對加速度計測量準確性造成的不利影響的問題。</t>
  </si>
  <si>
    <t>藉由基於可蝕刻薄膜和多高度第二材料柱子的技術，產生在光學光柵中可根據占空比和深度變化調整高度的功能，達成提高圖像光在近眼顯示器中的耦合效率並支持高吞吐量生產光柵元件的結果，從而解決先前技術中在傳統近眼顯示器中，由於光柵元件的尺寸和形狀不匹配，導致圖像光耦合效率低下以及現有製造系統無法高效生產可變深度光柵元件的問題。</t>
  </si>
  <si>
    <t>藉由基於光學分離、反射與延遲協同設計的光學組件的技術，產生可以同時處理外部環境光與虛擬顯示光的功能，達成使用者在頭戴顯示裝置中能夠無縫地觀察外部環境與虛擬內容的結果，從而解決先前技術中使用者無法在虛擬現實裝置內順利觀察外部環境、影響操作流暢性和互動體驗的問題。</t>
  </si>
  <si>
    <t>藉由包含偏振交錯光柵結構與二色性塗層的光線重導的技術，產生能夠精確將紅外光反射至相機並提升眼球追蹤準確性的功能，達成縮減頭戴式顯示器尺寸並提升其便攜性及適應性的結果，從而解決先前技術中使用分光鏡進行光線重導時造成系統體積龐大且不適用於增強現實與虛擬現實應用的問題。</t>
  </si>
  <si>
    <t>藉由具有多反射面協同光傳遞設計的光學組件的技術，產生精密光路調整與反射控制的功能，達成更均勻、無可見像素間隙的高品質顯示效果的結果，從而解決先前技術中頭戴顯示裝置使用低解析度顯示器時像素間距影響視覺體驗、導致用戶看到像紗門間隙的問題。</t>
  </si>
  <si>
    <t>藉由可切換光學功率的透射透鏡組的技術，產生可以根據光的偏振進行會聚或發散調整的光線傳遞的功能，達成在虛擬現實和增強現實中同步虛擬影像與現實世界影像眼球調節距離的結果，從而解決先前技術中現有頭戴式顯示器無法正確補償視軸輻輳與調節衝突，導致使用者視覺疲勞、噁心感的問題。</t>
  </si>
  <si>
    <t>藉由根據散熱器當前溫度判斷並啟動臨時處理突發的技術，產生了在限定時間內超過可持續最大功率水平的功能，達成了有效提升處理能力並避免過熱的結果，從而解決先前技術中散熱系統無法快速應對瞬間高負載需求，導致電子元件可能過熱的問題。</t>
  </si>
  <si>
    <t>藉由使用基於預測使用者眼球運動與增強現實焦距距離的機器學習的技術，產生動態選擇性渲染增強現實元素的功能，達成有效降低系統計算負擔、延長電池壽命並減少熱量生成的結果，從而解決先前技術中AR設備因體積縮小而導致的電池壽命短、散熱差以及計算資源管理不佳的問題。</t>
  </si>
  <si>
    <t>藉由由計算系統檢測手勢、識別相關動作、估算時間成本以及結合上下文信息調整手勢回應閾值的技術，產生能夠根據具體情況動態調整手勢觸發反應以提高手勢識別準確性和及時性的功能，達成增強用戶與系統交互的流暢度與有效性的結果，從而解決先前技術中缺乏上下文考量且無法靈活調整反應策略而導致手勢誤判或延遲反應的問題。</t>
  </si>
  <si>
    <t>藉由基於用戶視線方向生成個性化音頻配置檔並修改合成聲音內容的技術，產生能夠根據個別用戶需求量身定制音頻內容的功能，達成在人工現實系統中提供更符合個人聽覺特徵的精確音效體驗的結果，從而解決先前技術中無法適應不同使用者聽覺差異、如過度敏感、年齡衰退等因素影響聽覺體驗的問題。</t>
  </si>
  <si>
    <t>藉由利用多控制單元協同控制記憶區域的數據讀寫的技術，產生了能夠高效處理多來源數據流並確保數據讀寫不衝突的功能，達成了在虛擬現實、增強現實或混合現實等應用中，提供流暢的數據傳輸和更真實的沉浸感的結果，從而解決先前技術中在生成、呈現及互動多種內容時，無法有效管理數據流和避免數據競爭的問題。</t>
  </si>
  <si>
    <t>藉由設計多個處理元素與對應卷積處理單元，並在同一處理迭代中實現對不同分組卷積數據進行並行運算的技術，產生能高效執行分組卷積並匯總結果以提升運算效率的功能，達成縮短計算延遲並提高硬體靈活性和適應性以支援人工智慧應用的結果，從而解決先前技術中卷積操作效能不佳且難以應對複雜計算需求的問題。</t>
  </si>
  <si>
    <t>藉由將BMC固件存儲於可拆卸存儲卡中的技術，產生在啟動過程中依賴外部存儲卡固件而非內部嵌入式記憶體的功能，達成簡化升級過程、降低設備報廢需求並維持網路安全的結果，從而解決先前技術中升級過程需要銷毀整個主板及組件，導致昂貴的成本、資源浪費與安全風險的問題。</t>
  </si>
  <si>
    <t>藉由維護多個機器學習模型並基於內容提供者性能指標相似性進行群集化的技術，產生根據指派群集選擇性應用對應模型進行預測的功能，達成提高對不同內容項目預測準確性並降低計算資源消耗的結果，從而解決先前技術中在預測內容項目時，由於單一模型預測準確性不足以及多模型訓練和維護計算負擔過重的問題。</t>
  </si>
  <si>
    <t>藉由基於層級結構自動化分析與K近鄰算法的技術，產生對違反多個政策的網頁集與登陸頁面間相似性自動識別並差異度量的功能，達成在在線系統中高效檢測違規內容並判斷違反政策可能性的結果，從而解決先前技術中依賴人工報告和排隊審核導致效率低下、資源浪費且易被惡意行為者利用來逃避檢測的問題。</t>
  </si>
  <si>
    <t>藉由迭代調整評審員組並根據代表性分數調整組成的技術，產生能夠確保評審員組與目標用戶群組更匹配的功能，達成提升內容相關性準確性並提供更精確個性化推薦的結果，從而解決先前技術中無法充分考慮人類判斷因素，導致推薦內容不夠精準的問題。</t>
  </si>
  <si>
    <t>藉由精確的深度測量和三維模型更新的技術，產生了能夠識別靜態區域並及時反應環境變化的功能，達成了提高增強現實應用中的互動精度與真實感的結果，從而解決先前技術中缺乏動態環境感知，導致用戶體驗不足的問題。</t>
  </si>
  <si>
    <t>藉由根據顯示幀的顯示數據動態確定並調整穩定時間的技術，產生了精確控制顯示裝置過渡過程中的顯示穩定性的功能，達成了顯示延遲顯著降低，提升互動體驗與操作流暢性的結果，從而解決先前技術中數位系統輸出延遲過大，特別是在虛擬現實和遊戲應用中影響使用者舒適度與沉浸感的問題。</t>
  </si>
  <si>
    <t>藉由從多個數位音訊信號中生成基於函數比計算的權重矩陣初始值集合的技術，產生了更準確有效的信號分解和來源分離的功能，達成了提升信號分解準確性和效率的結果，從而解決先前技術中信號源和混合過程不明，導致來源分離效果不理想的問題。</t>
  </si>
  <si>
    <t>藉由在半導體層的外部區域植入離子以增加能帶隙的技術，產生能夠減少電子橫向擴散並提升微型LED光發射效率的功能，達成提高微型LED整體性能和滿足更高應用需求的結果，從而解決先前技術中因微型LED尺寸小而導致的電子橫向擴散問題，進而降低效率的問題。</t>
  </si>
  <si>
    <t>藉由通過獨立數據電纜連接信號發生器與網路介面控制器並自動記錄內部硬體時鐘值的技術，產生高精度網路介面控制器之間自動同步和時序誤差分析的功能，達成更高效、準確地比較和測量網路時序參數的結果，從而解決先前技術中依賴複雜外部設備和人工監測，耗時且容易出錯的網路同步性能分析的問題。</t>
  </si>
  <si>
    <t>藉由整合多用戶媒體片段識別與內容分析的技術，產生跨設備內容對應性與社交關聯整合的功能，達成在多用戶環境下構建結構化、協作性強的媒體展示的結果，從而解決先前技術中個人主義媒體內容孤立、界面混亂且難以協作共享的問題。</t>
  </si>
  <si>
    <t>藉由由XR裝置生成人工現實環境並追蹤實體鍵盤位置的技術，產生能夠在人工現實環境中視覺引導用戶操作實體鍵盤並同步輸入的功能，達成更直觀和高效的遠程協作體驗的結果，從而解決先前技術中無法有效整合實體鍵盤操作與XR協作環境、缺乏真實面對面互動體驗、以及二維視頻通話無法提供協作流暢性的問題。</t>
  </si>
  <si>
    <t>藉由基於先前分區計算結果進行成本估算的硬體視頻處理的技術，產生高效選擇最佳編碼模式的功能，達成顯著降低計算複雜度並提升視頻壓縮率的結果，從而解決先前技術中在提升視頻編碼效率時面臨計算資源消耗過大與壓縮率提升之間矛盾的問題。</t>
  </si>
  <si>
    <t>藉由使用修改的凸包分析來確定多種目標編碼的技術，產生了根據不同帶寬條件靈活調整編碼參數的功能，達成了在自適應流媒體框架中提供高質量視頻編碼並適應變化帶寬的結果，從而解決先前技術中無法有效平衡視頻質量與比特率配置的問題。</t>
  </si>
  <si>
    <t>藉由結合眼動追蹤和凝視距離預測的技術，產生了能夠實時監測眼睛運動並預測凝視距離的功能，達成了在增強現實（AR）或虛擬現實（VR）中提供精確凝視距離信息的結果，從而解決先前技術中依賴事後分析來確定凝視行為、無法即時調整系統反應導致使用者體驗延遲的問題。</t>
  </si>
  <si>
    <t>藉由基於分層鍵合製造多層波導的技術，產生高度集成化和精確控制的波導堆疊結構的功能，達成在人工現實系統中提供更清晰、高亮度影像顯示的結果，從而解決先前技術中波導製作靈活性不足、光線傳遞損耗大以及顯示效果不佳的問題。</t>
  </si>
  <si>
    <t>藉由基於精確流量識別符主動報告的技術，產生能夠主動觸發接收設備回報緩衝區狀態數據的功能，達成更高效率、即時性與準確性的數據傳輸的結果，從而解決先前技術中依賴被動報告緩衝區狀態，導致使用者在人工實境設備中可能出現數據延遲、不一致性以及交互體驗不流暢的問題。</t>
  </si>
  <si>
    <t>藉由將光學塑膠層耦合到玻璃基板層上並在塑膠層的靠眼側形成處方表面的技術，產生能結合玻璃基板剛性與塑膠層輕量化特性的功能，達成在保持視力矯正效果的同時減少鏡片重量並提升設計靈活性與配戴舒適性的結果，從而解決先前技術中因鏡片厚度與重量較大而導致視覺體驗不佳及舒適性不足的問題。</t>
  </si>
  <si>
    <t>藉由基於機器學習算法自動識別和整合多媒體用戶體驗的技術，產生能智能選擇並分組共同用戶體驗集合的功能，達成高效自動篩選和分享媒體內容的結果，從而解決先前技術中依賴人工篩選媒體文件、耗時長且準確性低的問題。</t>
  </si>
  <si>
    <t>藉由將活動元件夾於前後玻璃之間並通過柔性電路進行電激活的技術，產生了簡化智能眼鏡鏡片安裝過程並提高鏡片更換便利性的功能，達成了降低損壞層狀結構風險並提升裝置耐用性的結果，從而解決先前技術中因傳統鏡片安裝方法中的剪切應力所帶來的損壞風險以及鏡片更換不便的問題。</t>
  </si>
  <si>
    <t>藉由利用具有特殊結構設計的納米複合材料的技術，產生改善虛擬物體顯示效果的功能，達成提高虛擬物體與實際環境融合度，使得用戶能夠在透明顯示眼鏡或鏡片中更清晰、更自然地觀看虛擬物體的結果，從而解決先前技術中波導光學顯示技術在顯示虛擬物體時容易受到環境光線干擾，且影像透明度和解析度受限的問題。</t>
  </si>
  <si>
    <t>藉由基於切割與拋光一體化設計的技術，產生能將切割與拋光流程無縫整合的功能，達成更高效率、更連貫的半導體加工的結果，從而解決先前技術中切割與拋光分開進行導致時間成本高、風險增加、產品品質不穩定的問題。</t>
  </si>
  <si>
    <t>藉由在無線頻率裝置中使用陶瓷材料製成的帶通濾波器的技術，產生了更精確的頻率響應和降低信號干擾的功能，達成了提升信號處理精度和提高系統性能的結果，從而解決先前技術中傳統金屬濾波器無法有效隔離頻率信號，導致信號干擾和失真的問題。</t>
  </si>
  <si>
    <t>藉由基於自動識別多版本媒體文件並根據清單標準生成清單的技術，產生高效識別和管理符合特定標準媒體項目的功能，達成準確、快速地生成並傳輸媒體文件清單的結果，從而解決先前技術中在處理多版本媒體文件時缺乏標準化清單生成機制、手動處理繁瑣且效率低下的問題。</t>
  </si>
  <si>
    <t>藉由基於無線連接特徵的自適應代碼簿配置的技術，產生了根據環境變化靈活調整天線陣列配置的功能，達成了在複雜環境中顯著提升無線通信效率與可靠性的結果，從而解決先前技術中固定天線配置無法根據干擾情況進行調整，導致通信質量不穩定或降低的問題。</t>
  </si>
  <si>
    <t>藉由生成自訂全域顏色偏好和記憶顏色偏好的技術，產生了個性化顯示色彩配置文件的功能，達成了為每個用戶定製顯示色彩配置文件的結果，從而解決先前技術中傳統顯示器無法考慮個別用戶色彩偏好的問題。</t>
  </si>
  <si>
    <t>藉由基於超聲波發射與接收進行眼部測量的技術，產生高精度、快速檢測使用者瞳距、眼距以及頭戴顯示器位置的功能，達成在佩戴頭戴顯示器時自動調整位置並提升佩戴舒適度的結果，從而解決先前技術中依賴光學方法或手動測量、易受環境光線變化及操作不當影響、導致測量準確性差以及不穩定的問題。</t>
  </si>
  <si>
    <t>藉由智能管理多鏈路無線通信的技術，產生能夠協調多鏈路數據傳輸並優化資源分配的功能，達成在高流量及高延遲場景下更可靠、更即時的數據傳輸的結果，從而解決先前技術中缺乏有效協調多鏈路資源分配、無法減少通信延遲及資源衝突所帶來的體驗不流暢性和不連貫性的問題。</t>
  </si>
  <si>
    <t>藉由多處理單元之間精細協調資料存取的技術，產生在多重數據寫入和讀取過程中提升存取效率和速度的功能，達成在多處理單元交互中顯著減少延遲和資源浪費的結果，從而解決先前技術中在處理多重數據請求時速度不均衡和系統延遲的問題。</t>
  </si>
  <si>
    <t>藉由在陶瓷元件上形成孔並將電導性針部分延伸進入該孔，結合優化的連接器結構設計的技術，產生在高頻操作下降低電磁干擾、提高信號傳輸效率並增強熱管理性能的功能，達成在無線通信系統中實現更穩定、更高效性能並提高整體系統可靠性的結果，從而解決先前技術中未充分考慮材料熱性能與電氣連接穩定性，導致高頻運行時易產生信號衰減或干擾的問題。</t>
  </si>
  <si>
    <t>藉由基於自動識別設備使用狀況並切換模式的技術，產生根據使用者狀態自動調整3D通話呈現方式的功能，達成更真實且沉浸感強的互動體驗的結果，從而解決先前技術中視頻會議系統無法提供身臨其境、真實互動感受的問題。</t>
  </si>
  <si>
    <t>藉由在生物電位測量過程中使用隔離電路將前端與後端進行電氣隔離的技術，產生了在取樣階段有效消除噪聲干擾的功能，達成了提高測量準確性和穩定性的結果，從而解決先前技術中未能有效隔離前端與後端電氣連接，導致測量信號受噪聲干擾而影響數據準確性和可靠性的問題。</t>
  </si>
  <si>
    <t>藉由基於高效偏振光學設計的小型鏡頭組合的技術，產生在虛擬實境（VR）、擴增實境（AR）及混合實境（MR）中具備高解析度、廣視角且輕量化的顯示的功能，達成在保持小巧輕便設計的同時顯著提升影像清晰度與視野擴展效果的結果，從而解決傳統近眼顯示器（NEDs）中多光學元件導致體積過大、折疊路徑設計限制影響光學性能、以及視覺體驗受折射光學干擾的問題。</t>
  </si>
  <si>
    <t>藉由基於各向異性材料精確控制光軸垂直排列、厚度方向延遲與吸收特性的技術，產生可以有效調節p偏振光與s偏振光之間相位差的功能，達成在光學系統中保持極化一致性並減少極化非均勻性對顯示品質影響的結果，從而解決先前技術中光線遇到反射或吸收表面時極化失真影響顯示對比度和性能的問題。</t>
  </si>
  <si>
    <t>藉由精確調整像素光輸出和黑色矩陣設計的技術，產生了在不同觀看角度下光強度分布最佳化的功能，達成了顯示設備在各個觀看角度下保持穩定亮度和顏色的一致性的結果，從而解決先前技術中顯示設備在大角度觀看時亮度下降和顏色偏移，影響影像品質的問題。</t>
  </si>
  <si>
    <t>藉由計算系統確定並模糊處理內容項目的技術，產生了在內容發佈過程中明確標示模糊處理原因的功能，達成了提升用戶對內容管理的透明度和掌控力的結果，從而解決先前技術中用戶無法有效管理和控制敏感信息，尤其在社交網絡環境中保護隱私和安全的問題。</t>
  </si>
  <si>
    <t>藉由在在線系統中維護事件相關的位置信息與用戶信息的技術，產生了能夠根據地理位置和時間信息自動計算用戶平均數量及參加意向的功能，達成了根據即時的用戶分佈來推薦展示內容的結果，從而解決先前技術中商業用戶未能有效識別並利用特定地點周邊潛在用戶數量的問題。</t>
  </si>
  <si>
    <t>藉由根據用戶周圍物體的深度測量和時間衰減的技術，產生了動態更新佔用分數和實時檢測入侵行為的功能，達成了在虛擬現實環境中能夠實時感知周圍物理空間變化、提高使用者安全性的結果，從而解決先前技術中由於頭戴顯示器導致的使用者無法有效察覺現實世界中的物體或潛在危險的問題。</t>
  </si>
  <si>
    <t>藉由結合數位電路與類比電路協同運作、使用高密度封裝的微型 LED 以及 IGZO 類比層的技術，產生能夠在近眼顯示系統中提供高分辨率、高亮度、穩定影像顯示的功能，達成在約10到20毫米距離內清晰呈現虛擬物體與實際環境影像的結果，從而解決先前技術中顯示內容距離用戶眼睛過近導致影像失真、分辨率不足、觀看體驗不佳的問題。</t>
  </si>
  <si>
    <t>藉由在晶圓上多區域形成針對性光擴散設計的技術，產生能夠針對不同VCSEL區域進行光擴散的功能，達成提升光源性能並滿足高效能和穩定性需求的結果，從而解決先前技術中在光源性能上無法有效滿足纖維光通信、雷射打印等應用的挑戰，並無法提供穩定且高效的光源的問題。</t>
  </si>
  <si>
    <t>藉由動態識別視覺媒體捕捉格式並優化捕捉方法的技術，產生根據設備支持條件和應用需求自動選擇最佳視覺媒體捕捉格式的功能，達成提高視覺媒體捕捉質量、適應性及效率的結果，從而解決先前技術中配置移動設備相機時存在的困難，這包括無法充分利用可用捕捉格式、多樣化設備間格式選擇不一致，以及需要開發人員進行繁瑣手動配置的問題。</t>
  </si>
  <si>
    <t>藉由在音頻系統中整合音頻捕捉裝置與處理電路，基於音頻信號識別多種聽力困難條件的技術，產生個性化識別用戶聽力問題並預測環境音頻影響的功能，達成在日常環境下自動調整音頻輸出以減少聽力困難的結果，從而解決先前技術中僅在受控實驗室環境中測試聽力，未考量個別用戶環境音頻變化對聽力影響的問題。</t>
  </si>
  <si>
    <t>藉由基於輸入頻譜數據和3D頻譜數據生成音調平衡濾波器的技術，產生能夠有效減少3D音頻信號渲染過程中聲音著色現象的功能，達成在保留音頻真實性和高保真度的同時提供準確3D聲音體驗的結果，從而解決先前技術中渲染3D音頻時常出現的聲音著色的問題。</t>
  </si>
  <si>
    <t>藉由通過計算設備代理接口封裝和調度數據幀的技術，產生高效利用無線鏈路未使用控制信息槽進行數據傳輸的功能，達成在無線通信環境中無縫訪問互聯網應用程序且提高可用頻寬的結果，從而解決先前技術中智能手機無法訪問 WiFi 時互聯網應用程序無法使用、頻寬資源浪費以及數據傳輸效率低下的問題。</t>
  </si>
  <si>
    <t>藉由精確控制通信時間間隔並同步信標傳輸的技術，產生有效協調裝置間通信的功能，達成顯著減少影像顯示延遲、提升視覺回應速率的結果，從而解決先前技術中人工實境系統因用戶移動而引起的運動模糊、暈動症以及視覺不適感的問題。</t>
  </si>
  <si>
    <t>藉由計算系統智能分析用戶搜索行為並提供音樂圖表快捷方式的技術，產生了基於搜索詞中觸發詞的音樂圖表快捷方式的功能，達成了提高用戶互動體驗並增強音樂社交屬性的結果，從而解決先前技術中如何生成互動音樂圖表並促進音樂分享和社交互動的問題。</t>
  </si>
  <si>
    <t>藉由接收包含多個網路地址的數據，根據數據的真實性進行處理，並生成基於預測位置及時間戳確定權重的技術，產生能夠動態評估地理位置真實性並根據網路地址變更精確定位的功能，達成提升地理定位準確性與可靠性並滿足現代個性化服務需求的結果，從而解決先前技術中依賴用戶輸入及關聯資料，無法有效應對網路地址變更及資料真實性限制的問題。</t>
  </si>
  <si>
    <t>藉由採用包含數位像素感測器、影像處理元件和機器學習硬體處理元件的多層結構，並通過微型矽通孔實現層間高效通訊的技術，產生能高效協同檢測光、處理影像和進行機器學習運算以提升影像處理準確性的功能，達成顯著提高影像處理效率、解析度和減少信號傳輸延遲的結果，從而解決先前技術中影像處理效率低、數據傳輸延遲高且影像解析度不足的問題。</t>
  </si>
  <si>
    <t>藉由動態管理TWT計畫並調整TWT標識子字段的技術，產生了靈活調整影像同步和即時反饋的功能，達成了提高虛擬物體顯示流暢性和準確性的重要結果，從而解決先前技術中人工實境系統中用戶佩戴頭部顯示器（HWD）時影像與用戶視角不一致的問題。</t>
  </si>
  <si>
    <t>藉由將發光二極體（LED）對稱結構整合進顯示系統中的技術，產生了高密度排列且高解析度顯示的功能，達成了在更小空間內提供更高亮度顯示效果的結果，從而解決先前技術中傳統光源在尺寸、耐用性及效率上不足的問題。</t>
  </si>
  <si>
    <t>藉由將不同視頻複雜度的視頻序列進行結合並進行編碼參數優化的技術，產生了對視頻編碼過程中比特率和解析度進行精確調控的功能，達成了在不同編碼需求下實現更高編碼效率與視頻質量控制的結果，從而解決先前技術中無法靈活適應不同視頻複雜度及編碼需求，且缺乏精確比特率階梯生成的問題。</t>
  </si>
  <si>
    <t>藉由在影像感測器上使用微透鏡區域的技術，產生了能將影像光線有效聚焦到影像像素子像素上的功能，達成了提高影像感測效率，並增強成像質量和精度的結果，從而解決先前技術中過度依賴傳統光學元件，導致系統複雜且成本較高的問題。</t>
  </si>
  <si>
    <t>藉由基於多層偏振選擇性反射器與反射式空間光調變器的光學設計的技術，產生高效輕量化的光學處理與傳輸的功能，達成在頭戴顯示裝置中更高的視覺信息傳遞效率與舒適性的結果，從而解決先前技術中光學元件過大過重導致的使用體驗不佳、視覺信息傳遞效率低下，以及應用範圍受限的問題。</t>
  </si>
  <si>
    <t>藉由設計支持同時處理多個矩陣運算的綜合權重向量的技術，產生了能夠處理不同尺寸矩陣並有效支持神經網路運算的功能，達成了提高矩陣運算效能並靈活適應不同矩陣尺寸計算需求的結果，從而解決先前技術中傳統硬體矩陣乘法單元在處理不同層神經網路運算時，由於矩陣尺寸不一致而導致的效率低下的問題。</t>
  </si>
  <si>
    <t>藉由結合數位像素控制電路生成脈衝寬度調變（PWM）信號以及類比像素控制電路調節驅動電流水平的技術，產生能精確控制每個像素亮度與色彩並提升顯示品質的功能，達成實現流暢顯示效果和快速響應使用者互動需求的結果，從而解決先前技術中像素驅動控制不精確及反應延遲導致人工實境系統使用者體驗不佳的問題。</t>
  </si>
  <si>
    <t>藉由使用可調整液晶透鏡和高效光學設計的技術，產生可在不同影像平面之間靈活調整焦距的功能，達成更小型化、輕量化且具有高視覺解析度的虛擬實境、增強實境和混合實境應用體驗的結果，從而解決先前技術中固定焦距光學元件導致的體積過大、重量過重以及視場角受限的問題。</t>
  </si>
  <si>
    <t>藉由結合光導體、第一與第二耦合元件及第一與第二出耦合元件，並利用正交偏振光源以實現非重疊視場組合的技術，產生大幅擴展視場範圍、提升透光性能及增強眼箱穩定性的功能，達成增強使用者沉浸感與視覺體驗，並在不同觀看角度下提供清晰視覺效果的結果，從而解決先前技術中依賴衍射耦合結構而導致視場擴展受限、有效瞳孔和透光率表現不足的問題。</t>
  </si>
  <si>
    <t>藉由結合具備振幅調變與相位調變功能的雙液晶單元設計的技術，產生同時對光的振幅和相位進行精確控制的功能，達成高品質三維圖像生成和真實感的結果，從而解決先前技術中只能分別調變振幅或相位、無法實現複雜波前調變，以及容易受到光學效率降低和噪音干擾的問題。</t>
  </si>
  <si>
    <t>藉由整合可穿戴設備中神經肌肉傳感器與頭戴式顯示器之間通訊的技術，產生基於神經肌肉信號識別手勢並控制顯示器操作的功能，達成更高效、直觀地將使用者手勢轉換為系統操作指令的結果，從而解決先前技術中增強實境（AR）系統依賴控制器或語音指令、操作反應延遲、互動性不足的問題。</t>
  </si>
  <si>
    <t>藉由將流體驅動器與非流體驅動器結合使用於可穿戴手套的技術，產生了能根據手部位置模擬現實世界中虛擬物體互動的功能，達成了在人工實境環境中提供更真實且細緻的觸覺回饋和精確手部動作追蹤的結果，從而解決了先前技術中穿戴裝置複雜、笨重且缺乏真實觸覺回饋和手部運動感知的問題。</t>
  </si>
  <si>
    <t>藉由基於用戶上下文智能判斷提醒啟動條件的技術，產生自動化且主動的提醒創建和管理的功能，達成在用戶未明確指定啟動條件的情況下，系統能夠自動識別並呈現提醒內容的結果，從而解決先前技術中智能助理系統通常需要用戶明確指定啟動條件、交互性不足以及操作負擔較高的問題。</t>
  </si>
  <si>
    <t>藉由從內容提供系統接收並自動識別參加特定事件的廣播者提供的即時內容項目的技術，產生了能夠在用戶界面中突出顯示這些內容的功能，達成了提高用戶互動性和內容可獲取性的結果，從而解決先前技術中在整合並展示與特定事件相關的即時內容時存在不足的問題。</t>
  </si>
  <si>
    <t>藉由在客戶端設備中引入基於分類模型和用戶互動數據動態調整的技術，產生個性化拼貼圖生成和持續內容優化的功能，達成保護用戶隱私並提高內容選取效率的結果，從而解決先前技術中在內容生成過程中無法有效保證用戶隱私安全以及難以選取合適內容的問題。</t>
  </si>
  <si>
    <t>藉由在資源受限環境下利用機器學習模型預測和更新的技術，產生了根據處理器資源狀態決定是否更新模型並提供個性化服務的功能，達成了即使在資源有限時，仍能高效更新機器學習模型並執行個性化服務的結果，從而解決先前技術中在資源受限情況下無法有效提供個性化服務和更新模型的問題。</t>
  </si>
  <si>
    <t>藉由隨機選擇訓練項目的子集並根據目標模型計算分數的技術，產生了以較低資源消耗進行高效數據收集的功能，達成了在保證機器學習模型質量的同時大幅降低資源消耗和時間成本的結果，從而解決先前技術中在數據收集過程中資源消耗過大、效率低下的問題。</t>
  </si>
  <si>
    <t>藉由使用多個攝像頭獲取環境圖像並結合實時傳感器數據的技術，產生了基於環境特徵和傳感器數據進行準確姿態估計的功能，達成了提高系統反應速度和精度、擴展複雜環境應用範圍的結果，從而解決先前技術中依賴有限傳感器數據，導致在複雜環境中定位不精確及反應速度慢的問題。</t>
  </si>
  <si>
    <t>藉由在虛擬環境中引入虛擬平面元素並與替代虛擬環境關聯的技術，產生清晰且直觀的使用者介面操作的功能，達成在虛擬實境系統中提升使用者互動性、導航便利性及沉浸感的結果，從而解決先前技術中在高度沉浸式體驗下缺乏直觀操作介面、難以高效互動及導航體驗不佳的問題。</t>
  </si>
  <si>
    <t>藉由集成先進計算能力和數據處理架構的技術，產生高效的數據處理能力和清晰的操作界面的功能，達成提升虛擬現實系統中用戶沉浸式體驗和互動性的結果，從而解決先前技術中在提供沉浸式體驗過程中面臨的互動性差和計算能力不足的問題。</t>
  </si>
  <si>
    <t>藉由自動生成並發送與人工現實應用程式相關聯的鏈接的技術，產生了讓不同使用者能夠在人工現實應用程式中虛擬加入的功能，達成了提升虛擬世界中社交體驗順暢性與協作效率的結果，從而解決了先前技術中使用者在虛擬實境應用程式中啟動社交聚會時所面臨的溝通不便、導航困難及等待時間過長的問題。</t>
  </si>
  <si>
    <t>藉由在多次追蹤會話中整合運動數據與圖像數據的技術，產生高效整合運動感測器與圖像數據以進行用戶定位與物體追蹤的功能，達成在變化環境中能夠更準確、穩定地重新定位並追蹤用戶的結果，從而解決先前技術中在增強現實和虛擬現實應用中計算立體圖像深度信息、應對不穩定環境條件以及快速變化場景下追蹤準確性不足的問題。</t>
  </si>
  <si>
    <t>藉由使能晶體管與閘極晶體管的協同驅動的技術，產生了根據數據信號精確控制驅動電流的功能，達成了有效降低功耗並提高燒錄補償效率的結果，從而解決先前技術中提高閘極電壓所帶來的高功耗和電壓需求問題。</t>
  </si>
  <si>
    <t>藉由設計一個包含多個驅動晶體管來調整電流的像素電路的技術，產生了能夠根據實際閘極電壓調整電流並補償燒壞現象的功能，達成了提高OLED顯示器長期性能並確保穩定顯示效果的結果，從而解決先前技術中OLED顯示器因使用時間過長而出現的燒壞和性能退化問題。</t>
  </si>
  <si>
    <t>藉由採用基於III-V族半導體層堆疊與先進鍵合的技術，產生能夠在高密度顯示系統中實現高解析度和高亮度整合的功能，達成更小尺寸、更高效率以及更強耐用性的顯示系統的結果，從而解決先前技術中因LED組件間熱膨脹差異及配合精度不佳而導致顯示系統體積大、耐用性差、效率低的問題。</t>
  </si>
  <si>
    <t>藉由在基材上形成多層堆疊並融合透明導電氧化物、介電層及金屬層的技術，產生了高密度、微型化、可高效封裝的顯示系統的功能，達成了體積更小、耐用性更強且顯示效率更高的顯示效果的結果，從而解決先前技術中光源體積過大、耐用性差以及顯示系統效率不足的問題。</t>
  </si>
  <si>
    <t>藉由利用變頻衍射光柵與可調液晶排列結構結合多色光源的技術，產生了可根據電壓變化精確控制顏色切換的功能，達成了實現更靈活且清晰的多色顯示效果的結果，從而解決先前技術中固定顏色光源無法動態調整顯示顏色，導致視覺體驗受限的問題。</t>
  </si>
  <si>
    <t>藉由通過可穿戴設備端子向驅動器提供電壓信號並實時監測相關電流，以及基於機器學習模型分析阻抗的技術，產生準確評估可穿戴設備放置質量並提供用戶通知的功能，達成更高音頻傳遞質量、適應多樣化設備形式以及改善設備與用戶接觸情況的結果，從而解決先前技術中未能有效檢測設備與用戶之間接觸情況，影響音頻傳遞效果並無法適應不同設備類型的問題。</t>
  </si>
  <si>
    <t>藉由在訊息伺服器中引入釘選訊息並在獨立窗口區域顯示相關信息的技術，產生了在多位使用者間清晰顯示關鍵訊息的功能，達成了有效提升對話管理與追蹤的結果，從而解決先前技術中在多位參與者同時參與群聊時，對話內容和主題混亂，使使用者難以追蹤和管理對話的問題。</t>
  </si>
  <si>
    <t>藉由消息伺服器自動顯示固定消息並分開顯示區域的技術，產生在群組消息會話中固定和跟蹤關鍵信息的功能，達成提升群組聊天組織性和可跟蹤性的結果，從而解決先前技術中在多用戶通信會話中，難以有效管理大量信息和保持對話連貫性的問題。</t>
  </si>
  <si>
    <t>藉由具備微型風扇和溫度傳感器整合封裝的技術，產生主動散熱和即時溫度監控的功能，達成在高運算負載下保持IC芯片穩定運行並維持最佳工作溫度的結果，從而解決先前技術中依賴被動散熱導致過熱、性能不穩定以及散熱效率不足的問題。</t>
  </si>
  <si>
    <t>藉由選擇具有高旁瓣抑制比的前導碼的技術，產生更高抗干擾性與數據傳輸穩定性的功能，達成在虛擬現實（VR）、擴增實境（AR）或混合現實（MR）等環境中高效、穩定的無線數據傳輸的結果，從而解決先前技術中在多設備環境下無線鏈接協調困難、信號干擾頻發，以及數據傳輸不穩定等影響沉浸式體驗流暢性與可靠性的問題。</t>
  </si>
  <si>
    <t>藉由配置虛擬方向性麥克風並根據顯示裝置的方向動態調整音訊捕獲的技術，產生了精確捕捉不同音訊來源並提升音訊質量的功能，達成了顯著改善視頻通話中音訊清晰度和靈活性的結果，從而解決先前技術中音訊捕獲不佳和環境噪聲干擾的問題。</t>
  </si>
  <si>
    <t>藉由智能識別和報告無線流量標識符的技術，產生即時生成和傳輸對應緩衝區狀態數據的功能，達成在虛擬現實、擴增現實和混合現實場景中更高效、更可靠的數據傳輸管理的結果，從而解決先前技術中無法即時觸發和發送緩衝區狀態報告、導致數據傳輸延遲、不穩定，以及影響虛擬物體顯示流暢性與用戶互動體驗的問題。</t>
  </si>
  <si>
    <t>藉由在頭戴設備框架中集成振動傳感器並使用控制器進行信號分析的技術，產生了有效監測使用者健康和活動狀況的功能，達成了在有限空間內高效進行健康監控的結果，從而解決先前技術中由於空間限制而難以安裝足夠生物傳感器以監測使用者健康和活動狀況的問題。</t>
  </si>
  <si>
    <t>藉由反射式空間光調製器、光柵以及光源協同工作的技術，產生對光的偏振和方向進行精確控制的功能，達成在頭戴式顯示設備中高效的光學管理以及更均勻、更高品質的顯示效果的結果，從而解決先前技術中在提供虛擬現實（VR）與擴增實境（AR）視覺信息時存在的照明不均、影像清晰度不足、偏振控制不佳等影響用戶沉浸感和操作體驗的問題。</t>
  </si>
  <si>
    <t>藉由計算系統實時監控帶寬和調整延遲操作的技術，產生動態調整視頻流播放以適應網絡條件變化的功能，達成即使在網絡條件不佳時也能減少延遲並順暢播放視頻流的結果，從而解決先前技術中由於網絡延遲導致的用戶體驗下降和視頻流中斷的問題。</t>
  </si>
  <si>
    <t>藉由設計多個具有不同形狀和相對寬度的光學元件的技術，產生了更佳的光學對焦和色差校正的功能，達成了在增強現實（AR）、虛擬現實（VR）和混合現實（MR）設備中實現高質量視覺效果並提升使用者體驗的結果，從而解決先前技術中因熱量或溫度波動引起的光學失焦和色差，導致影像模糊或扭曲的問題。</t>
  </si>
  <si>
    <t>藉由主動生成流量識別碼的技術，產生優化數據流管理、提高通信質量和穩定性的功能，達成在人工現實系統（如虛擬現實、擴增實境或混合現實）中更高效、可靠的數據傳輸的結果，從而解決先前技術中在多設備環境下通信延遲、數據傳輸不穩定，影響用戶沉浸體驗和交互流暢性的問題。</t>
  </si>
  <si>
    <t>藉由透過計算系統確定第一實體對物品的信念、分析第一實體與物品的互動並生成基於實體相似性加權的第二信念的技術，產生能夠基於實體信念和相似性提供個性化推薦的功能，達成提升用戶與系統互動效率並提高推薦準確性與滿意度的結果，從而解決先前技術中難以有效學習和理解用戶信念，導致推薦不精確且用戶體驗不佳的問題。</t>
  </si>
  <si>
    <t>藉由通過人工現實系統識別用戶在現實環境中物理物體的當前狀態的技術，產生了自動生成操作步驟並向用戶呈現清晰指導的功能，達成了提高操作準確性和效率的結果，從而解決先前技術中缺乏實時反饋和指導，導致用戶在操作過程中容易迷失或無法有效達成預定目標的問題。</t>
  </si>
  <si>
    <t>藉由透過審核系統自動生成與用戶自定義哈希標籤相關的代表性內容項目集的技術，產生能夠針對性確定高互動性及最新發布內容項目的功能，達成提高用戶生成內容審核準確性、效率及靈活性的結果，從而解決先前技術中對於用戶自定義哈希標籤的動態變化無法快速適應、審核效率低下及資源分配不佳的問題。</t>
  </si>
  <si>
    <t>藉由錄製多種感官知覺指標並通過虛擬助手進行回放的技術，產生了更加全面和細緻的沉浸式回放的功能，達成了以更加沉浸和多元的方式重溫過去瞬間的結果，從而解決先前技術中在錄製和回放過程中無法充分收集和重現多種感官知覺信息的問題。</t>
  </si>
  <si>
    <t>藉由使用具有不同波形的調制輻射光源的技術，產生了能夠區分並精確識別不同光源的功能，達成了在複雜環境中提高眼動追蹤系統定位準確性和穩定性的結果，從而解決先前技術中在多光源環境下難以準確識別光源來源，導致定位準確性和可靠性下降的問題。</t>
  </si>
  <si>
    <t>藉由在頭戴式裝置中引入透明波導結構和多根光纖的技術，產生均勻化近紅外照明並精確照亮眼部區域的功能，達成不影響光學系統、無遮擋的高效照明效果的結果，從而解決先前技術中傳統光源導致光學系統干擾和遮擋的問題。</t>
  </si>
  <si>
    <t>藉由基於可切換衍射元件的技術，產生了動態切換影像光與現實光傳輸的功能，達成了虛擬與現實影像的無縫融合的功能，從而解決先前技術中增強現實頭戴顯示器在虛擬影像與現實世界影像重疊時產生的衍射偽影的問題。</t>
  </si>
  <si>
    <t>藉由基於波前傳感器與紅外光學元件整合的技術，產生更準確地測量和感知光波前的功能，達成在頭戴式顯示器中更精確地確定用戶眼睛位置和注視點的結果，從而解決先前技術中在多種光學應用中，特別是在HMD中無法準確測量光波前、影響虛擬影像體驗準確性的問題。</t>
  </si>
  <si>
    <t>藉由可調焦距膜組合與支撐結構設計的流體透鏡的技術，產生可動態調整焦距並具快速響應性和高靈活性的光學的功能，達成在各種使用場景下即時調整焦距並保持高影像清晰度的結果，從而解決先前技術中固定焦距透鏡無法適應變化視覺需求、缺乏靈活性和效率的問題。</t>
  </si>
  <si>
    <t>藉由根據人體測量數據生成用戶頭部三維（3D）幾何形狀並定制耳架設計參數的技術，產生可以根據用戶頭部形狀自適應耳架尖端設計的功能，達成提供更加合適、舒適且穩定的耳機佩戴體驗的結果，從而解決先前技術中耳機標準形狀和尺寸無法適應用戶頭部及耳部幾何變化，導致佩戴不舒適、音視效果降低以及難以滿足個性化需求的問題。</t>
  </si>
  <si>
    <t>藉由基於複雜膜層結構設計的光學元件的技術，產生對光波偏振進行精確控制並調整相位延遲的功能，達成在高性能光學系統中提供更高效且靈活的偏振控制效果的結果，從而解決先前技術中傳統固定波片調節受限、可調雙折射材料範圍和準確度不足的問題。</t>
  </si>
  <si>
    <t>藉由同時用兩束相干偏振光照射光學可記錄材料層的技術，產生周期性定向圖案的功能，達成簡化偏振體積光柵製作過程並拓展其應用範圍的結果，從而解決先前技術中偏振體積光柵製作過程繁瑣且需要在特定三維配置中進行圖案對準的問題。</t>
  </si>
  <si>
    <t>藉由整合光源、空間光調製器、極化選擇性導向組件和全息光學元件的技術，產生了能夠提供多角度導向並實現高解析度顯示的功能，達成了改善增強現實和混合現實應用中視場與眼盒尺寸之間的衝突的結果，從而解決先前技術中全息顯示器受限於空間光調製器帶寬，無法同時滿足擴大視場和保持適當眼盒尺寸的需求，導致用戶難以精確對準瞳孔位置的問題。</t>
  </si>
  <si>
    <t>藉由通過轉換器和控制器改變聲學信號頻譜內容以調整觸覺感受強度的技術，產生精確控制觸覺內容與音頻內容同步呈現的功能，達成提升使用者在人工實境系統中對輔音聲音更清晰的語音感知與體驗的結果，從而解決先前技術中頭戴式顯示器在特定頻率和振幅下造成不必要觸覺干擾、影響使用者沉浸感與語音理解體驗的問題。</t>
  </si>
  <si>
    <t>藉由基於視覺媒體集合管理和社交網絡帖子編譜的技術，產生更加靈活高效的視覺媒體內容組織與分享的功能，達成用戶能更快速地重新定位、查看特定影像或影片，並有效整合多位共同使用者的媒體內容的結果，從而解決先前技術中用戶必須多次搜尋或瀏覽來查找特定內容、操作繁瑣且資源消耗較高的問題。</t>
  </si>
  <si>
    <t>藉由基於神經網絡訓練基線機器學習模型並引入非本地操作及自動調整權重矩陣的技術，產生強化多樣化數據處理能力的功能，達成提升智慧助理系統精確度及服務效能的結果，從而解決先前技術中無法充分分析多種輸入來源並提供即時反應的問題。</t>
  </si>
  <si>
    <t>藉由交替切換的處理單元設計的技術，產生高效協作的準備與縮放操作功能，達成靈活且高品質的縮放效果的結果，從而解決先前技術中現有硬體縮放器僅支援固定標準縮放比且通常配置較低品質濾波器，無法滿足使用者對高品質影像及特定縮放需求的要求的問題。</t>
  </si>
  <si>
    <t>藉由基於深度圖生成二維遮擋表面並在三維坐標系中擺放的技術，產生能夠準確判斷虛擬物體與真實物體遮擋關係並即時更新的功能，達成更加真實、流暢的虛擬實境內容顯示效果的結果，從而解決先前技術中在人工現實系統中虛擬物體與真實物體遮擋關係處理不準確、缺乏深度感知與即時更新能力，導致用戶體驗不佳、沉浸感不足的問題。</t>
  </si>
  <si>
    <t>藉由根據物體的預測姿態動態調整像素感測器捕捉範圍的技術，產生了能夠有效減少計算資源消耗並提高物體追蹤效率的功能，達成了在功率受限設備上實現高效物體追蹤的結果，從而解決先前技術中需要捕捉完整影像以追蹤物體所帶來的過多計算資源消耗和增加功率需求的問題。</t>
  </si>
  <si>
    <t>藉由使用3D面部建模與映射的技術，產生真實捕獲並渲染使用者面部表情的功能，達成更高真實感與沉浸感的虛擬實境體驗的結果，從而解決先前技術中虛擬實境系統無法充分反映使用者面部表情和動作，限制真實感與沉浸感提升的問題。</t>
  </si>
  <si>
    <t>藉由使用基於灰階範圍選擇點子集並生成多子幀的技術，產生能夠以較低位數高效顯示目標影像的功能，達成在時間域中準確地依序顯示多個子幀以表示目標影像的結果，從而解決先前技術中在智慧助理系統中處理影像灰階顯示效率不足、缺乏高效灰階控制策略，以及在資源受限環境下影像處理速度較慢的問題。</t>
  </si>
  <si>
    <t>藉由分析使用者語音輸入的語調、音頻特徵及令牌表示，並生成相應的風格嵌入的技術，產生了個性化且風格一致的音頻回應的功能，達成了提高使用者交互體驗、簡化多感官輸出管理的結果，從而解決先前技術中無法有效整合多種感官輸出、導致用戶體驗不佳和多渠道輸出管理困難的問題。</t>
  </si>
  <si>
    <t>藉由使用可尋址多發射器陣列與光伏電池陣列光學耦合的技術，產生能夠獨立控制每個發射器以選擇性照亮特定光伏電池的功能，達成更高能量捕獲效率和更強的系統響應能力的結果，從而解決先前技術中靜態或固定配置光學系統無法根據需求即時調整、導致照明效率不足以及能量利用不充分的問題。</t>
  </si>
  <si>
    <t>藉由優化LED量子井結構及半導體層形狀，並設計斜側壁的技術，產生了提高光萃取效率和減少全內反射的功能，達成了顯著增強μLED光輸出性能和提高光能轉換效率的結果，從而解決先前技術中微型發光二極體(μLEDs)結構中光萃取效率低，光無法有效釋放的問題。</t>
  </si>
  <si>
    <t>藉由利用根據多位個體的身體輪廓測量來構建身體模型的技術，產生了能夠根據不同體型調整第二曲面變化曲率半徑的功能，達成了提高可穿戴電池包的舒適性、穩定性和美觀性的結果，從而解決先前技術中未能充分考慮用戶個體差異，導致可穿戴設備適配性不足、使用不便及不舒適的問題。</t>
  </si>
  <si>
    <t>藉由基於實時位置信息和語音識別數據結合生成增強現實內容的技術，產生能夠動態根據用戶位置和音頻輸入調整AR內容顯示的功能，達成更高互動性、更真實沉浸感的增強現實體驗的結果，從而解決先前技術中無法根據用戶當前位置或即時語音輸入動態調整AR內容顯示的問題。</t>
  </si>
  <si>
    <t>藉由根據上下文信息和多模態信號動態調整通知過濾級別與傳送級別的技術，產生了根據媒體內容的優先級和過濾級別確定傳送級別並進行調整的功能，達成了提高通知相關性與即時性的結果，從而解決了先前技術中智能助手系統無法根據用戶當前注意力動態調整通知傳送方式和強度，導致用戶錯過重要通知或過度干擾的問題。</t>
  </si>
  <si>
    <t>藉由從用戶資料中檢索音訊參數並根據參與者的音訊數據進行調整的技術，產生自動調整音訊音量並生成量身定制的音訊混合的功能，達成改善用戶在虛擬會議中的聽覺體驗和交流品質的結果，從而解決先前技術中音訊混合雜亂，無法有效區分參與者音訊重要性，導致用戶難以集中注意力和交流效果差的問題。</t>
  </si>
  <si>
    <t>藉由通過第一視訊會議通道和第二視訊會議通道接收數據，並由處理器識別通道特徵來優化顯示的技術，產生基於用戶信息和第二通道特徵優化顯示區域分配的功能，達成參與者可以更清晰地識別其他參與者並順暢地進行互動的結果，從而解決先前技術中多位參與者同時出現時顯示區域有限、畫面辨識困難，以及簡報與參與者畫面擁擠不清等顯示分配不足和視覺干擾問題。</t>
  </si>
  <si>
    <t>藉由根據社交網路圖中觀看者的屬性比較來選取多個相關使用者生成媒體串流，並對串流視頻部分中的物體進行檢測、文本識別與追蹤，以及實時更新文本位置以保持其與物體相鄰的技術，產生整合多個串流媒體並根據觀看者興趣優化內容呈現的功能，達成提升觀看者在直播串流中導航效率與控制能力，並改善觀看體驗的結果，從而解決先前技術中串流媒體無法直觀分發且難以滿足觀看者興趣需求的問題。</t>
  </si>
  <si>
    <t>藉由利用耳赤音響傳感器陣列檢測聲場並通過去除物體散射效應以創建聲場調整表示的技術，產生能夠有效重建和渲染聲場以提升用戶聽覺體驗的功能，達成在小型設備中高效捕捉和重現高精度聲場的結果，從而解決先前技術中依賴大尺寸球面麥克風陣列且無法適用於小型設備的聲場捕捉精度受限的問題。</t>
  </si>
  <si>
    <t>藉由基於實時數據聚合和流量趨勢預測的技術，產生精確預測未來網路流量並優化資源分配的功能，達成在不同地理區域內高效分配通信資源、提升網路運行穩定性與效能的結果，從而解決先前技術中通信網路流量管理與增強預測不精確、資源分配不足或過度等導致網路運行效率低下的問題。</t>
  </si>
  <si>
    <t>藉由基於單一顏色照明光源與圖像光結合的技術，產生高亮度圖像顯示且功耗更低的功能，達成在頭戴顯示裝置上提供高亮度且高效能顯示的結果，從而解決先前技術中頭戴顯示系統在提供高亮度圖像時因高功耗導致操作時間縮短、電池壽命減少以及裝置體積變大的問題。</t>
  </si>
  <si>
    <t>藉由透過訊息系統存取訊息佇列並針對訊息機器人進行身份驗證的技術，產生了精確識別機器人並確保訊息正確傳遞的功能，達成了提升訊息準確性、有效性及改善使用者對話體驗的結果，從而解決先前技術中在訊息系統中進行雙向傳遞和身份驗證時可能導致訊息無法正確識別和接收的問題。</t>
  </si>
  <si>
    <t>藉由不斷更新對象分類算法並從訓練物件中提取關聯特徵的技術，產生了能夠精確識別和處理與用戶資料及關係相關內容的功能，達成了提供更加個性化的社交體驗的結果，從而解決先前技術中在社交網絡環境中對象分類精確性和效率不足的問題。</t>
  </si>
  <si>
    <t>藉由設計可切換的光學元件和光學堆疊的技術，產生了靈活調整透鏡對不同入射光偏振響應的功能，達成了在虛擬實境（VR）、擴增實境（AR）及混合實境（MR）裝置中提供更佳視覺品質的結果，從而解決先前技術中Pancharatnam-Berry相位（PBP）透鏡無法有效處理非完美圓偏振或橢圓偏振光，導致頭戴式顯示器（HMD）使用者遭遇不良的“鬼影”效應的問題。</t>
  </si>
  <si>
    <t>藉由對視頻執行共享模式決策處理並使用共享模式決策處理結果將視頻編碼為多種不同輸出編碼的技術，產生了在多種不同編碼器之間共享處理結果的功能，達成了提高視頻轉碼效率並有效控制視頻質量和分辨率的結果，從而解決先前技術中針對每種編碼格式單獨處理，導致轉碼效率低且可能造成質量損失的問題。</t>
  </si>
  <si>
    <t>藉由結合光學元件與空間光調製器協同工作的技術，產生高效光路傳遞與反射控制的功能，達成提升光利用效率並有效消除螢幕門效應的顯示效果的結果，從而解決先前技術中頭戴顯示裝置在使用低解析度顯示器時無法有效避免像素間隙明顯的視覺干擾的問題。</t>
  </si>
  <si>
    <t>藉由在虛擬現實（VR）顯示裝置中實施動態調整個人使用者介面（UI）的技術，產生了基於使用者上下文變化即時調整UI形狀和姿勢的功能，達成了更靈活、不受視野遮擋影響的UI顯示效果的結果，從而解決先前技術中固定虛擬現實UI設計會遮擋視野、影響使用體驗以及無法有效隱藏或顯示UI功能的問題。</t>
  </si>
  <si>
    <t>藉由生成平面表示和高度圖的技術，產生了能夠精確確定使用者手部與虛擬物體相對位置的功能，達成了在人工現實環境中提供更高現實感和互動性的結果，從而解決先前技術中在生成人工現實內容時，難以有效整合虛擬與實際元素以提高視覺效果和交互性能的問題。</t>
  </si>
  <si>
    <t>藉由基於自動化視頻捕捉與焦點調整的技術，產生能根據變化條件自動定位並突出顯示用戶的功能，達成在視頻捕捉過程中無需手動配置即能自適應焦點和放大倍率的結果，從而解決先前技術中客戶設備在捕捉視頻數據時必須手動設置參數、無法自動適應變化條件、影響使用體驗和效率的問題。</t>
  </si>
  <si>
    <t>藉由根據數據幀壓縮後切片大小進行動態傳輸通道保留的技術，產生能夠即時調整傳輸持續時間以穩定數據流的功能，達成減少WiFi視頻串流延遲並提升畫質和用戶體驗的結果，從而解決先前技術中固定傳輸通道未動態適應數據幀變化，導致視頻流延遲、不同步和接收不及時的問題。</t>
  </si>
  <si>
    <t>藉由基於眼動追蹤和顯示均勻性修正的動態調整的技術，產生了根據眼動追蹤結果調整顯示內容顏色並提高顯示均勻性的功能，達成了在提供隱私保護的同時提升顯示質量和減少顏色異常的結果，從而解決先前技術中無法有效管理攝影機影像捕捉，導致隱私洩露風險的問題。</t>
  </si>
  <si>
    <t>藉由即時監控多個使用者的注意力狀態並在三維協作物體上顯示相應的注意力指示器的技術，產生了協作過程中即時反映使用者注意力位置的功能，達成了提升多使用者間協作效率和流暢度的結果，從而解決先前技術中無法有效反映使用者注意力和意圖，導致協作互動不夠靈活和自然的問題。</t>
  </si>
  <si>
    <t>藉由創建可獨立於瀏覽器的互動視圖的技術，產生了讓用戶能夠在人工現實環境中靈活操控虛擬物件的功能，達成了提高虛擬物件呈現效率和交互體驗的結果，從而解決先前技術中虛擬物件以平面形式呈現並限制用戶交互方式的問題。</t>
  </si>
  <si>
    <t>藉由動態評估和選擇最適合的計算處理器資源來執行特定計算任務的技術，產生了根據功耗和計算延遲來智能選擇計算資源的功能，達成了提升數據處理效率、降低功耗並縮短計算延遲的結果，從而解決先前技術中數據中心在處理和儲存大量數據時所面臨的計算資源選擇的問題。</t>
  </si>
  <si>
    <t>藉由基於動態微批次分割與數據緩衝區維護的技術，產生高效能數據流即時處理和準確合併的功能，達成在處理大量數據時降低延遲、節省記憶體並提升反應速度的結果，從而解決先前技術中批處理數據管道延遲性以及合併不同數據流時難以有效識別的問題。</t>
  </si>
  <si>
    <t>藉由利用潛在向量和關鍵點相似度進行地理位置識別的技術，產生了對未識別地理位置進行快速定位的功能，達成了提高定位精度並有效處理基礎信號誤差的結果，從而解決先前技術中擴增實境（AR）對準確位置識別需求無法在室內環境及多變的地理位置中實現精確定位的問題。</t>
  </si>
  <si>
    <t>藉由透過計算系統訪問並顯示與輸出位置相關聯的第一和第二紋理的技術，產生了基於顏色混合操作優化的功能，達成了在人工現實場景中生成高質量且即時響應的圖形的結果，從而解決先前技術中需要依賴昂貴硬體和龐大計算負擔，導致延遲和性能不足的問題。</t>
  </si>
  <si>
    <t>藉由基於社交圖譜自動識別與虛擬現實整合的技術，產生能夠自動選擇與社交關係類型相關的3D圖形表示和通訊能力集的功能，達成在3D虛擬現實環境中流暢高效地自動管理用戶互動並顯示虛擬身份的結果，從而解決先前技術中依賴用戶主動設定虛擬身份及通訊功能、計算資源不足、渲染效率低下以及擁擠環境下互動體驗不佳的問題。</t>
  </si>
  <si>
    <t>藉由根據社交網絡系統中用戶協作邀請及聯合發佈內容的技術，產生了簡化用戶操作流程、降低資源消耗的功能，達成了更高效的協作內容共享及提高用戶互動體驗的結果，從而解決先前技術中個別用戶通過重複帖子共享協作內容所產生的複雜性和資源消耗的問題。</t>
  </si>
  <si>
    <t>藉由並行執行多種視頻格式運動估計的技術，產生能針對不同視頻格式和區塊大小進行高效搜索的功能，達成提高視頻編碼效率並減少計算資源和數據帶寬需求的結果，從而解決先前技術中視頻編碼過程中資源消耗過高和計算需求過大的問題。</t>
  </si>
  <si>
    <t>藉由將多個子像素配置為感測不同角度偏振光並設置專門偏光區域的技術，產生了同時捕捉多種偏振狀態的功能，達成了提供更豐富影像資訊並提升影像處理能力的結果，從而解決先前技術中單一偏光片無法捕捉多種偏振狀態，限制影像品質和應用範圍的問題。</t>
  </si>
  <si>
    <t>藉由根據參與者位置調制音頻流並合併調制音頻流的技術，產生了使聽眾能夠在虛擬會議中有效識別發言者的功能，達成了在語音會議中提升發言者識別率和會議互動性的結果，從而解決先前技術中隨著參與者人數增加而難以識別發言者的問題。</t>
  </si>
  <si>
    <t>藉由在節點設備上執行授權交易並接收和執行預簽名金鑰旋轉交易以交換加密金鑰的技術，產生提高加密金鑰管理效率並靈活應對惡意攻擊的功能，達成提升數位資產交易安全性及減少重複授權交易風險的結果，從而解決先前技術中因加密金鑰存儲於冷存儲位置而導致交易效率低下及安全性不足的問題。</t>
  </si>
  <si>
    <t>藉由實時檢測和補償局部電壓變化的技術，產生了對顯示面板電壓穩定性的精確控制的功能，達成了顯示裝置在高解析度圖像顯示下的穩定性和一致性的結果，從而解決先前技術中由於供電軌局部電壓變化而導致顯示品質下降，影響虛擬實境（VR）或擴增實境（AR）系統中顯示效果的問題。</t>
  </si>
  <si>
    <t>藉由基於用戶手勢姿勢識別瞬間移動開始手勢的技術，產生了能夠以自然手勢實現瞬間移動的功能，達成了提高操作直觀性並提升用戶在人工實境環境中互動效率的結果，從而解決先前技術中用戶需要依賴複雜控制方式進行虛擬導航和交互，影響使用體驗的問題。</t>
  </si>
  <si>
    <t>藉由在表面光柵上均勻沉積第二材料並在連續區域內設計第一區域和第二區域具有不同光柵深度與佔空比的技術，產生高效率、低雜訊且具廣角視覺效果的顯示的功能，達成在人工現實系統中提供更清晰、廣角且高品質的虛擬環境呈現的結果，從而解決先前技術中在頭戴顯示器（HMD）或平視顯示器（HUD）中常面臨的顯示效率、製造工藝困難，以及難以實現高折射率、快速生產和大光柵佔空比結構的問題。</t>
  </si>
  <si>
    <t>藉由結合光學合併器與眼睛追蹤相機、可修正視野相關光學畸變的技術，產生高準確度且低畸變的眼睛追蹤的功能，達成在智慧裝置中提供更流暢、可靠的使用者追蹤體驗的結果，從而解決先前技術中，依賴外部照明源可能導致捕捉眼睛圖像不清晰、畸變嚴重以及追蹤效果不佳的問題。</t>
  </si>
  <si>
    <t>藉由基於堆疊集成電路與無中介連接的高效SoC設計的技術，產生更高整合性與更低延遲的人工現實運算的功能，達成在頭戴顯示器中提升系統性能、降低功耗、並實現更高運算效率的結果，從而解決先前技術中在人工現實系統中存在的集成電路複雜性、性能不足及交互體驗不流暢的問題。</t>
  </si>
  <si>
    <t>藉由包含拋物面透鏡結構以聚焦紅外影像光並反射多餘紅外光的離軸光學合成器的技術，產生提升紅外影像光聚焦準確性和穩定性的功能，達成在頭戴顯示器中更清晰穩定地捕捉眼睛影像的結果，從而解決先前技術中光學合成器難以確保影像一致性導致眼睛追蹤效果不佳的問題。</t>
  </si>
  <si>
    <t>藉由檢測用戶運動並放大運動感知的技術，產生能夠更真實地將運動努力轉化為觸覺體驗的功能，達成提供跨身體部位更豐富、動態的觸覺反饋並提升運動沉浸感的結果，從而解決先前技術中無法精確將運動物理感受轉化為觸覺體驗，以及在交互感知上缺乏豐富性和真實感的問題。</t>
  </si>
  <si>
    <t>藉由使用基於機器學習預測負面體驗可能性的技術，產生能夠根據用戶負面體驗數據和實體屬性調整鏈接展示機會的功能，達成更準確地向用戶展示內容、提高內容展示相關性和用戶興趣的結果，從而解決先前技術中無法準確預測用戶在啟動消息應用程序鏈接對話中是否發生負面體驗，導致內容展示準確性降低的問題。</t>
  </si>
  <si>
    <t>藉由並行應用引擎處理來自多個人工現實應用的物體建模資訊的技術，產生了將各應用資訊整合為共通場景並進行邏輯驗證的功能，達成了在多個應用同時運行時，提供流暢的內容選擇和應用啟動體驗的結果，從而解決先前技術中在多應用運行時常出現的操作複雜、流程繁瑣，以及內容衝突和顯示不一致的問題。</t>
  </si>
  <si>
    <t>藉由通過微像素控制來優化每個子像素顏色表現的技術，產生了提高顏色準確性和一致性的功能，達成了在虛擬現實、增強現實或混合現實內容中顯示更高品質、無顏色失真的圖像效果的結果，從而解決先前技術中顯示內容時顏色失真和色彩不一致的問題。</t>
  </si>
  <si>
    <t>藉由生成潛在表示和上下文化表示的技術，產生了能夠更有效處理語音信號、保留關鍵語音特徵並提高識別準確性的功能，達成了在語音識別過程中減少對特定說話者的依賴，並提升語音識別系統準確性的結果，從而解決了先前技術中語音識別準確性不足、無法靈活處理語音特徵的問題。</t>
  </si>
  <si>
    <t>藉由基於語音交互與社交媒體整合的計算機的技術，產生通過語音命令快速書籤社交媒體帖子的功能，達成更高效、直觀且便利的內容管理體驗的結果，從而解決先前技術中用戶需要手動點擊或進行繁瑣操作才能保存社交媒體帖子的效率低下的問題。</t>
  </si>
  <si>
    <t>藉由監控用戶消息互動和地理位置並根據用戶意圖動態配置消息機器人選項的技術，產生智能識別用戶意圖並提供個性化消息機器人選項的功能，達成提升用戶在消息系統中的互動流暢性和個性化的結果，從而解決先前技術中僅依賴用戶帳戶作為在線身份，導致互動效率低和體驗缺乏連貫性的問題。</t>
  </si>
  <si>
    <t>藉由確定輸入數位影片的下採樣失真並根據該失真確定恆定比特率過渡閾值的技術，產生自動調整編碼參數以保持解析度和恆定比特率的功能，達成在編碼數位影片時更加精確地平衡影片質量、解析度和儲存需求的結果，從而解決先前技術中依賴預先設定的編碼參數生成多個影片副本、浪費儲存資源且無法靈活應對設備性能差異的問題。</t>
  </si>
  <si>
    <t>藉由使用超聲波傳感器非接觸式測量目標與使用者距離的技術，產生了準確測量眼睛距離的功能，達成了在睡眠監測中更舒適、便捷且可靠的結果，從而解決先前技術中因需依賴接觸性測量方法（如膠水貼片）而造成的不便和不舒適的問題。</t>
  </si>
  <si>
    <t>藉由基於眼球位置識別和濾波映射生成的技術，產生高效且動態的均勻性補償的功能，達成在虛擬實境或增強實境頭戴顯示器中提供更高顯示品質且計算負擔較低的視覺體驗的結果，從而解決先前技術中眼動追蹤補償運算需求過高、影像品質不穩定以及計算資源消耗過大的問題。</t>
  </si>
  <si>
    <t>藉由使用分開的權重矩陣和相應計算單元來處理多個數據矩陣的技術，產生了能夠同時處理不同尺寸數據矩陣的功能，達成了在神經網絡層級和維度變化下高效運算和優化吞吐量的結果，從而解決先前技術中在面對神經網絡結構複雜性時，硬體效率低下的問題。</t>
  </si>
  <si>
    <t>藉由監控用戶在社交網絡系統中與數位視頻互動的技術，產生了根據用戶互動自動判斷病毒部分並在播放時間軸上顯示的功能，達成了突出顯示病毒部分的開始和結束，並顯示用戶互動數量的結果，從而解決先前技術中用戶需要手動添加說明或標籤，並自行查找視頻關鍵內容所帶來的繁瑣的問題。</t>
  </si>
  <si>
    <t>藉由基於地理位置和內容相關性的標準來確定用戶活動並聚合相關內容的技術，產生了為用戶提供私密空間並增強內容共享能力的功能，達成了在特定事件相關的私密空間內促進用戶間內容互動和共享的結果，從而解決先前技術中在社交網絡中缺乏針對特定事件的內容聚合與互動機制，無法有效共享相關內容和提供精確信息的問題。</t>
  </si>
  <si>
    <t>藉由同時生成和接收多個傳輸波束的技術，產生能夠靈活調度多地面站通信需求的功能，達成顯著減少傳輸延遲、提升數據傳送速度與穩定性的結果，從而解決先前技術中信號傳輸和接收時間延遲，導致地面站間數據交換效率低且難以實現同步通信的問題。</t>
  </si>
  <si>
    <t>藉由在光致變色元件內部自上而下分布第一光致變色材料與第二光致變色材料，並通過濃度梯度設計實現不同穩態吸收特性的技術，產生根據環境光線強度動態調整顏色狀態以實現可調變色效果的功能，達成提升光學元件性能與擴展應用範圍的結果，從而解決先前技術中單一材料光致變色無法精確響應光線變化且性能穩定性不足的問題。</t>
  </si>
  <si>
    <t>藉由使用陶瓷材料製作納米壓印光刻光柵的技術，產生了具有優異光學性能、熱穩定性和機械強度的功能，達成了提高顯示系統性能，尤其在增強現實系統中提供更佳顯示效果和降低光學瑕疵的結果，從而解決先前技術中製作大範圍光柵過程複雜、耗時，且難以應對高產量需求的問題。</t>
  </si>
  <si>
    <t>藉由使用固定位置和方向的非平面鏡結構進行光束擴展的技術，產生高效地將光束從一個平行狀態擴展到更寬平行狀態的功能，達成光學系統在光束擴展過程中提高對準穩定性並降低調整複雜性的結果，從而解決先前技術中依賴可調整光學元件而導致對準困難、光學性能不穩定以及維護成本高昂的問題。</t>
  </si>
  <si>
    <t>藉由同步旋轉第二和第三偏光片並控制第三偏光片旋轉速率為第二偏光片兩倍的機械調整結構的技術，產生能夠分階段調整透光率並保持正入射和非正入射光線一致性的功能，達成提供更均勻的光線衰減效果且避免影像拍攝中伪影和顏色偏移的結果，從而解決先前技術中變光中性密度濾鏡在廣角和高密度拍攝時容易出現的透光不均和偽影的問題。</t>
  </si>
  <si>
    <t>藉由根據語義意圖和上下文信息自動識別對話意圖及相關代理的技術，產生即時處理多個任務並整合返回信息的功能，達成更精確、迅速地回應用戶請求並提升互動效率的結果，從而解決先前技術中智能助理系統無法快速處理複雜用戶需求和延遲反應的問題。</t>
  </si>
  <si>
    <t>藉由生成與圖像相關的地址並嵌入圖像部分計數的技術，產生根據請求生成特定版本圖像的功能，達成提高圖像傳輸效率並改善用戶體驗的結果，從而解決先前技術中傳輸全分辨率圖像所導致的數據使用效率低下及顯示受限制的問題。</t>
  </si>
  <si>
    <t>藉由基於時間戳和地理空間元數據識別內容項目集並自動生成不重疊項目子集的技術，產生智能分類和組織內容項目的功能，達成在社交網絡中更高效地查找、共享和互動相關內容的結果，從而解決先前技術中無法充分利用內容時間戳和地理元數據進行智能分類，導致用戶在尋找相關內容時效率低下、相關性不足的問題。</t>
  </si>
  <si>
    <t>藉由基於雲端機器學習模型訓練與多視點影像合成的技術，產生高效合成並渲染虛擬物體影像的功能，達成在增強現實（AR）和虛擬現實（VR）應用中提供即時、低延遲且高保真影像輸出的結果，從而解決先前技術中在用戶端設備上渲染和存儲三維內容時存在的高計算資源需求、擴展性不足、影像渲染延遲過長以及存儲空間受限的問題。</t>
  </si>
  <si>
    <t>藉由集成電路(IC)芯片與LED設備及控制電路的高效整合的技術，產生有效電氣連接並優化顯示系統空間佈局的功能，達成提升顯示質量、響應速度並擴展應用範圍的結果，從而解決先前技術中顯示設備與控制電路需要獨立設計，導致像素級互連和顯示系統尺寸受限，影響整體性能和應用範圍的問題。</t>
  </si>
  <si>
    <t>藉由引入可選擇性發射和接收波長的光學配置的技術，產生了靈活的波長選擇和調整的功能，達成了提高光通訊效率與系統靈活性的結果，從而解決先前技術中固定波長光信號傳輸的局限，無法有效應對不同應用需求下波長選擇與調整，導致頻譜利用率低且系統擴展性差的問題。</t>
  </si>
  <si>
    <t>藉由根據實時更新的連接性能數據生成精確網絡模型並通過離散模擬驗證的技術，產生靈活分配骨幹網絡資源以滿足動態數據通信需求的功能，達成在不浪費資源的情況下實時響應變化流量需求並提升網絡效率與穩定性的結果，從而解決先前技術中缺乏全面需求評估導致過度設計或資源分配不足，無法靈活應對通信需求變化的問題。</t>
  </si>
  <si>
    <t>藉由計算系統確定處理器編碼視頻能力並動態調整視頻取樣率和質量的技術，產生根據處理器能力和當前幀率調整視頻剩餘幀質量的功能，達成在編碼過程中有效降低對系統資源的依賴，並保持視頻的穩定性和流暢性的結果，從而解決先前技術中因固定比特率或可變比特率壓縮方案導致的比特浪費或編碼過量，及因處理器速度或數據通信帶寬波動而導致幀率不穩定或畫面不流暢的問題。</t>
  </si>
  <si>
    <t>藉由自動識別端點節點並測試潛在節點性能的技術，產生自動關閉無線網狀網路中開放環路的功能，達成更高效、可靠的網路設計與部署的結果，從而解決先前技術中依賴人工封閉開放環路、耗時長且難以快速響應需求的問題。</t>
  </si>
  <si>
    <t>藉由在可調式頭戴顯示器中使用帶有張力調整旋鈕的張力裝置的技術，產生了便於調整帶子緊密度的功能，達成了根據不同使用者需求調整佩戴舒適度並確保佩戴穩定的結果，從而解決了先前技術中未能有效適應不同頭型並造成佩戴不穩定或不適的問題。</t>
  </si>
  <si>
    <t>藉由使用光柵雙折射材料並調整雙折射率隨出瞳擴展方向逐漸增加的技術，產生高效且均勻的圖像光引導的功能，達成擴大視場範圍並保持光強度均勻分佈的結果，從而解決先前技術中透鏡擴展波導顯示器在視場擴展和光照強度均勻性上的問題。</t>
  </si>
  <si>
    <t>藉由使用像素陣列和特定光學元件配置以提供中心與周邊視野整合的技術，產生更完整、廣泛的視野覆蓋的功能，達成提升虛擬實境沉浸感和視覺體驗的結果，從而解決先前技術中虛擬實境設備在提供超過200°水平和115°垂直周邊視野時存在覆蓋不足、影響沉浸感和交互體驗的問題。</t>
  </si>
  <si>
    <t>藉由在光學堆疊中集成液晶層並運用可控偏振的技術，產生了動態眩光減少和清晰度增強的功能，達成了在減少眩光的同時提高圖像清晰度的結果，從而解決先前技術中無法有效抗眩光並增強清晰度的問題。</t>
  </si>
  <si>
    <t>藉由利用經訓練的機器學習模型執行密集化、分割和人體建模的技術，產生了能夠生成發送者三維影像並捕捉姿態變化的功能，達成了更真實、動態且具沉浸感的全息影像呈現的結果，從而解決先前技術中缺乏立體感和互動深度的問題。</t>
  </si>
  <si>
    <t>藉由計算系統根據用戶偏好動態生成個性化字元並應用於內容項目模板的技術，產生了根據用戶需求精確調整字元外觀特徵的功能，達成了自動生成與用戶喜好相符的個性化內容的結果，從而解決先前技術中無法實現高效且靈活的內容生成，並缺乏精確的個性化調整的問題。</t>
  </si>
  <si>
    <t>藉由使用故意生成損壞視頻幀進行機器學習模型訓練的技術，產生更高準確度的視頻損壞識別的功能，達成在視頻處理中更高效地檢測和定位損壞部分的結果，從而解決先前技術中無法有效應對複雜或非典型損壞情況、識別準確度低、檢測效率不足的問題。</t>
  </si>
  <si>
    <t>藉由透過用戶介面接收用戶輸入並根據設備類型配置回應呈現方式的技術，產生了根據不同設備需求自動調整回應呈現的功能，達成了根據用戶選擇和設備類型優化回應呈現的結果，從而解決了先前技術中傳統智能助理系統或社交網絡系統在面對多樣化設備和用戶需求時，無法提供靈活且個性化服務的問題</t>
  </si>
  <si>
    <t>藉由在音頻播放裝置中引入智能開關的技術，產生了在音頻播放與無線電源接收之間靈活切換的功能，達成了在無需物理連接的情境下，提升用戶體驗和操作便捷性的結果，從而解決先前技術中，傳統音頻設備在無線供電過程中的操作繁瑣與效率低下的問題。</t>
  </si>
  <si>
    <t>藉由將通信卸載從第一處理模組轉移至第二處理模組的技術，產生高效的通信卸載機制的功能，達成在不影響應用程序性能的情況下有效降低系統能耗的結果，從而解決先前技術中單一處理模組持續運行導致的高能耗的問題。</t>
  </si>
  <si>
    <t>藉由一種基於自混合干涉儀（SMI）與掃描模組動態調整指向的眼動追蹤的技術，產生高精度、低功耗的眼動測量的功能，達成在減少系統複雜性並提升追蹤效率的結果，從而解決先前技術中使用多個傳感器陣列來提升測量準確性所導致的系統尺寸過大、重量過重，以及處理和電力成本高昂的問題。</t>
  </si>
  <si>
    <t>藉由自動識別切換增強現實（ER）頭戴顯示器配置的技術，產生了在虛擬現實（VR）、增強現實（AR）和直接現實（DR）模式之間無縫切換的功能，達成了在同一頭戴設備中高效切換不同現實模式並提供虛擬化身的結果，從而解決先前技術中只能單獨運行VR或AR模式，且無法在同一設備中實現順暢切換的問題。</t>
  </si>
  <si>
    <t>藉由在可穿戴結構中引入充氣與繩索動態調節的技術，產生根據流體壓力自動調節接地穩定性和舒適性的功能，達成更靈活、輕便且高度適應性的穿戴體驗的結果，從而解決先前技術中依賴笨重魔鬼氈設計、固定性接地效果不佳並限制血流循環的問題。</t>
  </si>
  <si>
    <t>藉由計算系統存取與用戶視角相關的影像並結合手部三維模型與虛擬設備渲染的技術，產生能夠將用戶的手精確結合於虛擬輸入設備並保留物理設備真實感的功能，達成提升虛擬環境中用戶交互體驗的流暢性與真實感的結果，從而解決先前技術中無法精確再現物理設備姿態且操作體驗缺乏真實感的問題。</t>
  </si>
  <si>
    <t>藉由在動畫生成中引入多層反應圖示與影像整合的技術，產生豐富且多層次的互動反應動畫的功能，達成在內容顯示中更顯著且引人注目的用戶互動體驗的結果，從而解決先前技術中在大量用戶情境下無法有效實時呈現複雜互動反應的問題。</t>
  </si>
  <si>
    <t>藉由在處理器內部設計二維陣列結構並配置請求廣播主控以高效處理內部數據傳輸的技術，產生減少內存傳輸開銷並優化處理大規模數據效率的功能，達成顯著提升處理器在人工智慧應用中數據處理性能，尤其是神經網絡運算效率的結果，從而解決先前技術中因內存傳輸開銷過高導致性能瓶頸而無法滿足大規模數據處理需求的問題。</t>
  </si>
  <si>
    <t>藉由使用聲學感測器陣列及動態確定聲學轉移函數的技術，產生了基於用戶頭部引起的聲音變換來確定來源位置和識別用戶的功能，達成了增強用戶身份識別和安全性的結果，從而解決先前技術中可穿戴設備無法動態確定個人化聲學轉移函數，難以提供個性化內容和防止未授權使用者訪問私人數據的問題。</t>
  </si>
  <si>
    <t>藉由使用兩個處理器在共享物理記憶體上進行並行操作的技術，產生能夠在短時間內高效完成影像渲染與增強處理的功能，達成顯著提高顯示流暢性並減少影像處理延遲的結果，從而解決先前技術中由於影像生成與增強過程處理緩慢，導致顯示跳動或運動暈眩問題，進而影響使用者的沉浸體驗與系統性能的問題。</t>
  </si>
  <si>
    <t>藉由使用第一組和第二組暫存器來優化多通道數據矩陣與卷積權重矩陣處理的技術，產生了數據重用和運算加速的功能，達成了提升深度卷積運算效率和加速神經網絡卷積運算過程的結果，從而解決先前技術中依賴專用硬體和複雜內存結構來處理大規模卷積運算時出現的性能瓶頸的問題。</t>
  </si>
  <si>
    <t>藉由基於廣告模板自動替換組件與用戶數據智能匹配的技術，產生能夠根據用戶信息自動選擇並展示個性化廣告組件的功能，達成在社交網絡系統中高效替換廣告模板佔位元件並提供針對性廣告展示的結果，從而解決先前技術中廣告展示效率低下、資源浪費以及廣告合規性檢查耗時過長的問題。</t>
  </si>
  <si>
    <t>藉由精確調度數據處理步驟與無線傳輸視窗的技術，產生了同步高效的幀生成與無線傳輸的功能，達成了提升無線數據傳輸過程中低延遲與高吞吐量對齊的結果，從而解決先前技術中無線AR/VR應用中因幀生成與傳輸未充分同步，導致圖像抖動與延遲的問題。</t>
  </si>
  <si>
    <t>藉由在頭戴式眼鏡收納盒中整合內部腔體、電源供應系統及校準表面的技術，產生在收納狀態下能部分運行攝影機並進行校準的功能，達成在不取下眼鏡的情況下自動校準攝影機並保持電力供應的結果，從而解決先前技術中頭戴式裝置因電池壽命有限、校準不便以及資源受限而影響使用體驗的問題。</t>
  </si>
  <si>
    <t>藉由基於二維平面代理生成與渲染的技術，產生在多人虛擬互動中高效整合二維影像至三維環境的功能，達成低延遲且流暢的視覺體驗，同時保持固定或動態姿態的相對空間關係的結果，從而解決先前技術中依賴三維建模與渲染而導致計算負擔大、延遲高、影響多人互動流暢性的問題。</t>
  </si>
  <si>
    <t>藉由將媒體文件與消息線程中的消息建立關聯，並在第一用戶設備上提供包括媒體文件和評論或反應的媒體庫檢索與呈現功能的技術，產生提升訊息應用程式中媒體內容管理和檢索效率的功能，達成用戶能輕鬆回顧、檢索和分享重要生活事件回憶的結果，從而解決先前技術中用戶需要不斷滾動查找過去媒體內容，導致效率低下及用戶體驗不佳的問題。</t>
  </si>
  <si>
    <t>藉由整合空間光調製器、透鏡和全內反射技術的光學裝置的技術，產生能夠高效傳遞並反射影像光以實現內反射顯示的功能，達成提供高解析度、緊湊尺寸並輕量化顯示系統的結果，從而解決先前技術中頭戴顯示裝置在虛擬現實、混合現實及擴增現實應用中無法滿足高解析度、空間緊湊性及輕量化要求的問題。</t>
  </si>
  <si>
    <t>藉由利用多攝像頭同步捕捉並視角融合的技術，產生根據觀眾視角動態調整顯示內容的功能，達成在單目顯示器上提供更真實、自然且連貫的視覺體驗的結果，從而解決先前技術中在遠端視訊和人工現實應用中無法有效融合多視角影像、導致視覺失真及沉浸感不足的問題。</t>
  </si>
  <si>
    <t>藉由利用透明介質產生超聲波並結合可透視性的技術，產生在掃描過程中保留物體可視性的功能，達成有效避免低頻聲波對影像顯示質量干擾並提升操作電壓範圍的結果，從而解決先前技術中透明膜激活顯示器聲學模式容易受振幅影響而損害顯示質量且高電壓要求限制應用範圍的問題。</t>
  </si>
  <si>
    <t>藉由在耳機鬢部設計偶極揚聲器並配置控制漏氣通道的技術，產生有效減少共鳴問題並提升音質的功能，達成改善耳機音響系統性能、增強聽覺體驗的結果，從而解決先前技術中使用側向發聲喇叭所導致的音質失真和特定頻率範圍內共鳴峰值的問題。</t>
  </si>
  <si>
    <t>藉由動態調整設備對無線通道使用份額的技術，產生了確保多人設備同時使用無線通道時仍能提供即時、低延遲數據傳輸的功能，達成了在多設備共享無線頻寬的情況下優化數據傳輸的結果，從而解決先前技術中在多人設備使用同一無線通道時未能有效解決頻寬競爭和延遲問題，導致顯示圖像抖動，引發用戶不適的問題。</t>
  </si>
  <si>
    <t>藉由使用可變補償元件與圓錐透鏡協同工作的技術，產生即時動態補償影像光學效應的功能，達成更清晰、無失真且穩定的顯示影像效果的結果，從而解決先前技術中無法針對矯正鏡片產生的光學效應進行動態補償、導致影像質量下降及失真的問題。</t>
  </si>
  <si>
    <t>藉由自動修正用戶身體表現數據以匹配真實身份的技術，產生更符合用戶內心自我形象的數位表達的功能，達成在虛擬環境中更真實一致的自我呈現的結果，從而解決先前技術中無法準確捕捉用戶真實自我、導致表達受限的問題。</t>
  </si>
  <si>
    <t>藉由在伺服器端智能確定取樣率並有效取樣應用事件數據的技術，產生了根據應用事件實例數量動態調整取樣率以提高數據處理效率的功能，達成了更快速且準確地生成報告的結果，從而解決先前技術中在實時大數據分析過程中面臨的挑戰及靈活性不足的問題。</t>
  </si>
  <si>
    <t>藉由使用數據稀疏圖生成電路來根據輸入數據生成通道稀疏圖和空間稀疏圖的技術，產生了根據這些圖有效選擇必要的通道和數據元素的功能，達成了減少不必要計算並提升影像解析度和處理速度的結果，從而解決先前技術中影像感測器因大量像素單元使用而消耗過多電力和計算資源的問題。</t>
  </si>
  <si>
    <t>藉由根據真實空間的深度數據生成三維模型並在其中放置虛擬相機的技術，產生了能夠錄製偽實時影像並創建實時回饋的功能，達成了提供更真實、沉浸的遠程互動體驗的結果，從而解決先前技術中視訊通話無法有效表達空間關係和肢體語言，並克服固定視角帶來的脫節感的問題。</t>
  </si>
  <si>
    <t>藉由在印刷電路板（PCB）的不同位置提供多重接地連接的技術，產生能顯著提高輻射元件接地效果、降低電磁干擾並增強系統穩定性的功能，達成在高頻信號應用中提高系統的性能和穩定性的結果，從而解決先前技術中接地不足導致信號完整性下降和電磁兼容性問題的問題。</t>
  </si>
  <si>
    <t>藉由基於影像感測器、鏡頭組件和基板緊湊集成設計的技術，產生能夠有效整合影像感測器、鏡頭和電路板並實現高效電連接的功能，達成更小尺寸且高效能的相機模組設計的結果，從而解決先前技術中相機模組在縮小包裝尺寸時常常需要較大基板空間進行連接，影響設備緊湊性和應用靈活性的問題。</t>
  </si>
  <si>
    <t>藉由接收視頻並判斷視頻部分是否顯示用戶做出映射到效果的手勢的技術，產生了能夠在選定位置啟用效果並顯示的功能，達成了簡化視頻編輯過程並使普通用戶輕鬆創作專業級效果的結果，從而解決先前技術中視頻和圖像編輯系統操作複雜、軟體昂貴及使用困難的問題。</t>
  </si>
  <si>
    <t>藉由將影像感測元件、接口組件和影像處理組件堆疊於不同層中以提高空間利用率與設計緊湊性的技術，產生在有限空間內實現更高影像處理能力和更快速信號傳遞的功能，達成在高解析度和高速影像捕捉場景下提供更出色影像質量和響應速度的結果，從而解決先前技術中影像感測元件分散安裝導致空間佔用大、信號傳遞延遲高以及接口不良的問題。</t>
  </si>
  <si>
    <t>藉由基於預期下載需求差異進行區段編碼優化的技術，產生針對性高效編碼的功能，達成更快下載速度與更流暢串流體驗的結果，從而解決先前技術中未考慮媒體檔案各區段需求差異、導致資源浪費及用戶體驗下降的問題。</t>
  </si>
  <si>
    <t>藉由結合基於靜電放電量測與即時互動檢測的可穿戴系統的技術，產生對使用者觸摸與釋放物體互動進行高靈敏度感應的功能，達成使用者可以更自然、自由地與虛擬物體進行交互的結果，從而解決先前技術中依賴手動控制器導致使用者行動範圍受限、手部互動不自然，以及難以實現直觀互動體驗的問題。</t>
  </si>
  <si>
    <t>藉由設計具備高效記憶體訪問和動態可編程分配方案的技術，產生能夠將記憶體數據請求分解並動態調整記憶體資源分配的功能，達成在處理人工智慧計算時，提升記憶體訪問性能並更好地滿足神經網絡的處理需求的結果，從而解決先前技術中硬體平台無法有效應對記憶體訪問性能和效率要求，限制神經網絡處理能力的問題。</t>
  </si>
  <si>
    <t>藉由基於動態內容更新與智能推薦列表生成的技術，產生能夠即時更新推薦列表並反映用戶需求的功能，達成在社交網絡中提供更相關、更即時的內容建議的結果，從而解決先前技術中依賴靜態內容生成和預設推薦，無法及時回應用戶需求並影響互動質量的問題。</t>
  </si>
  <si>
    <t>藉由引入會話級用戶令牌並在分布式系統中即時驗證和更新數據的技術，產生高效驗證數據一致性和同步的功能，達成更快數據讀寫操作且保證數據準確性的結果，從而解決先前技術中分布式系統數據一致性挑戰、等待數據鏡像所帶來的系統延遲以及性能瓶頸的問題。</t>
  </si>
  <si>
    <t>藉由基於特徵重要性評估並綜合管理多個機器學習模型中特徵的技術，產生更高效地選擇和管理代表性特徵的功能，達成在大量數據和複雜模型中提升機器學習模型準確度與效能的結果，從而解決先前技術中依賴大量特徵導致模型儲存和處理需求增加、訓練效率降低及穩定性受限的問題。</t>
  </si>
  <si>
    <t>藉由引入具備注意向量和標準化函數的技術，產生對神經網絡激活的有效控制的功能，達成提升數據集內容本地化與分類的準確性的結果，從而解決先前技術中激活函數輸出值變化，影響數據處理過程中的內容區分的問題。</t>
  </si>
  <si>
    <t>藉由引入具有柔性部分和參考基準的外殼結構設計的技術，產生了能夠穩定對準波導濾波器部件的功能，達成了在動態環境中保持濾波器部件穩定對準的結果，從而解決先前技術中組裝誤差可能導致的性能下降的問題。</t>
  </si>
  <si>
    <t>藉由具備天線、非導電基板以及圖案化導電材料整合設計的可穿戴電子設備的技術，產生能夠有效降低面向使用者電磁信號強度的功能，達成在保留高效通訊性能的同時顯著提升使用者舒適性和安全性的結果，從而解決先前技術中可穿戴設備無法有效管理電磁輻射，可能對使用者產生不適或健康風險的問題。</t>
  </si>
  <si>
    <t>藉由計算系統動態管理並呈現多層次互動評論和回覆線程的技術，產生了能夠清晰顯示評論、回覆及子回覆結構並提供互動的功能，達成了提高社交網絡中評論線程可視化和互動性的結果，從而解決先前技術中評論線程結構不清晰、用戶難以查看和參與互動的問題。</t>
  </si>
  <si>
    <t>藉由使用計算系統進行地理區域體驗質量指標分析的技術，產生了精確識別低體驗質量區域並根據嚴重性進行優先排序的功能，達成了在通信網絡中更快速地識別和響應網絡問題的功能，從而解決先前技術中無法有效識別和評估各個子區域質量，導致使用者體驗不佳的問題。</t>
  </si>
  <si>
    <t>藉由在材料層上形成遮罩層並利用傾斜角度為0°或更大角度的離子束注入離子的技術，產生了能選擇性氧化或還原材料層中特定區域並刻蝕以形成表面微結構的功能，達成了減少光學損失並提高顯示虛擬物體與現實環境融合效果的結果，從而解決先前技術中在人工現實系統中顯示虛擬物體與實際環境結合時所出現的圖像重疊或失真的問題。</t>
  </si>
  <si>
    <t>藉由通過機器學習模型評估物體屬性並生成圖像描述的技術，產生了能幫助視力障礙人士自主識別和選擇物體的功能，達成了即時反應並且能夠在用戶界面上清晰傳達物體描述的結果，從而解決先前技術中缺乏即時支持和用戶友好界面的問題。</t>
  </si>
  <si>
    <t>藉由在半導體層堆疊內進行p側處理以及n側處理的技術，產生更緊密整合的發光元件結構和高效混合鍵合的功能，達成更高分辨率、更高亮度以及更強耐用性的發光顯示元件的結果，從而解決先前技術中LED在體積、封裝密度、亮度和耐用性方面受限制的問題。</t>
  </si>
  <si>
    <t>藉由計算系統根據與邊緣計算設備相關資訊提供機器學習數據，以及動態管理邊緣設備上機器學習操作的技術，產生對邊緣計算設備進行即時、靈活管理和優化機器學習過程的功能，達成在邊緣計算環境中提高系統效率、靈活性並及時響應設備狀態變化的結果，從而解決先前技術中依賴集中式伺服器進行數據收集、特徵工程和模型訓練，導致數據傳輸延遲、效率低下，且未能充分利用邊緣設備運算能力和即時數據處理優勢的問題。</t>
  </si>
  <si>
    <t>藉由基於多個轉子-定子對的電容變化測量的技術，產生能夠同時感測五個自由度位移的功能，達成更全面、更靈活的多維度位移測量的結果，從而解決先前技術中只能測量單一方向位移、無法提供三維空間綜合測量的問題。</t>
  </si>
  <si>
    <t>藉由使用靈活設計的模具插入物和液體材料固化的技術，產生了形狀準確且舒適的泡沫體的功能，達成了提升頭戴顯示器佩戴體驗和適應不同頭型及面部特徵的結果，從而解決先前技術中固定模具設計無法有效適應不同用戶需求，導致佩戴不適或舒適性不足的問題。</t>
  </si>
  <si>
    <t>藉由使用整合空間光調制器、衍射透鏡和偏振選擇性反射器的光學整合的技術，產生高效能影像傳遞和顯示的功能，達成更高解析度、緊湊尺寸和輕量化的顯示系統效果的結果，從而解決先前技術中頭戴式顯示設備無法提供細緻畫面、體積過大以及佩戴不舒適的問題。</t>
  </si>
  <si>
    <t>藉由在耳機中整合多個超聲波傳感器並配置相位陣列的技術，產生高效、準確地估算用戶眼睛方向的功能，達成在小體積設備內實現無需大型相機的高效能眼動追蹤的結果，從而解決先前技術中使用傳統相機進行眼動追蹤所帶來的高成本、體積大以及功耗高的問題。</t>
  </si>
  <si>
    <t>藉由具備電子控制並可變化透明與不透明狀態的光學結構的技術，產生可根據相機啟動與關閉條件自動調整介質光學狀態的功能，達成高隱蔽性、快速響應且無機械磨損的電子快門的結果，從而解決先前技術中傳統物理快門在響應時間、耐用性以及隱蔽性方面存在不足的問題。</t>
  </si>
  <si>
    <t>藉由設計可拆卸手錶主體並配備影像傳感器的技術，產生了便於拆卸與更換的功能，達成了提升設備靈活性和多樣化應用的結果，從而解決先前技術中固定式可穿戴設備無法輕易拆卸、更換，且缺乏集成影像捕捉功能，無法滿足使用者對自訂化和即時影像反饋需求的問題。</t>
  </si>
  <si>
    <t>藉由接收運動傳感器和攝影機捕捉的數據，生成預測姿態、識別影像特徵、確定影像序列對應數據並檢索區域地圖數據的技術，產生即時確定可穿戴設備當前姿態及支持世界鎖定渲染的功能，達成提升AR/VR頭戴設備性能及移動性，同時降低功耗和內存需求的結果，從而解決先前技術中因高功耗和高內存需求導致設備定位效率低及用戶體驗受限的問題。</t>
  </si>
  <si>
    <t>藉由根據網絡設備的供應商標識和型號標識自動生成定制配置任務計劃的技術，產生自動化配置工作流並最小化人工干預的功能，達成提高配置效率並支持遠程監控的結果，從而解決先前技術中網絡設備配置過程中對大量手動操作和工具依賴，及配置失敗後需手動診斷的問題。</t>
  </si>
  <si>
    <t>藉由計算系統執行合併多用戶直播內容流的技術，產生了能夠將多名用戶的直播內容進行即時合併並提供給追隨者訪問的功能，達成了提高廣播效率和增強用戶參與感的結果，從而解決先前技術中直播內容分散且無法實現即時互動的問題。</t>
  </si>
  <si>
    <t>藉由分析用戶的遊戲行為並在消息線程中自動生成包含遊戲預覽、表現指標及互動行動按鈕的定製消息的技術，產生促進用戶之間即時互動並提升社交參與感和遊戲體驗整合度的功能，達成在線遊戲與社交網絡系統緊密結合以增強互動流暢性與用戶黏性的結果，從而解決先前技術中在線遊戲與社交網絡系統互動不夠緊密且未能有效結合遊戲行為與社交互動的問題。</t>
  </si>
  <si>
    <t>藉由在介電層堆疊上沉積低折射率材料層、疏水相容材料層以及混合界面層的技術，產生能夠有效提升透光率和材料環境適應性的抗反射塗層的功能，達成在廣角和低反射率要求下，提供更高效和可靠的抗反射效果的結果，從而解決先前技術中傳統薄膜抗反射塗層無法同時實現高透光率和低反射率，且面臨材料兼容性和沉積過程複雜的問題。</t>
  </si>
  <si>
    <t>藉由接收來自當地和全球夥伴的數據並根據捐贈需求識別志願捐贈者池，並基於機器學習協調志願捐贈者與夥伴的技術，產生提升志願捐贈者參與度並促進社會資源有效配置的功能，達成提高醫療和緊急服務（如血液捐贈）效率和應急響應靈活性的結果，從而解決先前技術中協調和管理志願捐贈者與當地及全球夥伴的困難，無法快速響應捐贈需求並提高服務可及性的問題。</t>
  </si>
  <si>
    <t>藉由流體裝置中包含可調體積腔室和預應力突起元素的技術，產生了精確控制流體流動並減少裝置負擔的功能，達成了提升穿戴裝置舒適性、減少使用者負擔並增強虛擬實境體驗的結果，從而解決先前技術中虛擬實境系統中穿戴裝置複雜、笨重且可能影響使用者體驗的問題。</t>
  </si>
  <si>
    <t>藉由設置壓電雙材料驅動器作為主要驅動元件，並結合活塞在閥室內兩位置切換的技術，產生對流體出口進行精確控制及動態切換的功能，達成快速響應且高可靠性的流體控制的結果，從而解決先前技術中流體控制不夠靈活、回應速度慢且難以適應動態變化需求的問題。</t>
  </si>
  <si>
    <t>藉由在光學合成器中引入光學反射點與透明區域相結合的技術，產生簡化製造工藝且提升光學性能的功能，達成更高效、精確的實世界與虛擬場景光學重疊顯示效果的結果，從而解決先前技術中光學合成器製造複雜性高、成本過高以及性能不足的問題。</t>
  </si>
  <si>
    <t>藉由可調光源與衍射光學元件整合的技術，產生了可在多種波長下靈活調節光輸出並適應視差需求的功能，達成在虛擬實境和增強實境應用中提供更高效、無衝突的顯示效果，同時保持裝置輕巧舒適的結果，從而解決先前技術中變焦顯示器體積增大、重量過重影響使用便利性及視差調節衝突的問題。</t>
  </si>
  <si>
    <t>藉由設計專門的寄存器組和硬體處理單元來處理卷積運算的技術，產生了靈活且高效的數據處理的功能，達成了提升深度卷積運算性能和效率的結果，從而解決先前技術中在面對複雜人工智慧問題時計算效率不足以及無法靈活兼容多種矩陣運算的問題。</t>
  </si>
  <si>
    <t>藉由設計包含分層樹結構和並行執行不同矩陣乘法操作的矩陣乘法硬體單元的技術，產生了高效執行矩陣乘法並支持多種矩陣操作的功能，達成了顯著提升硬體平台在矩陣運算中的性能和效率的結果，從而解決先前技術中在數值算法中進行矩陣乘法時，因高運算需求和數據密集問題導致計算效率低下的問題。</t>
  </si>
  <si>
    <t>藉由計算設備實現的環境分析和點雲生成的技術，產生了能夠準確描繪場景特徵並生成虛擬表面和點雲的功能，達成了高精度的環境建模和增強虛擬內容與實際環境互動的結果，從而解決先前技術中在生成與捕獲現實世界結合的虛擬內容時，無法準確呈現場景特徵和有效互動的問題。</t>
  </si>
  <si>
    <t>藉由通過計算系統收集並使用基於視頻質量指標的訓練數據來訓練機器學習模型的技術，產生了能夠根據不同時間範圍將視頻分類為多個質量類別的功能，達成了能夠自動化地評估數位內容在目標受眾中的效果的結果，從而解決先前技術中在內容發布過程中對受眾受歡迎程度預測存在不確定性的問題。</t>
  </si>
  <si>
    <t>藉由在微型LED驅動背板中整合本地邊緣電路及重複器控制子陣列的技術，產生了精確控制驅動電路的功能，達成了更高亮度、更高解析度及小型化的顯示效果的結果，從而解決先前技術中顯示效果不佳且顯示設備體積過大，影響使用者體驗的問題。</t>
  </si>
  <si>
    <t>藉由利用控制器協調掃描並測量無線連接中引入的干擾的技術，產生能夠基於無線連接特徵調整天線配置的功能，達成在變化環境中提高系統穩定性和通信效率的結果，從而解決先前技術中缺乏對無線連接狀態的動態評估，導致在干擾或信號損失情況下無法有效調整天線或通信參數，進而降低通信可靠性和質量的問題。</t>
  </si>
  <si>
    <t>藉由從第三方接收包含可獨立驗證的可執行邏輯部分，並在處理引擎中應用和執行特定模型以對數據進行可驗證修改的技術，產生增強數據處理安全性和可追溯性的功能，達成確保數據修改過程透明且防止未經授權變更的結果，從而解決先前技術中缺乏有效驗證機制導致數據篡改風險和結果不可預測的問題。</t>
  </si>
  <si>
    <t>藉由在線系統根據品牌價值閾值選擇內容項並結合視頻展示的技術，產生了根據品牌價值和內容庫存進行動態選擇的功能，達成了更精準地展示符合目標用戶特徵並且具有品牌影響力的結果，從而解決先前技術中在線系統無法有效整合品牌價值與內容選擇過程，難以確保展示內容既符合用戶需求又體現品牌價值的問題。</t>
  </si>
  <si>
    <t>藉由使用動態估算聲音到達方向並即時更新音效轉移函數的音頻系統的技術，產生能夠根據環境變化提供個性化和動態調整音效的功能，達成在立體聲音系統中即時適應聲源位置變化並提供高效音效轉換的結果，從而解決先前技術中由於聲音來源位置和環境變化導致音效轉換函數計算複雜且耗時的問題。</t>
  </si>
  <si>
    <t>藉由根據使用者的第一組頭部相關傳遞函數（HRTFs）及其變化率選擇測試位置的技術，產生了基於使用者反應調整音效的功能，達成了更加個性化且精確的音效體驗的結果，從而解決先前技術中無法充分考量使用者耳朵形狀及環境影響，導致音效體驗差異性的問題。</t>
  </si>
  <si>
    <t>藉由從映射伺服器獲取聲學參數並基於實時環境變化推斷聲學配置的技術，產生能夠在虛擬環境中無縫定位虛擬音源並適應環境變化的功能，達成更高準確度和更流暢的音效體驗的結果，從而解決先前技術中因環境變化、音源位置和方向差異所導致的音效參數設定困難、耗時過長且設備要求高的問題。</t>
  </si>
  <si>
    <t>藉由在計算系統中引入基於位置指示和社交網絡識別的技術，產生能夠根據用戶當前位置和社交關係自動識別相關用戶並發送通知的功能，達成在社交網絡中提供更個性化、即時化的互動推薦和連接建議的結果，從而解決先前技術中未能充分利用移動設備的定位功能和社交關係網絡，導致用戶間互動受限、推薦不夠準確、缺乏即時交流機會的問題。</t>
  </si>
  <si>
    <t>藉由執行基於加密數據項對齊和計算功能的技術，產生安全整合、分析和分享多個數據存儲庫中的數據的功能，達成在保護用戶隱私的同時安全進行交易信息匹配和數據處理的結果，從而解決先前技術中在電子商務環境中，由於用戶隱私保護不足和法律風險而無法安全整合和分析交易數據的問題。</t>
  </si>
  <si>
    <t>藉由整合高帶寬互連、可配置處理元件（PE）陣列及本地存儲器以實現張量運算並優化神經網絡層執行的技術，產生能在執行神經網絡期間高效配置權重張量和輸入數據並支持低延遲、高帶寬運算的功能，達成在高性能計算與神經網絡加速器應用中實現高效能、高能源利用率及大容量本地內存支持的結果，從而解決先前技術中因二維線路擁擠及芯片內存容量不足導致性能不足且難以滿足高性能需求的問題。</t>
  </si>
  <si>
    <t>藉由基於用戶選擇的動態遮罩效果自訂渲染的技術，產生根據視頻內容和用戶互動動態調整圖形特徵的功能，達成在社交網絡環境中提供更具個性化、創意性和互動性的視覺體驗的結果，從而解決先前技術中無法即時調整內容、缺乏視覺創意性以及互動性不足的問題。</t>
  </si>
  <si>
    <t>藉由在發光二極體（LED）裝置中使用多層台階結構的技術，產生高效能的光學結構和改善的光轉換效率的功能，達成顯示系統的小型化、高亮度及高效能的結果，從而解決先前技術中傳統光源在顯示系統中存在的體積大、耐用性差和效率低的問題。</t>
  </si>
  <si>
    <t>藉由在發光二極管（LED）裝置中使用多個凹面結構和低折射率導電材料的技術，產生優化的光學結構與提高光轉換效率的功能，達成顯示系統高解析度和高亮度的結果，從而解決先前技術中傳統光源在尺寸、耐用性和效率上的不足的問題。</t>
  </si>
  <si>
    <t>藉由使用高密度互連（HDI）膠帶基板並將其與影像感測器及透鏡組件連接的技術，產生了能夠在有限空間內高效能集成相機模組的功能，達成了在不增加成本的情況下，實現小型化、高可靠性及強耐用性的相機模組的結果，從而解決先前技術中可穿戴設備相機模組在小型化、成本控制、耐用性和操作可靠性方面受限制的問題。</t>
  </si>
  <si>
    <t>藉由即時分析環境音頻並動態調整聲音參數的技術，產生在嘈雜環境中自動調整音頻輸出以提高可聽度和清晰度的功能，達成在各種環境下都能提供更清晰、更可辨識語音體驗的結果，從而解決先前技術中在背景噪音干擾下音頻系統可聽度下降、語音辨識困難，以及頻率干擾影響清晰度的問題。</t>
  </si>
  <si>
    <t>藉由在手持控制器中引入光學接近傳感器並檢測手的左右識別的技術，產生精確識別用戶左右手的功能，達成根據手型智能適配操作與交互調整的結果，從而解決先前技術中控制器無法有效識別左右手導致操作體驗不佳、控制精度降低的問題。</t>
  </si>
  <si>
    <t>藉由使用納米空隙聚合物層作為主要結構的技術，產生了高精度的手部動作識別和靈敏的觸覺反饋的功能，達成了提升用戶在人工現實系統中虛擬體驗和交互的結果，從而解決先前技術中因環境噪聲和傳感器靈敏度不足，導致手部動作識別不精確及缺乏有效觸覺反饋的問題。</t>
  </si>
  <si>
    <t>藉由設計一種具有光學透明基材和分佈於其內部的光學反射點，並結合透明區域以簡化光學組合器結構的技術，產生能有效重疊真實世界與計算機生成場景並提升顯示性能的功能，達成降低製造成本、提高增強現實顯示系統性能及優化使用者體驗的結果，從而解決先前技術中光學組合器製造過程複雜、性能不足且可能遮擋自然視野的問題。</t>
  </si>
  <si>
    <t>藉由配置第一類型的繞射極化光束分離器（DT-PBS）以導引來自第一光導的光，並通過補償第一DT-PBS的光譜色散來優化偏振光分配的技術，產生改善顯示器光學性能並提高空間光調制與波長選擇開關精確性的功能，達成提升投影電視和近眼投影顯示器顯示效果並提供更高品質視覺體驗的結果，從而解決先前技術中液晶矽基板系統在應對光譜色散與偏振光操控方面性能不足且顯示效果受限的問題。</t>
  </si>
  <si>
    <t>藉由具備自動溫度調節功能且與顯示面板整合的智能熱控的技術，產生能夠根據溫度變化自動調整顯示面板溫度以維持影像品質的功能，達成在虛擬現實、增強現實及混合現實應用中影像清晰度和穩定性始終如一的結果，從而解決先前技術中顯示系統因面板溫度變化導致影像質量下降和視覺體驗不穩定的問題。</t>
  </si>
  <si>
    <t>藉由將電源和相關組件合理分佈於頭戴設備內部並使用靈活傳輸線連接升壓與降壓轉換器的技術，產生更均衡的重量分佈功能，達成提升使用者舒適度和佩戴體驗的結果，從而解決先前技術中電力系統集中於頭戴設備前部導致的佩戴不適和配戴不良的問題。</t>
  </si>
  <si>
    <t>藉由在神經網絡中預先分配記憶體並根據激活的相互關係來管理記憶體的技術，產生能夠有效減少記憶體碎片化並提高神經網絡執行效率的功能，達成提高神經網絡在處理視覺輸入和文本數據時的執行效率和性能穩定性的結果，從而解決先前技術中動態記憶體分配導致的記憶體碎片化的問題。</t>
  </si>
  <si>
    <t>藉由根據消息內容及用戶所表示的親和實體生成輸入向量並應用機器學習模型的技術，產生快速且準確生成推薦的功能，達成提高虛擬助手處理用戶推薦請求效率並提升用戶滿意度和互動效率的結果，從而解決先前技術中自動生成準確推薦內容困難和耗時過長的問題。</t>
  </si>
  <si>
    <t>藉由整合基於興趣的社區數據與社交網絡系統約會服務的技術，產生了利用用戶所在興趣社區來精確選擇約會對象並展示相關信息的功能，達成了在社交網絡環境中提供更符合用戶興趣和需求的約會對象匹配的結果，從而解決先前技術中傳統約會服務僅依賴地理位置或單一篩選條件，無法充分結合社交關係和興趣的問題。</t>
  </si>
  <si>
    <t>藉由優化顯示模式並通過面板驅動器調整顯示面板的像素配置的技術，產生了能夠在兩種顯示模式下根據不同的活躍像素區域提供精確信號的功能，達成了提高顯示面板在高幀率需求下的帶寬效能和顯示流暢性的結果，從而解決先前技術中頭戴顯示器在左眼和右眼顯示不同頻道時面臨的帶寬限制和性能不足的問題。</t>
  </si>
  <si>
    <t>藉由採用一種通過高溫燒結無鉛粉末混合物並添加鉛氧化物形成電致伸縮陶瓷的製成工藝的技術，產生具有高透光率、低散射度及優異顆粒均勻性的光學元件的功能，達成在可見光譜範圍內提供更清晰、穩定的影像品質的結果，從而解決先前技術中光學元件存在透光率不足、散射度過高以及影像失真的問題。</t>
  </si>
  <si>
    <t>藉由將近端透鏡、遠端透鏡、眼動追蹤子系統與選擇性傳輸介面整合為一體的技術，產生在動態校正屈光誤差並優化圖像聚焦清晰度的功能，達成在顯示清晰度與色彩準確性上顯著提升的結果，從而解決先前技術中由鏡片色散效應導致的顏色邊緣不清晰、視覺色差的問題。</t>
  </si>
  <si>
    <t>藉由集中管理訂閱命令執行並動態調整訂閱狀態的技術，產生更高效、靈活的數據通信控制的功能，達成根據用戶即時需求動態調整訂閱狀態、提升連接效率及應用性能的結果，從而解決先前技術中移動應用在進行網絡活動時對行動數據通信需求無法靈活應對、連接效率低下、使用體驗不佳的問題。</t>
  </si>
  <si>
    <t>藉由引入檢測用戶共同存在時刻並顯示數位連續指標和雙個人檔案圖示的技術，產生即時顯示多用戶共同參與討論的功能，達成提升用戶參與感和互動即時性的結果，從而解決先前技術中在多用戶互動過程中未能有效顯示共同參與狀態，導致沉浸感降低的問題。</t>
  </si>
  <si>
    <t>藉由從多個第三方供應商系統獲取驗證信息並進行綜合解釋的技術，產生對驗證信息屬性欄位分配狀態並綜合評估多來源數據的功能，達成在身份驗證過程中更高效、準確地確認用戶身份的結果，從而解決先前技術中在地圖導航或內容交付系統中無法有效提供個性化路徑建議、轉向指示不準確，以及推薦內容無關性或過時性的問題。</t>
  </si>
  <si>
    <t>藉由具備動態光路開關與干涉圖樣生成的照明裝置的技術，產生可根據實時深度數據調整照明效果的功能，達成小巧輕便、靈活高效的照明系統的結果，從而解決先前技術中邊緣圖樣照明裝置體積大、重量重、耗能高，以及視場有限、圖樣間距固定等功能性不足的問題。</t>
  </si>
  <si>
    <t>藉由集成處理器與存儲指令的技術，產生了能夠快速且準確驗證用戶身份的功能，達成了提升系統安全性和用戶體驗的結果，從而解決先前技術中身份驗證過程複雜、耗時且容易受到攻擊者利用，導致用戶資料泄露或不當訪問的問題。</t>
  </si>
  <si>
    <t>藉由在包含多個光柵脊和光柵凹槽的表面凹凸光柵上沉積並固化多層樹脂材料的技術，產生更高顯示精度和穩定性的功能，達成更精確的虛擬物體與實物結合顯示效果的結果，從而解決先前技術中在結合虛擬物體和真實世界時常見的光線耦合效率低、圖像質量差和視覺不連貫的問題。</t>
  </si>
  <si>
    <t>藉由利用基於第一用戶系統的多模態內容分享的技術，產生了根據用戶需求智能調整內容分享方式的功能，達成了在多用戶、多設備模態下高效靈活的內容分享結果，從而解決先前技術中無法考慮不同接收者需求及設備差異，導致內容呈現不理想的問題。</t>
  </si>
  <si>
    <t>藉由根據用戶設備的多個傳感器數據確定凝視向量並基於該向量調整虛擬相機角度和位置的技術，產生根據用戶凝視行為提供動態視角和影像呈現的功能，達成提升視頻通信系統中影像真實感和交互流暢度的結果，從而解決先前技術中僅依賴固定攝影機視角而缺乏互動性和沉浸感導致用戶體驗不足的問題。</t>
  </si>
  <si>
    <t>藉由結合處理器計算能力與記憶體儲存功能的技術，產生了靈活即時生成並管理數位內容的功能，達成了提供個性化且動態更新的內容傳遞的結果，從而解決先前技術中內容靜態且無法及時更新的問題。</t>
  </si>
  <si>
    <t>藉由將剛性玻璃基板層引入處方鏡片設計的技術，產生了減少鏡片厚度的功能，同時保持必要剛性，達成了製作輕便且設計靈活的處方鏡片的結果，從而解決了先前技術中傳統處方鏡片在厚度和重量上的限制，無法提供更多設計可能性和靈活性的問題。</t>
  </si>
  <si>
    <t>藉由結合傳感器數據與上下文信息的機器學習的技術，產生能夠準確預測用戶全身姿勢的功能，達成在虛擬現實、增強現實等系統中更高效地整合虛擬內容與現實互動的結果，從而解決先前技術中在複雜環境或動態條件下無法準確預測下半身姿勢所導致的交互不協調性與失真的問題。</t>
  </si>
  <si>
    <t>藉由基於控制器和頭戴裝置數據整合的姿勢追蹤的技術，產生全身姿勢即時捕捉與定位的功能，達成更高準確性和即時性的用戶姿勢追蹤結果的結果，從而解決先前技術中虛擬現實、擴增現實系統在動作或姿勢追蹤上存在延遲、不準確性以及交互體驗受限的問題。</t>
  </si>
  <si>
    <t>藉由基於隱私偏好自動生成隱私元數據並與文件關聯的檔案系統的技術，產生可根據上下文自動確定隱私設定、保護敏感數據的功能，達成提升檔案系統隱私保護、減少數據洩露風險的結果，從而解決先前技術中檔案系統未能有效保護用戶隱私，導致敏感數據可能因錯誤操作或共享不當而被無意間暴露的問題。</t>
  </si>
  <si>
    <t>藉由基於權重子集漢明距離優化MAC電路計算的技術，產生減少位翻轉次數以提高運算效率的功能，達成在神經網絡計算中更高效、低功耗的運算的結果，從而解決先前技術中在處理大規模數據或複雜計算時，難以充分降低漢明距離、導致計算效率不高以及能耗過大的問題。</t>
  </si>
  <si>
    <t>藉由基於正向訓練數據實例生成補充正向訓練數據的技術，產生自動擴充訓練數據集的功能，達成提高機器學習模型識別不當內容的準確性和效率的結果，從而解決先前技術中機器學習模型訓練過程中數據不足和識別準確性差的問題。</t>
  </si>
  <si>
    <t>藉由使用一個或多個處理器和至少一個存儲指令的記憶體來執行指令的技術，產生根據用戶與可滾動內容單元的預期互動量和廣告請求的出價金額來選擇和排列廣告的功能，達成在社交網絡系統中根據確定的順序和選擇的插槽展示廣告的結果，從而解決先前技術中未考慮到內容項目在單元內定位會影響收入分配和廣告效果的問題。</t>
  </si>
  <si>
    <t>藉由設計增強現實效果的編輯器自動化處理多個著色器程序的技術，產生了能自動編譯和拆分著色器模塊以供GPU渲染的功能，達成了顯著提升增強現實物件渲染效率和簡化設計過程的結果，從而解決先前技術中增強現實效果設計過程繁瑣且耗時的問題。</t>
  </si>
  <si>
    <t>藉由使用基於計算系統的動態渲染與光源參數調整的技術，產生了即時更新虛擬光源參數以匹配實時環境光照變化的功能，達成了更真實、自然且高度沉浸的虛擬現實互動體驗的結果，從而解決了先前技術中僅依賴靜態光源設置、無法動態響應光源變化，導致用戶互動體驗缺乏真實感與沉浸感的問題。</t>
  </si>
  <si>
    <t>藉由結合自然語言處理和上下文信號分析以即時匹配相關內容項目並進行排名的技術，產生自動增強對話內容以提升互動體驗的功能，達成即時生成視覺內容及其他輔助素材以降低創建門檻和提高參與感的結果，從而解決先前技術中在非結構化對話中難以快速識別和選擇相關內容項目且缺乏簡便介面的問題。</t>
  </si>
  <si>
    <t>藉由生成轉錄映射並將音頻軌道的轉錄文字與視頻幀關聯的技術，產生了基於選擇音頻轉錄詞語生成視頻片段通用資源識別碼（URI）的功能，達成了使影片編輯過程變得更加簡單、直觀且適合初學者的結果，從而解決先前技術中傳統影片編輯方法複雜且不適合初學者的問題。</t>
  </si>
  <si>
    <t>藉由採用一種基於對稱設計與多晶片排列、達成高密度封裝整合的技術，產生更小型、高效能且耐用的顯示光源的功能，達成提升發光均勻性、效率並改善整體顯示品質的結果，從而解決先前技術中在封裝設計上存在的發光不均勻性、效率不足以及尺寸限制的問題。</t>
  </si>
  <si>
    <t>藉由在透明半導體層中設計牆壁結構以圍繞多個發光二極體的技術，產生能有效聚焦發光二極體所發射光線以減少光束發散的功能，達成提升顯示效果、減少光線浪費並改善影像清晰度與色彩表現的結果，從而解決先前技術中因發光二極體的光線發散性較高而導致影像集中性不足，無法滿足高品質顯示需求的問題。</t>
  </si>
  <si>
    <t>藉由基於接收的響應信號（SRS）執行SRS基礎的下行信道估計、計算信道矩陣、進行二維離散傅立葉變換（2D-DFT）以及用戶設備調度和預編碼的技術，產生針對多用戶設備進行信道狀態信息分析、用戶選擇及預編碼矩陣生成的功能，達成提升多用戶無線通信中數據傳輸效率和信號質量的結果，從而解決先前技術中因信號干擾及信道利用率不足導致的無線網絡吞吐量和連接質量不佳的問題。</t>
  </si>
  <si>
    <t>藉由訪問存儲的用戶信息並使用聚類分析的技術，產生了基於用戶社交連接和年齡分佈的精確內容選擇的功能，達成了能夠根據用戶所屬的聚類提供準確內容的結果，從而解決先前技術中由於用戶聲稱年齡不準確而導致內容選擇錯誤的問題。</t>
  </si>
  <si>
    <t>藉由在像素存儲位置和同步捕捉間隔之間進行多間隔影像數據存儲的技術，產生高效準確的深度數據捕捉的功能，達成在人工現實系統中提供更快速且高分辨率的三維深度信息的結果，從而解決先前技術中基於飛行時間或三角測量等方法存在的運動模糊、分辨率受限和計算成本高等深度感測的問題。</t>
  </si>
  <si>
    <t>藉由結合可變形邊界元件與抗反射材料的技術，產生能夠減少反射光影響並維持光學元件曲率穩定性的功能，達成在虛擬現實或增強現實頭戴系統中提供更高影像清晰度和沉浸感的結果，從而解決先前技術中由反射光導致影像對比度降低、光線損失以及光學元件曲率變化所帶來的影像品質及使用體驗不足的問題。</t>
  </si>
  <si>
    <t>藉由調整偏振全息圖元件厚度，以提升衍射效率和多波長光操作的技術，產生了更高效能且緊湊的光學系統的功能，達成了改善光學裝置性能和擴大其應用範圍的結果，從而解決先前技術中液晶偏光全息圖（LCPHs）在不同波長範圍應用及信號與噪聲比設計不足的問題。</t>
  </si>
  <si>
    <t>藉由結合紅外光源、透明材料及光束整形光學元件的技術，產生能夠將紅外照明光有效引導至眼箱區域並減少背景噪聲的功能，達成在頭戴顯示器（HMDs）中提高眼動追蹤精度、對比度和穩定性的結果，從而解決先前技術中由散射光干擾導致影像對比度不足、背景噪聲增加、影像捕捉困難的問題。</t>
  </si>
  <si>
    <t>藉由使用硬體實現的可選擇性執行多種類型矩陣操作選項的技術，產生能夠靈活處理數據矩陣並適應神經網絡對數據格式要求的功能，達成提升計算效率並解決數據格式與神經網絡操作要求不一致的結果，從而解決先前技術中軟體執行矩陣轉換缺乏靈活性且性能提升有限的問題。</t>
  </si>
  <si>
    <t>藉由基於狀態機轉換管理電源模式的技術，產生高效電源狀態轉換和系統運行的功能，達成在人工實境（AR）環境中更流暢、準確的虛擬物體呈現和互動體驗的結果，從而解決先前技術中在有限電源下系統效能無法穩定運作、充電時間預測不準確，以及虛擬物體深度與尺度感知困難的問題。</t>
  </si>
  <si>
    <t>藉由基於顯示器參數與幀參數進行顯示內容優化調整的技術，產生能夠動態調整幀以改善顯示質量並減少渲染負擔的功能，達成在人工現實系統中提升渲染效率、降低計算密集度、提高圖形清晰度和沉浸感的結果，從而解決先前技術中由於屏幕門效應、硬體成本高昂以及使用者移動不可預測性等因素導致的渲染計算挑戰和沉浸體驗不佳的問題。</t>
  </si>
  <si>
    <t>藉由使用具有發射孔的非可見光源與特定角度設計光學透明材料的技術，產生可精確調整非可見光束形狀並發散朝向眼睛的功能，達成更高清晰度與對比度的成像效果的結果，從而解決先前技術中垂直腔面發射雷射（VCSELs）和LED等光源在特定應用場景下無法有效調整光束形狀、影響成像準確性和整體體驗的問題。</t>
  </si>
  <si>
    <t>藉由採用一種結合晶體面板與碳纖維夾層結構、並針對熱膨脹係數差異進行補償的光學鏡子組件的技術，產生具有優異熱穩定性、高強度輕量化的鏡面的功能，達成在極端環境下仍能保持高反射性和形狀穩定的結果，從而解決先前技術中由於材料熱膨脹不匹配導致的鏡面變形、功能衰減以及供應和製造困難的問題。</t>
  </si>
  <si>
    <t>藉由無線傳輸接收運動樣本、動態更新感測器時間戳關係的技術，產生跨裝置間高效準確時間同步的功能，達成在人工現實系統中提供更流暢、更一致的內容呈現效果的結果，從而解決先前技術中感測器數據同步性差、時序不一致所導致的虛擬內容流暢性受損、用戶沉浸感下降的問題。</t>
  </si>
  <si>
    <t>藉由結合充氣囊和觸覺振動致動器協同作用的技術，產生了多樣化且真實的觸覺感受的功能，達成了提升使用者在增強現實或虛擬現實中的交互性和沉浸感的結果，從而解決先前技術中僅提供單一觸覺反饋，無法實現壓力與振動交互作用的問題。</t>
  </si>
  <si>
    <t>藉由根據音樂內容項目的製作訊號和受歡迎程度分數進行排名的技術，產生了能夠顯示音樂內容項目受歡迎程度並支持用戶互動的音樂圖表的功能，達成了提升用戶與音樂內容及創作者之間互動深度的結果，從而解決先前技術中在生成音樂圖表過程中缺乏足夠互動性和個性化的問題。</t>
  </si>
  <si>
    <t>藉由在終端設備上進行位元級嵌入處理並運用本地自然語言理解模型的技術，產生即時轉換和推薦自然語言訊息的功能，達成在資源有限的終端設備上快速生成推薦內容並顯示的結果，從而解決先前技術中依賴中央伺服器進行高耗資源自然語言處理，導致延遲時間長、效率低且用戶體驗不佳的問題。</t>
  </si>
  <si>
    <t>藉由在硬體加速器中維護過濾器矩陣和激活向量並高效利用填充向量進行矩陣運算的技術，產生更高效的卷積層計算操作並減少計算延遲的功能，達成提升深度學習模型推斷速度、運算效能並降低整體系統延遲的結果，從而解決先前技術中卷積層計算效率受激活體積與填充區域相互影響、計算延遲較大、運算性能不足的問題。</t>
  </si>
  <si>
    <t>藉由基於深度測量數據生成三維模型並確定遮擋關係的技術，產生了在虛擬與現實環境之間無縫互動、遮擋關係準確呈現的功能，達成了使用者無需脫下頭戴顯示器即可流暢交互、體驗更高真實感的虛擬與現實融合效果的結果，從而解決先前技術中使用者需脫下設備查看現實環境、不便性高、交互體驗不連貫且虛擬現實內容呈現精度不足的問題。</t>
  </si>
  <si>
    <t>藉由採用電活性聚合物層包含肋條或柱體、非垂直側壁結構，以及高介電常數材料配置的技術，產生了更高效、更精確的致動性能與機械變形的功能，達成了在電場驅動下更快速、更穩定的反應的結果，從而解決先前技術中傳統致動器在微型化設計和高性能應用下效率不足、反應不精確及穩定性差的問題。</t>
  </si>
  <si>
    <t>藉由設置包括至少一個額外內部物理處理器和物理記憶體的安全執行區，並通過擴展匯流排介面進行通信的技術，產生隔離敏感應用執行與外部處理器訪問，並保障數據傳輸過程中安全性的功能，達成在執行敏感應用時有效避免數據洩漏風險並提升整體系統安全性與效率的結果，從而解決先前技術中缺乏足夠安全性保護敏感數據，且敏感應用執行與外部處理器訪問混合導致數據洩漏風險增加的問題。</t>
  </si>
  <si>
    <t>藉由通過訓練過程中利用嵌入關聯性和互動信息優化特徵增強的技術，產生在推理階段提升神經網絡預測精度並降低計算強度和成本的功能，達成提高神經網絡推理性能和加速內容推薦處理速度的結果，從而解決先前技術中神經網絡推理階段計算強度高且效率不足導致資源浪費和推理速度過慢的問題。</t>
  </si>
  <si>
    <t>藉由利用邊緣系統中的影像深度估算與編碼的技術，產生了基於實時通訊頻道傳輸深度編碼影像的功能，達成了在10至50毫秒的延遲範圍內實現即時全息顯示的結果，從而解決先前技術中全息顯示系統在實時通訊過程中面臨的延遲過高和計算能力不足的問題。</t>
  </si>
  <si>
    <t>藉由自動映射用戶輸入與相應任務之間比較的技術，產生更快速且準確地確定並執行任務的功能，達成在增強現實（AR）和虛擬現實（VR）環境中即時回應用戶指令、提升交互體驗的結果，從而解決先前技術中智能助手系統在映射用戶輸入與任務之間存在效率低下、反應遲鈍的問題。</t>
  </si>
  <si>
    <t>藉由使用訪問多個客戶端系統信號並識別特定系統的技術，產生能夠精確辨識用戶意圖並啟動指定客戶端系統的功能，達成在多設備環境中快速回應語音請求並協調多系統互動的結果，從而解決先前智慧助理系統在多樣化輸入來源、複雜信號處理環境下難以準確識別使用者指令、啟動特定裝置以及回應延遲的問題。</t>
  </si>
  <si>
    <t>藉由利用肋狀結構、肌腱及鎖定機構相互作用來調整內部張力以控制剛性的技術，產生能在不依賴外部支撐的情況下實現樑結構剛性調節的功能，達成提升結構靈活性與適應性以滿足臨時剛性或可變剛性需求的結果，從而解決先前技術中需要固定支撐或外部機制提供穩定性且剛性控制能力有限的問題。</t>
  </si>
  <si>
    <t>藉由使用單色發射器陣列和不同配置的耦合元件的技術，產生了更精確的多色顯示的功能，達成了提高顯示解析度並減少顏色混疊的結果，從而解決先前技術中近眼顯示器在多色顯示時像素間距增大、顏色偏移及色差的問題。</t>
  </si>
  <si>
    <t>藉由圓錐形顯示器與透鏡陣列協同作用的技術，產生更大範圍且高解析度的視野覆蓋的功能，達成提升周邊視野沉浸感和視覺效果的結果，從而解決先前技術中視野範圍有限和解析度不足的問題。</t>
  </si>
  <si>
    <t>藉由基於偏振選擇性元件與光學波導整合的技術，產生能夠精確控制光傳播路徑和分布的功能，達成高亮度、高效率且均勻的顯示效果的結果，從而解決先前技術中頭戴顯示設備在顯示亮度和效率需求下無法實現均勻照明、光學控制不夠精確，以及裝置尺寸和重量難以優化的問題。</t>
  </si>
  <si>
    <t>藉由基於穿戴設備神經肌肉傳感器的手指輸入解讀的技術，產生能夠區分不同手指神經肌肉信號並將其轉換為具體輸入命令的功能，達成更直觀、精確且多樣化的介面控制的結果，從而解決先前技術中無法有效區分手指輸入、且控制精度和自由度較低的問題。</t>
  </si>
  <si>
    <t>藉由將機器人能力無縫整合到即時訊息對話中並支持多參與者互動的技術，產生識別用戶服務提示、提供機器人建議及即時調用其功能以回應用戶需求的功能，達成多方參與者能夠高效協作並即時獲得機器人反應以提升訊息對話流暢度和互動效率的結果，從而解決先前技術中無法靈活處理多方對話場景中與機器人交互的問題。</t>
  </si>
  <si>
    <t>藉由基於用戶定義註釋進行自動化手動審查流程的技術，產生了高效且準確的用戶註釋處理的功能，達成了針對用戶生成內容的動態註釋進行靈活且高效管理的結果，從而解決先前技術中在處理快速變化的用戶註釋時準確性低、效率差和操作不靈活的問題。</t>
  </si>
  <si>
    <t>藉由基於眼動追蹤數據預測眼睛運動速度並進行像素行校正的技術，產生能夠動態補償視網膜投影位移並校正像素行變形的功能，達成在顯示器上實現更準確、流暢且無失真的視覺呈現的結果，從而解決先前技術中由於眼動變化導致的圖像失真的問題。</t>
  </si>
  <si>
    <t>藉由使用環境匹配模型與光感應器結合的技術，產生能根據實時環境光信息自動調整虛擬物體顏色與亮度的功能，達成在人工現實系統中虛擬內容與現實環境高度協調、自然呈現的結果，從而解決先前技術中虛擬物體顏色和亮度無法與現實環境一致、導致使用者體驗下降和沉浸感缺失的問題。</t>
  </si>
  <si>
    <t>藉由使用物理攝影機、物理光源與光照條件自動融合的技術，產生能夠動態配置物理光源以實現與人工現實場景光照視覺一致的功能，達成在人工現實場景中物理主體與虛擬內容之間更自然、協調的視覺過渡效果的結果，從而解決先前技術中在整合真實物理對象時光照不一致、導致視覺違和感強烈的問題。</t>
  </si>
  <si>
    <t>藉由通過模組化設計實現眼鏡天線與印刷電路板（PCB）兼容於不同尺寸和形狀的鏡腿內部的技術，產生能適應多種工業設計需求並提升射頻能量傳輸效率的功能，達成縮短開發周期、降低工程製造成本並提高電子眼鏡安全性和射頻性能的結果，從而解決先前技術中因不同尺寸和形狀的電子眼鏡需要定制化天線而導致開發效率低、製造成本高以及射頻性能受限的問題。</t>
  </si>
  <si>
    <t>藉由細長本體與可旋轉第二本體結構設計的技術，產生靈活適應不同電子設備連接角度的功能，達成更高使用便利性和連接兼容性的結果，從而解決先前技術中多媒體裝置因固定結構而在連接過程中難以適應角度變化、操作困難的問題。</t>
  </si>
  <si>
    <t>藉由生成預測位置並關聯時間戳及位置特徵的技術，產生了基於權重因子確定網絡地址對應真實地理位置概率的功能，達成了更精確的定位準確性和個性化服務的結果，從而解決先前技術中基於計算設備確定設備或用戶地理位置時存在的定位不準確、數據不一致性及社交互動體驗不足的問題。</t>
  </si>
  <si>
    <t>藉由基於發射器超寬頻（UWB）設備定位並選擇性路由命令的技術，產生了針對特定意圖接收設備進行精確命令路由的功能，達成了高效率、低干擾的無線通信的結果，從而解決先前技術中無法進行精準設備選擇與命令路由，導致控制智能串流設備時存在干擾問題和操作靈活性不足的問題。</t>
  </si>
  <si>
    <t>藉由同時使用軟骨傳導和空氣傳導的技術，產生能夠同時利用耳道內外傳遞音頻信號的功能，達成穩定的聲壓傳遞與高保真音質的結果，從而解決先前技術中無法適應不同耳道結構且聲壓不穩定、高頻聲音洩漏的問題。</t>
  </si>
  <si>
    <t>藉由明確設定時間間隔以協調無線通信的技術，產生高效管理第一設備、接入點與第二設備之間通信同步的功能，達成在虛擬實境、擴增實境及混合實境中實現更穩定流暢的顯示與交互體驗的結果，從而解決先前技術中使用者快速頭部移動時容易出現的圖像延遲和顯示抖動的問題。</t>
  </si>
  <si>
    <t>藉由動態分佈式波束選擇並持續優化信號干擾加噪聲比的技術，產生在多鏈路間自適應選擇最佳波束以提升通訊穩定性的功能，達成即使在頭部運動和多裝置共存情況下仍能維持高品質無線連接的結果，從而解決先前技術中因運動或干擾導致人工現實系統無線通訊不穩定且質量下降的問題。</t>
  </si>
  <si>
    <t>藉由使用計算系統向用戶的客戶系統提供個性化的遊戲標籤元素的技術，產生了根據用戶互動歷史動態調整的遊戲列表顯示的功能，達成了提升用戶在線遊戲互動性和體驗的結果，從而解決先前技術中用戶互動不足和遊戲體驗不佳的問題。</t>
  </si>
  <si>
    <t>藉由使用聚偏氟乙烯（PVDF）製成的聚合物薄膜的技術，產生了具備高楊氏模量和良好電機耦合性能的功能，達成了在電子設備中提供強大機械強度與靈活性的結果，從而解決先前技術中聚合物薄膜在機械強度和電機耦合性能不足，限制其在高性能電子元件中應用範圍的問題。</t>
  </si>
  <si>
    <t>藉由使用具有高分子量的聚乙烯製成的聚合物薄膜的技術，產生了在可見光譜內具備高透明度且低雜散光率的功能，達成了提供優異機械性能和光學性能的結果，從而解決先前技術中聚合物薄膜在透明度和機械強度之間無法達到平衡的問題。</t>
  </si>
  <si>
    <t>藉由設計不連續間隔層以置於光學薄膜主要表面的技術，產生能夠有效控制光學薄膜光學特性並減少光學失真的功能，達成在多層薄膜系統中保持高透過率和穩定光學性能的結果，從而解決先前技術中連續間隔層設計容易在高功率光源下出現應力集中、光學性能不穩定以及使用壽命縮短的問題。</t>
  </si>
  <si>
    <t>藉由在聚合物薄膜中實現取向角度變化最大不超過初始平面聚合物薄膜取向變化2%的複合曲率控制的技術，產生能在曲面結構中有效保持各向異性並降低光散射問題的功能，達成提升聚合物薄膜在曲面應用中光學性能和穩定性的結果，從而解決先前技術中因形狀改變導致光學失真及性能不穩定的問題。</t>
  </si>
  <si>
    <t>藉由使用多層有機薄膜，每個雙軸取向層的折射率具有互相正交的特徵的技術，產生了能在廣泛波長範圍內提供優異光學性能的功能，達成了最佳光學相位匹配和反射率的結果，從而解決先前技術中傳統單層薄膜無法提供雙軸取向結構、且光學性能受限的問題。</t>
  </si>
  <si>
    <t>藉由將光學配置與電子元件集成於同一透鏡表面並透過蛇形電極實現電性連接的技術，產生減少組件數量以降低裝置體積和重量並提升電氣連接靈活性的功能，達成在空間有限的應用場景中提高顯示性能和使用體驗、同時提升裝置生產效率和可靠性的結果，從而解決先前技術中光學元件與電子控制元件分開布置導致空間限制和整體性能受限的問題。</t>
  </si>
  <si>
    <t>藉由優化金屬連接墊設計並結合介電層覆蓋光源陣列的技術，產生更高效能的電氣連接與熱管理的功能，達成提升光源耐用性、高密度排列下的穩定性，以及更出色的顯示效果的結果，從而解決先前技術中LED和微型LED在連接、熱管理、以及高密度排列下無法充分發揮性能、穩定性差、效率不足的問題。</t>
  </si>
  <si>
    <t>藉由優化處理器與記憶體之間協作的技術，產生了高效的內容獲取、處理及發送的功能，達成了提高內容提供過程中的速度和可靠性的結果，從而解決先前技術中傳統身份驗證方法在應對新興安全威脅時，無法有效保障用戶資料安全的問題。</t>
  </si>
  <si>
    <t>藉由通過通信設備接收通話請求並向電視發送播放指令的技術，產生了在顯示設備無法使用時，通過通信設備內部揚聲器輸出音頻並傳輸至遠程客戶端設備的功能，達成了即使顯示設備無法播放通話內容，仍能保證清晰音頻通信的結果，從而解決先前技術中依賴顯示設備進行視頻通話，當顯示設備故障或無法操作時，通話質量和溝通效率大幅下降的問題。</t>
  </si>
  <si>
    <t>藉由使用功能梯度材料（FGM）介面與轉換器協同工作的技術，產生了高效機械能轉移並阻抗匹配的功能，達成了直接將聲音傳遞至耳部、提供清晰自然音質且提升佩戴舒適性的結果，從而解決了先前技術中空氣傳遞聲音效果不佳、隔音性能受限以及佩戴舒適性不足的問題。</t>
  </si>
  <si>
    <t>藉由基於用戶的凝視數據來確定不同圖像區域解析度的技術，產生了區域性解析度調整的功能，達成了高效資源利用和優化圖像呈現的結果，從而解決先前技術中在提供虛擬實境或擴增實境內容時，因不同區域需要不同解析度的問題。</t>
  </si>
  <si>
    <t>藉由透過計算設備啟動應用程式作為用戶空間中第一個進程，並實例化內部包含鍵值存儲庫函式庫的技術，產生在用戶空間內高效管理持久性儲存設備數據區塊並支持應用程式與區塊設備服務之間進程間通訊的功能，達成應用程式能靈活管理資源並直接高效訪問底層硬體的結果，從而解決先前技術中依賴內核作為資源分配中介而導致的硬體訪問效率低下和資源管理靈活性不足的問題。</t>
  </si>
  <si>
    <t>藉由通過具有內部處理器通信（IPC）單元、門鈴寄存器和門鈴FIFO記憶體的技術，產生能夠在多處理器間高效協調數據交換和通信、即時響應請求的功能，達成在人工實境系統中提供流暢、高效、無延遲的內容呈現和用戶交互體驗的結果，從而解決先前技術中在多處理器通信中存在的數據同步性差、交互反應不夠即時以及內容呈現延遲的問題。</t>
  </si>
  <si>
    <t>藉由對用戶表達興趣進行標準化並計算興趣兼容性分數的技術，產生了基於興趣重疊程度進行精確匹配的功能，達成了提升社交網絡中會員間兼容性評分的結果，從而解決先前技術中僅依賴基本條件（如年齡、性別、地點等）進行用戶匹配，缺乏對用戶興趣深入分析，導致匹配準確性不足的問題。</t>
  </si>
  <si>
    <t>藉由對神經網絡權重矩陣進行加密與解密保護的技術，產生在神經網絡執行過程中保密性加強的功能，達成在應用與運行階段內有效防止未授權訪問及逆向工程的結果，從而解決先前技術中神經網絡權重矩陣容易被攻擊者獲取、重建並複製，從而造成開發者數據洩漏及商業損失的問題。</t>
  </si>
  <si>
    <t>藉由基於用戶特徵數據和機器學習模型生成內容模糊版本的技術，產生根據用戶揭示可能性應用顏色透明度或模糊效果的功能，達成在社交網絡系統中提供個性化且相關性高的內容展示的結果，從而解決先前技術中未能有效根據用戶興趣和背景差異調整內容，導致不相關內容展示影響用戶體驗的問題。</t>
  </si>
  <si>
    <t>藉由基於顯式和隱式用戶數據及事件數據的綜合預測的技術，產生更加精確的用戶行為預測的功能，達成提升預測準確性並增強用戶互動的結果，從而解決先前技術中未考慮外部影響因素，導致預測不準確並影響內容展示效果的問題。</t>
  </si>
  <si>
    <t>藉由動態修訂物件分類演算法並結合註釋中的信息進行特徵挖掘的技術，產生能夠提高物件分類精度並提供更個性化內容推薦的功能，達成提升社交網絡中互動效率和用戶滿意度的結果，從而解決先前技術中依賴靜態算法且無法充分利用用戶生成內容特徵的問題。</t>
  </si>
  <si>
    <t>藉由透過計算設備訪問相機設備的校準模型，並基於多姿勢捕捉的觀察結果動態修正校準模型和環境模型的技術，產生了提高相機捕捉數據準確性和靈活性的功能，達成了減少測量誤差積累並提升計算機視覺應用可靠性的結果，從而解決先前技術中依賴專用設備和特定環境的校準方法，容易受到操作不當、環境變化或設備老化影響，導致校準不準確的問題。</t>
  </si>
  <si>
    <t>藉由根據眼動追蹤數據動態調整瓷磚尺寸並優化圖像渲染區域的技術，產生在視覺焦點區域提供高解析度圖像並在周邊區域降低解析度的功能，達成提升增強實境、混合實境和虛擬實境系統視覺真實性、圖像體驗及系統性能的結果，從而解決先前技術中無法有效優化圖像渲染及減少處理負擔，導致系統性能不足和視覺效果不佳的問題。</t>
  </si>
  <si>
    <t>藉由可穿戴裝置中的動態測量與校準的技術，產生了實時測量使用者皮膚表面當前阻抗的功能，達成了更高準確性的距離測量的結果，從而解決先前技術中無法即時調整皮膚變化、依賴靜態校準方法而導致測量不準確的問題。</t>
  </si>
  <si>
    <t>藉由背光單元（BLU）在多個影像幀期間內依序發出不同顏色光脈衝的技術，產生了更精確控制顏色發出並提升顯示品質的功能，達成了提升顯示畫面品質和顏色精確度的結果，從而解決先前技術中液晶顯示器在顯示圖像時對光源需求的問題。</t>
  </si>
  <si>
    <t>藉由伺服器計算設備在第一時間與第二時間分別接收獨立視頻和動態覆蓋層並進行動態應用的技術，產生將自訂元素（如濾鏡、貼紙、文字覆蓋）高效地應用於視頻內容並獨立處理的功能，達成讓用戶在社交網絡中更靈活地添加個性化元素、提高創意表現並即時分享內容的結果，從而解決先前技術中無法有效地添加自訂覆蓋元素、影響內容吸引力和分享體驗的問題。</t>
  </si>
  <si>
    <t>藉由動態調整接入點數據傳輸時間的技術，產生高效同步第一和第二接入點間數據傳輸的功能，達成在人工實境系統中即時協調圖像渲染與用戶運動之間同步的結果，從而解決先前技術中由於接入點之間時延差異而導致的影像顯示延遲和抖動的問題。</t>
  </si>
  <si>
    <t>藉由使用具有光學各向異性的有機固體材料製成透鏡以改進光的傳輸效率和顯示效果的技術，產生有效控制光路徑和提升圖像清晰度及色彩準確性的功能，達成在更大範圍內實現高質量視覺體驗並滿足現代顯示技術需求的結果，從而解決先前技術中因使用無光學各向異性材料透鏡導致光失真與散射，限制遠端觀察位置圖像清晰度和色彩表現的問題。</t>
  </si>
  <si>
    <t>藉由調整有機薄膜折射率以達到最佳光學性能的技術，產生了提升光學操控能力和光學性能優化的功能，達成了在顯示技術和光學元件中實現更高性能和效率的結果，從而解決先前技術中傳統有機薄膜折射率不夠靈活或未能充分利用材料光學特性的問題。</t>
  </si>
  <si>
    <t>藉由結合使用者頭部運動和聲音來源位置資訊的技術，產生了利用隱藏馬可夫模型準確確定目標聲音來源的功能，達成了在嘈雜環境中提高聲音來源選擇精度、提升信噪比的結果，從而解決先前技術中依賴波束形成技術而無法準確識別聲音來源，並且無法有效處理講話者布局不一致和複雜環境中聲音干擾的問題。</t>
  </si>
  <si>
    <t>藉由確定致動器信號特徵並通過信號處理生成致動器信號的技術，產生了能夠在目標位置進行建設性或破壞性干涉振動的功能，達成了在物理距離上克服用戶之間互動障礙，並提高跨距離觸覺通信效果的結果，從而解決先前技術中，傳統觸覺通信無法有效實現不同位置用戶間的互動，特別是聾盲人士依賴音頻和視覺的溝通方式，導致其資訊接收受限的問題。</t>
  </si>
  <si>
    <t>藉由基於微共振腔光學參數振盪轉換紅外光為可見光的技術，產生更高效率且體積更小的光源生成與耦合的功能，達成提升顯示效果、提高耐用性並縮小裝置體積的結果，從而解決先前技術中半導體發光裝置在尺寸、轉換效率、耐用性以及高亮度顯示應用上受限的問題。</t>
  </si>
  <si>
    <t>藉由基於微共振器接收紅外光並光學參數振蕩生成可見光的技術，產生高效能且高亮度的多顏色可見光生成與輸出的功能，達成提升光源效率、擴大顯示與感測應用靈活性、並改善耐用性的結果，從而解決先前技術中半導體光發射裝置在體積、轉換效率、耐用性和多顏色顯示方面無法滿足現代高效能顯示系統和感測系統需求的問題。</t>
  </si>
  <si>
    <t>藉由活塞雙重限制閘設計的技術，產生了精確控制流體流動的功能，達成了在複雜流體系統中快速切換流向並提升控制精度與反應速度的結果，從而解決先前技術中流體閥在控制精度和反應速度上不足的問題。</t>
  </si>
  <si>
    <t>藉由增強光源配置和高解析度檢測技術的技術，產生了能夠提高讀取速度並降低背景光對深度感測器影響的功能，達成了在增強現實（AR）或虛擬現實（VR）系統中精確環境映射和更真實虛擬物體與現實物體互動的結果，從而解決了先前技術中直接飛行時間（dTOF）深度感測器在讀取數據速度和背景光影響下效能不足的問題。</t>
  </si>
  <si>
    <t>藉由使用多個二維配置排列的單色發射器陣列並通過中介器單獨驅動各單色陣列的技術，產生在顯示系統中更高適應性和色彩控制精度的功能，達成在保持靈活性和高顯示品質的同時有效管理多光源配置的結果，從而解決先前技術中單一多色光源在顯示系統中存在的色彩控制局限性、性能不足以及無法適應不同應用場景的問題。</t>
  </si>
  <si>
    <t>藉由運動學安裝機制與光學元件整合的技術，產生能夠自適應不同佩戴者視覺需求並支援眼動追蹤的功能，達成提高佩戴舒適性、兼容性和顯示追蹤準確性的結果，從而解決先前技術中頭戴顯示系統無法有效適應佩戴處方眼鏡用戶、存在不適感並難以維持眼動追蹤穩定性的問題。</t>
  </si>
  <si>
    <t>藉由使用用戶特定的分類模型並根據時間窗口的大小調整來處理EMG信號的技術，產生動態調整和優化時間窗口的功能，達成提高手勢識別準確性和改進使用者互動的結果，從而解決先前技術中固定手勢識別方法對不同使用者適應性不足和準確度低的問題。</t>
  </si>
  <si>
    <t>藉由檢測用戶前臂或手腕發出的神經肌肉信號並進行推斷的技術，產生了能夠根據力量大小確定單手手勢並生成相應命令的功能，達成了能夠更直觀、精確地捕捉用戶動作和意圖的結果，從而解決先前技術中無法有效反映用戶意圖和動作、限制輸入方式及互動自然性的問題。</t>
  </si>
  <si>
    <t>藉由引入充氣囊結構並在目標位置上配置多個袋口的技術，產生可根據流體壓力調節方向性力量的功能，達成更靈活、可控且自然的觸覺反饋效果的結果，從而解決先前技術中觸覺顯示器無法在虛擬實境中提供自然、可靠的觸覺反饋，並在使用手部或其他部位時容易產生不自然寄生力的問題。</t>
  </si>
  <si>
    <t>藉由矩陣處理器單元中包含的多寄存器設計，能夠同時存儲和處理多行數據並進行零值填充的技術，產生高效的並行計算和數據處理的功能，達成在深度卷積運算中顯著提高性能和計算效率的結果，從而解決先前技術中傳統深度卷積優化方法依賴專用硬體和複雜記憶體組織方案，導致硬體平台設計面臨挑戰且無法靈活兼容不同矩陣運算的問題。</t>
  </si>
  <si>
    <t>藉由根據用戶對媒體項目的播放時間來判斷興趣水平，並在符合預定條件時觸發贊助內容展示的技術，產生能夠基於用戶行為動態調整廣告顯示時間和形式的功能，達成提升廣告展示效率和增強廣告與用戶興趣匹配度的結果，從而解決先前技術中廣告展示缺乏根據用戶實時興趣進行調整，導致廣告效果低且用戶體驗不佳的問題。</t>
  </si>
  <si>
    <t>藉由結合運動向量計算、插值技術與機器學習模型整合的影像處理的技術，產生更高解析度和真實感的影像重建的功能，達成在人工實境系統中提高影像清晰度、細節呈現及視覺真實感的結果，從而解決先前技術中在動態場景下僅依賴簡單插值無法充分利用視頻幀間運動資訊，導致影像質量降低、細節丟失及視覺體驗不佳的問題。</t>
  </si>
  <si>
    <t>藉由根據每個子區塊特徵選擇適當壓縮技術的技術，產生了針對不同數據特徵進行高效壓縮的功能，達成了減少儲存需求和降低數據傳輸功耗的結果，從而解決先前技術中無法針對不同數據特徵採用相應壓縮策略，導致存儲空間浪費和電力消耗過大的問題。</t>
  </si>
  <si>
    <t>藉由即時捕獲和運用真實環境影像並動態生成與用戶動作相關的虛擬表面的技術，產生了能夠實現更自然交互和高品質虛擬顯示的功能，達成了用戶在虛擬實境、增強實境及混合實境系統中能夠更真實地感知和操作虛擬內容的結果，從而解決了先前技術中人工實境系統無法充分整合真實環境和虛擬內容，缺乏沉浸感的問題。</t>
  </si>
  <si>
    <t>藉由使用兩個電感器替代傳統旁路電容器並結合降壓與升壓電路的技術，產生更高效的電源調節的功能，達成提升發光設備的能效、穩定性並減少整體體積的結果，從而解決先前技術中依賴旁路電容器所帶來的電路體積增大、響應速度降低以及可能影響整體性能的問題。</t>
  </si>
  <si>
    <t>藉由啟動環境光傳感器並結合顯示層內光泄漏補償的技術，產生更準確的環境光測量與顯示亮度調整的功能，達成在不同環境光條件下提供一致視覺體驗並提升顯示效果的結果，從而解決先前技術中環境光傳感器測量結果不可靠，導致顯示亮度調整不準確、影響視覺體驗以及電池壽命縮短的問題。</t>
  </si>
  <si>
    <t>藉由在分散式數位帳本交易網絡中引入預簽名金鑰旋轉交易請求的技術，產生高效、安全且靈活的金鑰管理的功能，達成快速交換活動金鑰與修改金鑰、提升交易授權效率、並增強數位資產安全性的結果，從而解決傳統密碼學金鑰管理系統在與分散式數位帳本交互時效率低下、安全漏洞多，以及應對未經授權操作困難的問題。</t>
  </si>
  <si>
    <t>藉由處理器生成挑戰創建介面、接收挑戰參數、創建挑戰記錄並管理挑戰響應的技術，產生能夠即時管理挑戰參數、協調挑戰響應並整合傳輸內容、提升參與體驗的功能，達成提高社交網絡系統中挑戰活動的即時互動性、參與體驗和信息傳播效率的結果，從而解決先前技術中依賴外部平台、多樣化傳送方式導致用戶參與體驗受限、即時互動性不足以及挑戰活動傳播受限的問題。</t>
  </si>
  <si>
    <t>藉由將金屬氧化物納米粒子與第一覆蓋層及抗反射層材料結合以形成光活性紋理光柵的技術，產生提升光學元件性能並增強虛擬物體顯示質量和環境光整合能力的功能，達成在光波導顯示系統中實現虛擬物體與真實環境高度融合和更真實顯示效果的結果，從而解決先前技術中近眼顯示器無法有效處理環境光導致虛擬物體與實際環境融合效果不佳的問題。</t>
  </si>
  <si>
    <t>藉由在微光柵表面形成包含金屬氧化物納米顆粒簇的結構並透過無機屏障隔離材料的技術，產生精確調控光傳播特性以提升虛擬與真實物體融合效果的功能，達成在人工實境系統中提供更高顯示清晰度和交互性能的結果，從而解決先前技術中虛擬物體與真實物體結合效果受限且顯示品質因光學設計和環境光影響而不足的問題。</t>
  </si>
  <si>
    <t>藉由利用高帶寬記憶體設備和時間戳管理的技術，產生了精確的數據傳輸協議和時鐘同步的功能，達成了顯著提高多設備間時間同步精度和穩定性的結果，從而解決先前技術中時鐘同步誤差大、穩定性差，無法有效處理高帶寬需求和複雜同步環境的問題。</t>
  </si>
  <si>
    <t>藉由將量化變換係數矩陣劃分為一系列劃分部分並根據指定掃描順序處理的技術，產生了能根據係數組更新數據率估算和區塊結束位置的功能，達成了提高影片壓縮率並降低計算複雜度的結果，從而解決先前技術中高計算需求和影片編碼效率不足的問題。</t>
  </si>
  <si>
    <t>藉由配置多組光柵以在多個時間段內將多個輸入圖像光耦合進波導並從波導耦合出多個輸出圖像光的技術，產生了能夠實現更廣闊視場和高效能顯示的功能，達成了顯著提升顯示靈活性和畫面效果的結果，從而解決了先前技術中近眼顯示器和抬頭顯示器在顯示擴增實境或混合實境時的視場限制問題。</t>
  </si>
  <si>
    <t>藉由精確設計的表面型光柵和雙折射材料的技術，產生能夠將不同極化狀態的光進行衍射並有效傳播的功能，達成在顯示虛擬物體時實現清晰且自然的虛擬物體與實際環境融合的結果，從而解決先前技術中由於入射光極化狀態影響而導致的圖像失真與清晰度不足的問題。</t>
  </si>
  <si>
    <t>藉由基於觸覺裝置頻率響應特性精確調整的信號處理的技術，產生對不同觸覺執行器進行非線性逆調整的功能，達成更高準確性和一致性的觸覺反饋體驗的結果，從而解決先前技術中觸覺裝置無法充分匹配各執行器頻率響應特性、導致觸覺反饋不一致且體驗不真實的問題。</t>
  </si>
  <si>
    <t>藉由使用基於精確HWID比對和高效內部通信機制的技術，產生能夠在多處理器間進行準確識別和高效數據交換的功能，達成在人工實境系統中協同工作更流暢、渲染更迅速、內容展示更準確的結果，從而解決先前技術中在多處理器協作環境下缺乏有效硬體識別機制、導致通信不夠精確、系統渲染延遲或錯誤的問題。</t>
  </si>
  <si>
    <t>藉由結合生物識別技術與聲紋比較分析的技術，產生高準確度的語音識別驗證的功能，達成在社交網絡環境中更快速和準確地識別第二用戶並驗證其帳戶訪問的結果，從而解決先前技術中依賴統計模型及深度學習方法識別單詞序列、受音頻質量影響並響應速度較慢的語音識別系統的問題。</t>
  </si>
  <si>
    <t>藉由使用基於擴增實境大廳視窗圖形用戶介面的技術，產生更靈活高效的跨用戶擴增實境通信的功能，達成用戶可以無縫地與共同用戶在數位三維空間中互動、通信並協作的結果，從而解決先前擴增實境通信系統中僅限虛擬角色控制、操作不靈活、通信過程複雜以及資源消耗高的問題。</t>
  </si>
  <si>
    <t>藉由即時影像捕捉與機器學習分類的技術，產生能夠真實識別使用者自身身體並在虛擬環境中呈現的功能，達成更高沉浸感和真實互動體驗的結果，從而解決先前技術中人工實境系統無法真實反映使用者整體身體狀態，導致使用者感到脫節或身體不適的問題。</t>
  </si>
  <si>
    <t>藉由改善顯示設備中參考電壓與數據電壓取樣同步的技術，產生更為穩定和均勻的影像顯示的功能，達成提高顯示設備的幀率和影像均勻性的結果，從而解決先前技術中高幀率下取樣周期縮短導致像素顯示不均勻，影響顯示效果的問題。</t>
  </si>
  <si>
    <t>藉由結合語音轉文字識別、用戶即時修改及視頻編輯的技術，產生靈活生成和修改文本標題、隱藏敏感內容的功能，達成用戶能夠在社交網絡上隨時修改標題並保證內容合規性的結果，從而解決先前技術中無法即時修改文本標題、難以過濾不適當內容以符合社交平台規範的問題。</t>
  </si>
  <si>
    <t>藉由向分散單元（DU）發送多用戶設備的響應參考信號（SRS）、接收DU提供的選擇用戶和波束信息、計算逆離散傅立葉變換（IDFT）向量以及生成預編碼矩陣和多用戶數據的技術，產生針對多用戶設備進行高效資源分配、波束選擇及數據預編碼的功能，達成提升多用戶無線通信系統容量和頻寬利用率的結果，從而解決先前技術中多用戶通信效率低、頻寬資源利用不足以及干擾控制效果有限的問題。</t>
  </si>
  <si>
    <t>藉由基於堆疊式結構整合背光和前光照射影像像素陣列的技術，產生同時捕捉色彩、偏振和深度信息的功能，達成在消費電子設備中提升影像捕捉和處理性能、增強場景理解與分析能力的結果，從而解決先前技術中攝像頭僅能捕捉顏色圖像、缺乏偏振及深度數據的問題。</t>
  </si>
  <si>
    <t>藉由社交網絡系統中的計算機自動執行的技術，產生用戶在觀看節目後即時發布故事的功能，達成自動化信息共享並增強用戶互動的結果，從而解決先前技術中社交網絡系統依賴用戶手動分享信息、缺乏即時互動和內容發布功能的問題。</t>
  </si>
  <si>
    <t>藉由結合光束分離器與反射器來同時處理不同光學功率的光源的技術，產生了能夠同時顯示高質量圖像並有效傳遞環境光的功能，達成了在虛擬現實（VR）或擴增實境（AR）應用中提供更清晰視覺效果並增強沉浸感的結果，從而解決先前技術中頭戴式顯示裝置無法同時顯示圖像及環境光，導致視覺效果不完整的問題。</t>
  </si>
  <si>
    <t>藉由設備內部物理處理器執行內聯轉換並通過快取一致性互連訪問外部主機處理器的技術，產生了高效數據處理和即時轉換的功能，達成了減少數據傳輸延遲和提高處理效率的結果，從而解決先前技術中數據寫入過程中多次來回訪問導致的高延遲和低效能的問題。</t>
  </si>
  <si>
    <t>藉由基於深層鏈接在應用間安全交易確認及撤銷的技術，產生在不同應用程序間高效安全地傳遞交易信息、確認交易有效性並撤銷交易的功能，達成增強金融交易中用戶信任度和操作便利性的結果，從而解決先前技術中在線系統存在用戶信息保護不足、交易安全性低且易受到詐騙威脅的問題。</t>
  </si>
  <si>
    <t>藉由基於物體變化速率動態調整可變採樣率的技術，產生能夠根據視頻內容變化自適應地調整視頻質量的功能，達成在高動態場景中保持視頻質量細節並提高處理效率的結果，從而解決先前技術中在固定採樣率下無法有效捕捉動態細節、資源浪費高且視頻質量不穩定的問題。</t>
  </si>
  <si>
    <t>藉由使用高效處理器和靈活記憶體管理的技術，產生了根據用戶需求和偏好提供定制化內容體驗的功能，達成了在內容創建和交付過程中提升內容吸引力、增強用戶互動體驗的結果，從而解決先前技術中難以有效吸引觀眾注意力並提升內容參與度的問題。</t>
  </si>
  <si>
    <t>藉由設計具有衍射效率梯度和雙折射材料的光柵的技術，產生了能夠精確控制影像光並有效擴展出口瞳孔的功能，達成了增強現實頭戴顯示器在提供較大視場（FOV）和寬大眼睛盒的顯示效果的結果，從而解決先前技術中無法在虛擬圖像與真實世界圖像重疊時保持均勻照明強度並擴展出口瞳孔的問題。</t>
  </si>
  <si>
    <t>藉由波導與可調相位延遲器結合並搭配極化選擇光學元件的技術，產生對不同極化光進行靈活控制的功能，達成更高解析度且多極化適應性的顯示效果的結果，從而解決先前技術中反射式空間光調製器（SLM）無法有效處理多種極化光，導致顯示效果在虛擬現實和增強現實環境下分辨率不足且適應性差的問題。</t>
  </si>
  <si>
    <t>藉由第一眼罩與第二眼罩相對移動調整瞳距，以及柔性罩的設計來密封空間的技術，產生了能根據用戶瞳距調整和適應臉部輪廓的功能，達成了提升舒適度、視覺效果和防止光線漏入的結果，從而解決先前技術中無法調整瞳距，並且眼罩無法適應不同臉部輪廓，影響視覺體驗和舒適度的問題。</t>
  </si>
  <si>
    <t>藉由利用主要磁感測器與多個協同磁感測器同步數據傳輸的技術，產生高效協調的磁場數據同步取樣的功能，達成在動態環境下更高精度和更穩定的姿勢檢測的結果，從而解決先前技術中多個磁感測器之間取樣時間不一致、同步延遲及數據整合困難的問題。</t>
  </si>
  <si>
    <t>藉由在頭戴式顯示裝置中配置多個光子探測器和照明器、基於光子接收數據判斷面部表情的技術，產生高精度、多點監測用戶面部表情的功能，達成在虛擬現實、增強現實或混合現實中更準確地識別用戶面部表情並提供自然反饋的結果，從而解決先前技術中依賴固定攝影機或傳感器難以克服光線、角度及遮擋等因素影響的面部表情識別不佳的問題。</t>
  </si>
  <si>
    <t>藉由結合眼動追蹤技術和腦機介面（BCI）系統的技術，產生了通過視覺刺激頻率匹配來精確識別使用者凝視位置的功能，達成了在複雜用戶界面中提高互動效率和準確性的結果，從而解決先前技術中，單獨使用眼動追蹤設備時無法精確判斷使用者凝視點，特別是在複雜界面中結果不準確的問題。</t>
  </si>
  <si>
    <t>藉由引入控制器調整電勢及排除介電流體的技術，產生了能夠提高測量靈敏度與可靠性的功能，達成了在動態或不穩定環境中更高效且準確的數據收集的結果，從而解決先前技術中基於電容感測技術無法靈活調整電場，導致反應速度和精確性受限的問題。</t>
  </si>
  <si>
    <t>藉由在可穿戴裝置中整合基線特徵感測的技術，產生能夠精確識別用戶手勢位置並判定觸控事件的功能，達成在虛擬現實（VR）和增強現實（AR）應用中更高準確度的手勢互動體驗的結果，從而解決先前技術中難以準確確定手勢在投影圖像上位置、影響互動流暢性及用戶體驗的問題。</t>
  </si>
  <si>
    <t>藉由由計算系統基於交互列表和實體相似性分析生成信念列表的技術，產生更精確匹配用戶需求的功能，達成提升個性化交互和資訊管理效率的結果，從而解決先前技術中無法有效學習和管理用戶信念，且忽視其對互動影響的問題。</t>
  </si>
  <si>
    <t>藉由基於身體部位追蹤確定控制點並選擇投射方向的技術，產生能夠自然識別並選擇多個虛擬物體的交互操作的功能，達成更直觀、流暢且高效的物體操控體驗的結果，從而解決先前技術中依賴控制器或手勢操作而導致互動不夠靈活、直觀且流暢性不足的問題。</t>
  </si>
  <si>
    <t>藉由在顯示裝置中集成無機發光二極體（ILED）陣列晶片及驅動背板的技術，產生高色彩表現、高亮度均勻性和快速響應速度的顯示的功能，達成提升顯示質量、功耗效率及製造良率的結果，從而解決先前技術中在光學顯示模組中集成非硅紅、藍、綠LED發射器所帶來的高成本、低可靠性以及製造過程中容易出現失效風險的問題。</t>
  </si>
  <si>
    <t>藉由基於階梯狀錐形納米孔金屬結構與鎖定結構對齊的技術，產生高精度電子元件組裝過程中對齊與穩定性維持的功能，達成在組裝後能夠有效抵抗橫向力並保持元件精確對齊的結果，從而解決先前技術中依賴不可靠光學對齊技術導致小於3微米或亞微米尺寸裝置對齊精度不足的問題。</t>
  </si>
  <si>
    <t>藉由計算系統即時識別媒體廣播中音量水平差異的技術，產生了自動存儲媒體副本並進行修復的功能，達成了有效修復視頻內容並保證觀眾觀看體驗流暢的結果，從而解決先前技術中無法有效識別和修復實時視頻錄製過程中出現損壞的問題。</t>
  </si>
  <si>
    <t>藉由監控用戶與社交網絡系統活動用戶界面控制的互動並判斷互動次數的技術，產生了自動識別並高亮顯示「病毒」影片部分的功能，達成了為用戶提供更高效、便捷的影片分享體驗的結果，從而解決先前技術中無法有效識別熱門影片片段，並且要求用戶手動尋找或提供時間戳記的問題。</t>
  </si>
  <si>
    <t>藉由社交網絡系統創建秘密帳戶並提供隱私設定、控制搜索結果和活動可見性的技術，產生更高級的隱私保護和內容控制的功能，達成用戶能夠精確管理分享內容範圍、可見性以及與特定社群互動的結果，從而解決先前技術中社交網絡系統在內容分享和隱私保護方面常常缺乏必要控制機制，導致用戶無法理想地保護個人資料安全性和私密性的問題。</t>
  </si>
  <si>
    <t>藉由採用加密引擎與解密引擎分別使用不同金鑰、並由調度器協調加密與解密引擎數據可用性的技術，產生了加密與解密過程可以並行進行的功能，達成了更高效、更安全的數據保護的結果，從而解決先前技術中加密與解密過程無法同時運作、導致數據保護效率不足以及實時處理需求難以滿足的問題。</t>
  </si>
  <si>
    <t>藉由從內容提供者串流直播視頻流、監控緩衝區內容以及根據延遲行為自適應調整直播視頻流播放的技術，產生能夠實時監控網絡狀況並自適應調整播放以避免未來停頓的功能，達成顯著提升流媒體內容的播放流暢度和即時性，並改善用戶觀看體驗的結果，從而解決先前技術中僅依賴靜態緩衝策略而未能有效應對網絡延遲及導致頻繁播放中斷的問題。</t>
  </si>
  <si>
    <t>藉由通過耳內設備的麥克風檢測耳道內聲壓數據，並根據耳道長度和聲壓特性生成定制的聲音濾波器的技術，產生了針對使用者耳道獨特結構進行音質調整的功能，達成了根據個性化耳道形狀優化音頻內容的結果，從而解決先前技術中未能根據使用者耳部結構進行個性化調整而影響音質的問題。</t>
  </si>
  <si>
    <t>藉由生成可視化聲學地圖並在耳機顯示器上呈現的技術，產生能夠將音效在局部區域聲壓進行可視化表示並即時調整的功能，達成讓用戶直觀地理解並控制環境音效分布的結果，從而解決先前技術中傳統AR耳機無法將聲音在本地區域進行可視化呈現，也無法讓用戶根據需求直觀調整音效呈現方式的問題。</t>
  </si>
  <si>
    <t>藉由使用具有非晶光學層、晶體光學層和非晶屏障層的多層結構的技術，產生了在不同波長範圍內優化光學性能的功能，達成了提高光學元件效率並降低光損失的結果，從而解決先前技術中光學元件折射率不匹配及光損失過大的問題。</t>
  </si>
  <si>
    <t>藉由基於需求識別與傳播資源同步的技術，產生針對多節點數據管道資源高效分配與協調的功能，達成根據消費者需求動態調整資源配置並提高數據處理效率的結果，從而解決先前技術中資源管理缺乏靈活性、未能根據實際需求調整配置導致的數據處理效率低下和準確性不足的問題。</t>
  </si>
  <si>
    <t>藉由基於接收者上下文動態評估的消息傳遞的技術，產生能夠根據上下文自動分發消息並適應多場景交互需求的功能，達成在人工現實環境中高效、準確地將消息傳遞給正確接收者的結果，從而解決先前技術中忽略接收者上下文導致內容分享不一致、操作困難以及交互體驗差的問題。</t>
  </si>
  <si>
    <t>藉由合理配置獨立發光二極體（LED）芯片並包含第一組量子點轉換元件的技術，產生高效、低故障率的顯示像素的功能，達成提升顯示器整體良率、降低故障機率、並改善光學性能的結果，從而解決先前技術中在1920×1080全高清顯示器中，由大量接點連接與多個LED芯片配置導致的高故障率、系統成本過高以及光學干擾等複雜性的問題。</t>
  </si>
  <si>
    <t>藉由提供將照明圖案根據二維網格上的參考點模式衍生並投射到佩戴頭戴裝置的用戶眼睛上的技術，產生了能夠利用影像感測器捕捉反射影像並計算角膜地形圖的功能，達成了在可攜設備中準確測量角膜形狀並生成地形圖的結果，從而解決先前技術中角膜地形圖測量依賴大型設備且無法靈活應用於移動環境的問題。</t>
  </si>
  <si>
    <t>藉由精確推桿設計和光學聚合物固化的技術，產生了高準確度且一致性的光學元件製作的功能，達成了製造可精確集成於移動設備或可穿戴裝置中的高性能鏡頭組件的結果，從而解決先前技術中在鏡頭製作過程中對準不精確、性能不穩定的問題。</t>
  </si>
  <si>
    <t>藉由基於交易歷史數據與社交圖分析相結合的技術，產生能夠識別用戶與其他連接用戶之間交易相關物件並進行比較的功能，達成在社交網絡系統中提供個性化金融交易行為對比資訊的結果，從而解決先前技術中無法深入分析用戶金融交易習慣、缺乏交易行為比較功能，以及未能提供個性化建議和資訊以增強用戶參與感的問題。</t>
  </si>
  <si>
    <t>藉由在全息通話中對發送用戶表徵應用面部重建模型的技術，產生了能夠生成不帶XR頭戴裝置的發送用戶表徵版本的功能，達成了在全息通話中準確重建面部並呈現更真實的三維表現的結果，從而解決先前技術中無法充分呈現三維交互和肢體語言的問題。</t>
  </si>
  <si>
    <t>藉由監控用戶手部姿勢並識別瞬移啟始與目的地選擇手勢的技術，產生了基於手勢控制的虛擬現實瞬移運動的功能，達成了用戶能夠更加靈活且直觀地進行虛擬導航的結果，從而解決先前技術中依賴手持控制器或多種外部設備，並且手勢識別及運動連貫性受限的問題。</t>
  </si>
  <si>
    <t>藉由人工現實系統識別用戶實際環境中的物理物體並推斷用戶目標的技術，產生根據識別物體和推斷目標自動生成物體操作計劃的功能，達成更高效的物體操作和減少操作失誤的結果，從而解決先前技術中用戶在操作物體時需要大量手動判斷和規劃，且無法有效引導用戶進行複雜操作的問題。</t>
  </si>
  <si>
    <t>藉由並聯配置的採樣和保持電路的技術，產生了有效穩定數據信號傳輸的功能，達成了在虛擬實境（VR）或擴增實境（AR）系統中穩定驅動高解析度與高幀率顯示裝置的結果，從而解決先前技術中因信號不穩定、噪聲干擾和串擾問題導致的顯示品質差和製造過程複雜的問題。</t>
  </si>
  <si>
    <t>藉由測量單元即時捕捉機械振動數據並與麥克風數據進行減法運算的技術，產生高效機械振動隔離的功能，達成在可穿戴音頻系統中清晰音質和噪音消除的結果，從而解決先前技術中麥克風與揚聲器之間機械振動隔離困難、導致音質下降和噪音干擾的問題。</t>
  </si>
  <si>
    <t>藉由結合光學字符識別和神經網絡模型來生成字符嵌入並進行混淆檢測的技術，產生對數位內容中混淆文本的準確識別的功能，達成有效篩查並防範惡意或有害內容的結果，從而解決先前技術中未能全面識別混淆文本或惡意內容的問題。</t>
  </si>
  <si>
    <t>藉由根據使用者耳朵位置變化調整濾波器參數的技術，產生能夠動態調整音質輸出的功能，達成在不同運動和位置變化情境下提供穩定、一致音質的結果，從而解決先前技術中音質因使用者運動或位置變化而導致不穩定的問題。</t>
  </si>
  <si>
    <t>藉由加法電路與多路選擇器高效整合的電路設計的技術，產生快速並靈活的數據加法運算的功能，達成在神經網絡運算中大幅提升計算效率和減少資源使用的結果，從而解決先前技術中大量節點計算時運算資源消耗過高、計算速度慢、延遲大等影響人工智能處理性能的問題。</t>
  </si>
  <si>
    <t>藉由使用雷達信號頻率移位技術和誤差緩解裝置的技術，產生能準確測量雷達設備與應答器之間距離並減少位置誤差的功能，達成即使應答器位於雷達設備最小距離閾值內，仍能精確測量距離的結果，從而解決先前技術中由於應答器過於接近雷達設備而導致的距離測量不準確及檢測盲區的問題。</t>
  </si>
  <si>
    <t>藉由採用先進法蘭結構設計的透鏡組件的技術，產生更輕薄、緊湊的光學鏡片組合的功能，達成在保持高光學性能的前提下有效減少尺寸與重量的結果，從而解決先前技術中傳統頭戴顯示器鏡片體積過大、重量沉重，影響使用者舒適度和長時間佩戴體驗的問題。</t>
  </si>
  <si>
    <t>藉由使用步進馬達來調整顯示器和透鏡位置的技術，產生了能夠補償視差和調節衝突的功能，達成了顯著減少視覺疲勞和暈動症的結果，從而解決先前技術中頭戴顯示器在渲染內容時無法有效補償視差和調整顯示器與透鏡之間的衝突，導致使用者體驗不佳的問題。</t>
  </si>
  <si>
    <t>藉由使用基於可切換衍射光學元件和時間分複用光場傳輸方式的技術，產生能夠提供較大視場、高透過率以及更大眼盒的顯示系統的功能，達成在虛擬實境、增強實境和混合實境應用中提供更廣視野、更清晰畫質並提升使用便利性的結果，從而解決先前技術中在近眼顯示器顯示效果、使用靈活性及視場範圍受限的問題。</t>
  </si>
  <si>
    <t>藉由使用紅外光源和精確配置光束偏轉元件的技術，產生了更高精度的眼球追蹤的功能，達成了提升人工實境系統中使用者互動準確性和沉浸感的結果，從而解決先前技術中需要頻繁且主動使用者操作，影響沉浸體驗和眼球追蹤精度的問題。</t>
  </si>
  <si>
    <t>藉由在計算設備上整合消息圖形用戶介面的技術，產生能夠自動捕捉並發送多媒體內容、替換顯示元素的功能，達成更快速、無縫地進行多媒體交流和文本輸入的結果，從而解決先前技術中介面切換繁瑣、操作複雜且存在時間延遲的問題。</t>
  </si>
  <si>
    <t>藉由一種包含點積處理元件、數據對齊元件和累加器等組件的高效分段存儲與運算計算的技術，產生能夠在神經網絡運算中有效分段存儲元素、進行點積運算並整合數據對齊的功能，達成提升運算性能、降低硬體複雜性和成本的結果，從而解決先前技術中在神經網絡運算中計算資源需求過大、數據密集度高、硬體設計複雜性增加以及成本上升的問題。</t>
  </si>
  <si>
    <t>藉由在終端用戶設備上訪問本地模型並結合教師模型指導的技術，產生在資源受限環境下執行自然語言處理任務的功能，達成在端到端加密環境中高效地生成建議、推薦、提醒或呼叫代理的結果，從而解決先前技術中依賴中央伺服器進行自然語言處理，導致延遲時間長、互動體驗不佳，以及終端設備處理能力有限的問題。</t>
  </si>
  <si>
    <t>藉由使用零知識區塊鏈的技術，產生了保護用戶隱私並記錄行為數據轉移的功能，達成了準確計算行銷貢獻效果和提高行銷效果可信度的結果，從而解決先前技術中因隱私問題與跨站點數據共享限制導致準確歸因困難的問題。</t>
  </si>
  <si>
    <t>藉由動態分析用戶互動速度並確定接近範圍的技術，產生能夠在慣性滾動過程中自動選擇相關內容項的功能，達成提高內容定位精確度、優化用戶體驗並自動跳過不相關內容的結果，從而解決先前技術中用戶在瀏覽大量內容時難以快速找到感興趣內容、易忽略重要資訊以及廣告展示位置不佳的問題。</t>
  </si>
  <si>
    <t>藉由基於人工現實系統中行為數據分析和預定標準控制的技術，產生實時識別參與者個人行為特徵並制定針對性行動的功能，達成增強虛擬會議互動性、提升參與者專注度以及提高會議整體效率的結果，從而解決先前技術中虛擬現實環境中信息傳遞控制不足、參與者注意力分散以及互動體驗不夠沉浸的問題。</t>
  </si>
  <si>
    <t>藉由從一組音頻TLDR中選擇並根據接收的輸入參數配置濾波器參數模型的技術，產生了通過多個通道連接的雙耳動態濾波器與配置延遲的功能，達成了在資源受限設備中生成空間化音頻內容的結果，從而解決了傳統音頻系統在處理HRTFs時需要耗費大量計算資源、電力和記憶體的問題。</t>
  </si>
  <si>
    <t>藉由使用機械、磁性或化學配合連接器結合電力電路的技術，產生穩固固定混合現實設備並傳輸電力的功能，達成安全、舒適且穩定地佩戴設備，並同時提供免提數位信號傳輸的結果，從而解決先前技術中常見的混合現實設備易損壞、易丟失，以及缺乏高效電力連接和信號傳輸的問題。</t>
  </si>
  <si>
    <t>藉由非瞬態計算機可讀儲存媒體上存儲可執行指令的技術，產生在訊息應用程序中整合多媒體內容選擇、預覽、編輯與發送的功能，達成在同一訊息界面內高效整合多媒體內容、簡化編輯流程並無縫發送的結果，從而解決先前技術中用戶需要在多個界面間切換、操作繁瑣、整合多媒體內容不便、效率低下等影響使用體驗和功能性的問題。</t>
  </si>
  <si>
    <t>藉由在社交網絡平台上追蹤媒體項目的社交貨幣分數並動態生成媒體受歡迎度圖表的技術，產生了基於用戶互動情況進行實時評估和排名媒體項目的功能，達成了更準確反映媒體流行度並提高用戶參與度的結果，從而解決先前技術中無法有效衡量和提升媒體項目流行度、且缺乏動態更新指標以反映用戶互動情況的問題。</t>
  </si>
  <si>
    <t>藉由使用機器學習模型自動分析上下文信息並調整媒體內容播放的技術，產生根據用戶需求智能化調整媒體片段及播放速度的功能，達成在用戶互動、內容訪問、分享及創建過程中更加流暢、靈活且高效的媒體體驗的結果，從而解決先前技術中無法根據用戶實際需求自動調整播放順序或速度、導致操作繁瑣、不便且體驗不佳的問題。</t>
  </si>
  <si>
    <t>藉由使用納空隙材料並在其結構中實現有效折射率變化的技術，產生能在有限空間內實現優越光學性能的功能，達成提高虛擬實境（VR）和增強實境（AR）設備光學元件效能的結果，從而解決先前技術中傳統透鏡設計因空氣空間封閉而帶來的複雜性、成本和聚焦能力的限制問題。</t>
  </si>
  <si>
    <t>藉由在基材上進行光敏材料沉積、圖案化模具創建、功能材料沉積及模具去除等多階段工藝整合的技術，產生能夠有效創建具有多種幾何形狀、預期折射率梯度的光學光柵元件陣列的功能，達成在製造過程中提高光柵製作精度並簡化製程的結果，從而解決先前技術中近眼顯示器在光刻圖案化過程中對準誤差容忍度嚴格，無法靈活調整光柵形狀，導致製造困難和使用限制的問題。</t>
  </si>
  <si>
    <t>藉由使用包含少數透鏡元件的精簡透鏡組設計的技術，產生了在廣視場下提供高解析度影像的功能，達成了在輕量化且超緊湊的攝影裝置中實現高品質影像的結果，從而解決先前技術中因多透鏡設計導致的設備過重和體積過大的問題。</t>
  </si>
  <si>
    <t>藉由在光學組件中利用反射器與體積布拉格光柵的技術，產生能夠區分不同偏振狀態光並精確控制反射和傳輸的功能，達成在增強現實應用中實現無縫環境光線與影像投射整合的結果，從而解決先前技術中無法平滑過渡現實與虛擬光線，導致視覺混亂的問題。</t>
  </si>
  <si>
    <t>藉由設計包含多樣顏色轉換區域和光子晶體結構的技術，產生了能夠高效地將光線轉換為不同顏色的功能，達成了提供豐富視覺效果並減少尺寸和重量影響的結果，從而解決先前技術中頭戴式顯示裝置因尺寸和重量限制而無法實現更廣泛應用的問題。</t>
  </si>
  <si>
    <t>藉由移動客戶端系統進行的操作，接收第一用戶的位置信息和內容，並根據這些信息向多個第二用戶發送消息的技術，產生了顯示地理地圖和預估距離值、提供互動元素的功能，達成了提升用戶在社交網絡中即時互動與信息共享的結果，從而解決先前技術中在社交網絡環境中，使用者需要繁瑣操作才能進行位置共享和互動的問題。</t>
  </si>
  <si>
    <t>藉由在具有顯示器和眼動追蹤系統的電子設備上動態調整徑向使用者介面的顯示位置的技術，產生根據眼動數據即時調整顯示內容的功能，達成提升互動靈活性和精確性的結果，從而解決先前技術中智能設備與使用者交互時互動效率低下的問題。</t>
  </si>
  <si>
    <t>藉由基於網格的可滾動內容餵送中自適應內容項目位置確定的技術，產生能夠精確靈活地管理和展示數位內容佈局的功能，達成在社交平台上提供更高效、直觀且流暢的內容展示與互動體驗的結果，從而解決先前技術中在數位內容展示中無法高效管理內容排列、佈局不靈活、用戶互動性差，以及內容訪問、分享和創建操作不便的問題。</t>
  </si>
  <si>
    <t>藉由根據顯示設備和網絡條件自動調整適應性位元率的技術，產生動態調整媒體播放品質的功能，達成根據實際播放環境提供最佳播放效果的結果，從而解決先前技術中由於網絡帶寬波動導致播放卡頓或質量不佳的問題。</t>
  </si>
  <si>
    <t>藉由在虛擬現實環境中使用遮罩進行VR物體識別與互動的技術，產生更精確識別和互動VR物體的功能，達成用戶在虛擬現實中更高沉浸感和互動體驗的結果，從而解決先前技術中在數位影像或影片中識別物體互動性不足，以及在虛擬環境中對物體識別準確性不夠高的問題。</t>
  </si>
  <si>
    <t>藉由配置可調位置的安裝元件與繞射光學元件（DOE）的技術，產生根據安裝元件可調位置動態調整光束模式的功能，達成在各種變化環境下即時高解析度三維深度感測的結果，從而解決先前技術中固定結構光模式無法有效適應動態環境、掃描速度不足及機械穩定性差的問題。</t>
  </si>
  <si>
    <t>藉由結合光源、掃描組件與波導輸出整合的技術，產生能夠高效輸出多離散區段光並在波導出口瞳孔中實現精確位置顯示的功能，達成提升顯示解析度、亮度和視場（FOV）一致性的結果，從而解決先前技術中在增強現實（AR）應用中無法同時達成高顯示品質、緊湊性與解析度之間平衡的問題。</t>
  </si>
  <si>
    <t>藉由結合視頻分類、互動信號分析和自動段落選擇的技術，產生了基於觀眾行為分析自動選擇視頻片段的功能，達成了提高視頻內容處理效率、減少不感興趣內容造成的跳過或快進行為的結果，從而解決先前技術中，由於視頻中不相關或無趣片段導致效率低下和用戶興趣喪失的問題。</t>
  </si>
  <si>
    <t>藉由在在線會議系統中引入分配衰減因子的音頻流合併的技術，產生能夠根據對話狀態動態調整音頻流衰減程度的功能，達成在多人會議中即時合併音頻流並支持私密對話的結果，從而解決先前技術中音頻疊加導致交流困擾，以及缺乏靈活性和實時協作效率的問題。</t>
  </si>
  <si>
    <t>藉由引入自動切換預覽片段並可選保存元素的數位摘要推薦的技術，產生能在媒體消費介面中直觀展示推薦音樂視頻預覽並方便保存的功能，達成使用戶可以輕鬆將感興趣的音樂視頻添加到個人數位容器中的結果，從而解決先前技術中用戶在推薦音樂視頻存取和保存過程中效率低下、互動體驗差且時間成本高的問題。</t>
  </si>
  <si>
    <t>藉由通過設備的兩個攝像機捕獲同時的立體灰度圖像並利用機器學習模型生成彩色圖像的技術，產生了解決顏色不一致性問題的功能，達成了顏色一致性改進和更真實視覺輸出的結果，從而解決先前技術中因HMD遮擋使用者物理環境及顏色不一致性所導致的視覺不便和干擾的問題。</t>
  </si>
  <si>
    <t>藉由配置應用特定集成電路以即時生成微突發視圖的技術，產生高效監控流量變化並準確捕捉微突發數據的功能，達成在避免不必要視圖生成的同時提供更可靠網路性能分析和管理的結果，從而解決先前技術中無法有效捕捉瞬時流量變化、容易導致資料丟失或處理延遲，以及資源浪費的問題。</t>
  </si>
  <si>
    <t>藉由使用控制台自動監控主無線連接質量並啟用備用無線連接的技術，產生了能夠自動切換連接以維持高性能傳輸的功能，達成了在動態環境下保持穩定虛擬現實體驗並減少中斷風險的結果，從而解決了先前技術中無法及時應對主連接性能下降、影響使用者互動體驗以及在VR和AR應用中難以保持顯示效果穩定的問題。</t>
  </si>
  <si>
    <t>藉由由計算系統確定並合併相似主題內容的技術，產生能夠自動將相似主題的帖子合併為單一帖子的功能，達成提升用戶間互動性和內容管理效率的結果，從而解決先前技術中內容整合和管理上的局限，無法有效提升用戶之間互動和內容分享的質量的問題。</t>
  </si>
  <si>
    <t>藉由創建擴增實境（XR）設備與非XR設備之間註冊的技術，產生能夠識別用戶針對非XR設備的手勢並將其轉化為操作指令的功能，達成在XR環境中實現與非XR設備的無縫協作的結果，從而解決先前技術中使用者無法在XR環境中直接與非XR設備進行有效互動的問題。</t>
  </si>
  <si>
    <t>藉由在系統中整合直接操作記憶體暫存器與特殊標記解釋的技術，產生能夠高效讀寫數據、精確管理數據流動並降低操作錯誤的功能，達成更快的數據傳輸速度、更高的系統穩定性與可靠性的結果，從而解決先前技術中數據傳輸延遲、誤操作風險和系統適應性不足的問題。</t>
  </si>
  <si>
    <t>藉由由計算系統進行來源音訊轉換與調整音訊生成的技術，產生能夠保留音訊特徵並優化聽覺效果的音訊調整的功能，達成在社交網路系統上提供高品質音訊分享體驗的結果，從而解決先前技術中數位通訊領域在音訊處理上常常忽略音訊質量對用戶體驗影響，導致內容分享互動效率不足的問題。</t>
  </si>
  <si>
    <t>藉由計算系統提供多維度的繪圖選項及基於時間的工具選擇的技術，產生用戶可以通過觸控顯示屏在不同維度和時間基礎上選擇繪圖工具的功能，達成用戶能夠更加靈活地創作並與媒體內容進行更豐富的互動的結果，從而解決先前技術中在內容分享過程中互動性不足及溝通體驗平淡的問題。</t>
  </si>
  <si>
    <t>藉由基於頭戴顯示器結合眼動追蹤系統的技術，產生可以根據用戶輸入即時調整瞳孔中心位置的功能，達成提升頭戴顯示器使用精度、舒適性和眼動追蹤準確性的結果，從而解決先前技術中智能裝置在互動性不足、無法針對顯示效果進行個性化調整的問題。</t>
  </si>
  <si>
    <t>藉由集成先進的記憶處理技術和動態管理快取的技術，產生了快速獲取和處理數據、提升計算效率的功能，達成了提高個性化推薦系統準確性和效率的結果，從而解決先前技術中計算資源有限，無法快速準確分析用戶偏好，影響推薦質量的問題。</t>
  </si>
  <si>
    <t>藉由基於微內核設計將內核空間與用戶空間功能有效分離的技術，產生動態管理系統調用並減少基本機制複雜性和源代碼大小的功能，達成更高安全性、更強穩定性以及更靈活可擴展的系統架構結果，從而解決先前技術中單體內核設計存在的安全性風險、系統故障易發性以及代碼複雜性高的問題。</t>
  </si>
  <si>
    <t>藉由硬體通道卷積處理單元和硬體點積處理單元並行計算深度卷積與點卷積的技術，產生高效並行處理深度卷積和點卷積的功能，達成顯著提高計算效率並減少複雜性與限制的結果，從而解決先前技術中傳統深度卷積優化方法無法有效兼顧3D卷積操作的兼容性與性能提升的問題。</t>
  </si>
  <si>
    <t>藉由從客戶系統訪問視覺數據並動態解析共指參考的技術，產生對目標物體進行準確識別並提供屬性信息的功能，達成在智能助理系統中快速回應用戶請求並提高信息相關性的結果，從而解決先前技術中智能助理系統在處理涉及具體物體或實體的用戶請求時存在反應延遲和回應不夠準確的問題。</t>
  </si>
  <si>
    <t>藉由識別輸入圖像中的用戶面部表情並訪問其社交數據的技術，產生了根據用戶情感和社交關係智能選擇動態面具的功能，達成了更精確地選擇適合情境的面具以增強用戶互動體驗的結果，從而解決先前技術中社交網絡系統在動態面具選擇中缺乏情感和社交關係智能推薦機制的問題。</t>
  </si>
  <si>
    <t>藉由在線上系統中自動建立交換視頻數據連接的技術，產生無需用戶互動即可進行內容交換的功能，達成提升內容交換效率和改善用戶體驗的結果，從而解決先前技術中用戶必須多次互動才能完成內容交換的問題。</t>
  </si>
  <si>
    <t>藉由在保護玻璃中設計溝槽並使鏡頭組件底部與溝槽對齊鍵合以減少Z軸高度的技術，產生緊密結合影像感測器與光學元件以優化結構緊湊性和光學性能的功能，達成提升影像系統成像質量和消費電子產品設計靈活性的結果，從而解決先前技術中影像感測器與光學元件距離過大導致光學失真和影像性能下降的問題。</t>
  </si>
  <si>
    <t>藉由基於效益與計算成本比率的編解碼器組合選擇的技術，產生了根據視頻數據的預測觀看時間和壓縮效率進行智能編碼的功能，達成了有效管理和分發視頻數據，優化計算資源使用並減少延遲的結果，從而解決先前技術中在線系統在編碼視頻數據時，由於未能有效平衡視頻質量、計算需求和壓縮效果，導致資源浪費和延遲的問題。</t>
  </si>
  <si>
    <t>藉由透過轉換器耦合到透鏡邊緣並在一定頻率範圍內振動的技術，產生在不影響視覺體驗的情況下直接從透鏡生成聲波的功能，達成提升人工現實裝置音頻體驗、減少設備體積與提高便攜性的結果，從而解決先前技術中傳統音頻設備如揚聲器或耳機所帶來的笨重性、便攜性差，以及妨礙使用者對環境聲音感知等不便的問題。</t>
  </si>
  <si>
    <t>藉由結合軟骨傳導轉換器與耳道麥克風並使用模型確定HRTF的技術，產生高效生成個性化空間音訊內容的功能，達成更真實且即時的音訊空間感體驗的結果，從而解決先前技術中需要在聲音隔離室內進行繁瑣測量、依賴專門設備且耗時過長的問題。</t>
  </si>
  <si>
    <t>藉由無線設備主動接收廣告訊息並協作訪問低延遲WLAN連結的技術，產生能夠在人工現實系統中確保即時、平滑顯示虛擬物體的功能，達成用戶在頭部轉動和凝視方向變化時仍能獲得流暢互動體驗的結果，從而解決先前技術中人工現實裝置在使用中因延遲而導致虛擬物體顯示不流暢、影響沉浸感及互動體驗的問題。</t>
  </si>
  <si>
    <t>藉由使用基於用戶搜索歷史和內容隱私設置的智能查詢建議生成的技術，產生能夠動態生成個性化查詢建議的功能，達成提高社交網絡中信息檢索準確性和效率的結果，從而解決先前技術中無法根據用戶需求提供精準查詢建議，導致信息冗餘或搜索不精準的問題。</t>
  </si>
  <si>
    <t>藉由使用基於自然語言理解（NLU）技術將文本消息劃分為可編輯區塊並連接n-grams的技術，產生在用戶界面上直觀分隔和編輯文本區塊的功能，達成提高文本修改效率、增強用戶操作體驗和系統實用性的結果，從而解決先前技術中智能助手系統在文本處理和編輯方面缺乏靈活性、無法清晰分隔信息單元，以及無法將用戶請求高效轉化為具體文本修改的問題。</t>
  </si>
  <si>
    <t>藉由使用基於時間技術和分類算法的準備指示的技術，產生動態評估伺服器準備狀態的功能，達成靈活選擇目標伺服器並優化資源分配的結果，從而解決先前技術中伺服器選擇靜態化、可能導致工作負載不均或資源錯配的問題。</t>
  </si>
  <si>
    <t>藉由使用緩衝區存儲並重用已知像素的視頻編碼的技術，產生能夠顯著提升編碼效率並減少計算資源消耗的功能，達成在高分辨率視頻編碼中提高性能和質量的結果，從而解決先前技術中無法充分利用已處理像素數據，導致重複計算和計算效率低下的問題。</t>
  </si>
  <si>
    <t>藉由平面配置電接觸點與傾斜光導向器的技術，產生體積更小、成本更低且光耦合效率更高的光源的功能，達成在光子系統中高效安裝與集成光源的結果，從而解決先前技術中光源光耦合結構複雜、成本高昂、效率低下的問題。</t>
  </si>
  <si>
    <t>藉由基於光學傳感器接收多像素電子信號並使用光學四元解調技術的技術，產生對反射光信號進行高解析度深度計算的功能，達成在機器視覺系統中更精確的場景三維圖像生成的結果，從而解決先前技術中相位式時間飛行（ToF）感測器解析度較低、影響深度感測精度及影像性能的問題。</t>
  </si>
  <si>
    <t>藉由使用集成化光子電路組件，包含基板、光源、波導、光學調理部分及包覆層等多個集成元件的技術，產生在掃描顯示系統和結構光照明器件中更緊湊、空間需求更小並降低組裝成本的功能，達成在保持高光學性能的同時有效減少系統體積、提升整體效率的結果，從而解決先前技術中由分立光學元件造成的體積大、組裝成本高、空間需求過大的問題。</t>
  </si>
  <si>
    <t>藉由設計可調光元素與波導顯示組件相結合的技術，產生了能夠精確調節光線亮度並實現虛擬與現實世界影像重疊的功能，達成了提供更廣視角範圍並改善AR和MR頭戴裝置的視覺體驗的結果，從而解決先前技術中在擴增實境和混合實境環境下，虛擬影像與現實世界影像重疊和視場設計不足的問題。</t>
  </si>
  <si>
    <t>藉由通過具有多個顯示區域的透視顯示器切換顯示區域的阻擋狀態和透視狀態，根據檢測到的透視觸發事件動態調整顯示內容的技術，產生能夠在顯示虛擬影像的同時實時顯示用戶視野中的實際物體，實現虛擬影像與現實物體同步可見並交互的功能，達成用戶不會因視覺遮擋或延遲錯過重要實際物體的結果，從而解決先前技術中無法實現虛擬影像與現實環境即時切換或互動，導致使用體驗不佳的問題。</t>
  </si>
  <si>
    <t>藉由使用可切換液晶延遲元件並通過電驅動電路調節其狀態的技術，產生了能在不同狀態間切換，精確調整光的相位移和延遲角的功能，達成了提高裝置靈活性、便攜性，並精確調整光的偏振的結果，從而解決了先前技術中液晶可切換光學延遲器在製造過程中產生缺陷、需額外光學元件進行修正的問題。</t>
  </si>
  <si>
    <t>藉由優化風扇與電路板配置及金屬框架散熱設計的技術，產生更高效的熱量散發的功能，達成提升HMD運行穩定性與舒適性的結果，從而解決先前技術中基於混合風扇和熱管系統散熱設計的低效散熱的問題。</t>
  </si>
  <si>
    <t>藉由整合監控資料中心多個計算系統可用容量與電力預算的技術，產生高效識別和分配臨時工作負載的功能，達成在資料中心內靈活分配計算資源並維持伺服器性能穩定的結果，從而解決先前技術中在需求激增情況下無法快速識別可用資源、資源分配效率低下以及伺服器性能受限的問題。</t>
  </si>
  <si>
    <t>藉由將視頻片段進行下採樣編碼並使用多組編碼參數值集的技術，產生可以根據解碼片段分析選擇最佳參數集以進行編碼的功能，達成提高視頻編碼效率和質量、並在多編碼器間實現兼容性的結果，從而解決先前技術中無法在保證視頻質量的情況下靈活調整編碼參數，導致壓縮效果不佳和畫質損失的問題。</t>
  </si>
  <si>
    <t>藉由結合歷史圖像數據與實時運動數據的人工現實環境生成的技術，產生能夠將先前捕捉的外部環境數據與當前運動數據無縫整合並即時渲染的功能，達成在人工現實頭戴裝置中提供更流暢、同步且身臨其境的虛擬與增強現實體驗的結果，從而解決先前技術中因缺乏對用戶身體運動即時反應而導致的沉浸感降低、交互體驗不連貫的問題。</t>
  </si>
  <si>
    <t>藉由引入光傳感器來精確捕捉環境光線並分析場景圖像中的顏色參考點的技術，產生根據環境光線調整重疊圖像顏色的功能，達成在不同光照條件下提升增強現實（AR）和混合現實（MR）中計算生成內容與現實世界一致性的結果，從而解決先前技術中因環境光線變化而造成不一致的問題。</t>
  </si>
  <si>
    <t>藉由包括背光單元、多個像素和根據先前顯示幀持續時間調整當前幀照明期間的控制電路的技術，產生能夠根據幀率變化智能調整顯示亮度並減少運動模糊的功能，達成提升顯示效果和用戶體驗，特別是在幀率波動時維持穩定亮度變化的結果，從而解決先前技術中顯示亮度依賴於固定顯示期間長短，導致幀率變化時亮度不穩定且難以減少運動模糊的問題。</t>
  </si>
  <si>
    <t>藉由在雙通道中計算並傳輸較少的ECC數據（僅16字節）的技術，產生了更高效的記憶體訪問的功能，達成了提升記憶體控制器處理ECC效率、減少ECC開銷的結果，從而解決了先前技術中DDR5 SDRAM升級過程中，ECC數據量增加導致的成本和功耗受限制的問題。</t>
  </si>
  <si>
    <t>藉由基於用戶行為模式動態調整個性化內容分發速率的技術，產生了根據用戶參與情況智能分發內容的功能，達成了提高資源使用效率並最大化資源利用的結果，從而解決先前技術中內容分發過程中資源浪費及缺乏靈活調整的問題。</t>
  </si>
  <si>
    <t>藉由預先確定最大延遲和初始展示時間的技術，產生了根據設備連接特性和網絡帶寬調整內容展示時間的功能，達成了不同客戶端設備能夠協調一致地在相同時間展示內容的結果，從而解決先前技術中由於設備接收速率不同而導致的內容顯示不一致的問題。</t>
  </si>
  <si>
    <t>藉由基於用戶上下文信息分析來自動確定啟動條件的技術，產生主動判斷何時顯示提醒的功能，達成在不依賴用戶直接輸入的情況下提供準確和即時提醒的結果，從而解決先前技術中用戶必須明確指定提醒啟動條件，導致交互不便且缺乏智能的問題。</t>
  </si>
  <si>
    <t>藉由可穿戴電子裝置的模組化的技術，產生在物理耦合模組結構中進行高效信號路由的功能，達成在不妨礙手部活動的情況下實現信號高效傳遞的結果，從而解決先前技術中在手部活動不受限的情況下仍難以實現有效信號路由與功能整合的問題。</t>
  </si>
  <si>
    <t>藉由自動部署的重力供應著陸裝置和轉向輪設計的技術，產生根據不同著陸條件自動調整旋轉的功能，達成減少機械部件重量、提升無人機氣動性能與靈活性的結果，從而解決先前技術中傳統無人機重型機械和電子部件所造成的重量增加、氣動性能下降、效率降低及維護頻率提高的問題。</t>
  </si>
  <si>
    <t>藉由使用專門設計的抗反射（AR）塗層的技術，產生減少背景光干擾的功能，達成在各種光照條件下穩定運行並精確捕捉眼動追蹤影像的結果，從而解決先前技術中環境光干擾和散射光引起影像對比度不足、影響眼動追蹤準確性的問題。</t>
  </si>
  <si>
    <t>藉由基於電活性陶瓷與主次電極層結構的光學元件的技術，產生高效能光學透過率、低霧度和高清晰度的功能，達成在多種光照條件下提供更穩定和清晰的視覺效果的結果，從而解決先前技術中光學元件常面臨透過率不足、霧度過高以及清晰度不佳的問題。</t>
  </si>
  <si>
    <t>藉由由一個或多個處理器識別基矩陣中的非零元素及其位置，並基於此進行高效的乘加運算（MAC）處理的技術，產生了精確計算稀疏矩陣的功能，達成了提升計算效率並降低功耗的結果，從而解決先前技術中在進行多重累加運算（MAC）時，計算效率低及運算量龐大所導致的問題。</t>
  </si>
  <si>
    <t>藉由自然語言理解模組與計算系統的技術，產生精確識別並消除共享請求中模糊引用的功能，達成根據用戶資料和互動情境動態確定共享內容傳遞方式的結果，從而解決先前技術中在處理共享請求時無法有效識別具體內容對象及提高共享效率的問題。</t>
  </si>
  <si>
    <t>藉由基於自編碼器訓練生成偽圖像的技術，產生能夠自動識別和分類圖像真偽的功能，達成高效、準確地檢測是否存在圖像修改或偽造的結果，從而解決先前技術中手動檢測偽造圖像效率低下、容易出錯，以及難以應對大量數位內容中潛在偽造的問題。</t>
  </si>
  <si>
    <t>藉由基於環境特徵自動識別並篩選候選觸發器的人工實境系統的技術，產生能夠根據預定政策自動應用效果並控制應用數量上限的功能，達成在人工實境中更靈活、即時且高互動性的效果應用的結果，從而解決先前技術中依賴使用者主動觸發、反應速度較慢、操作體驗不流暢，以及效果應用缺乏智能自動化的問題。</t>
  </si>
  <si>
    <t>藉由基於語音輸入進行語義分析並生成三維關係表徵的技術，產生了提升使用者協作互動並簡化物件操作的功能，達成了提升擴展實境系統中使用者協作效率和簡化物件互動過程的結果，從而解決先前技術中擴展實境系統支持有限的使用者協作功能及物件互動繁瑣的問題。</t>
  </si>
  <si>
    <t>藉由基於低相干干涉光的眼動追蹤的技術，產生在不同深度提供高精度反射數據的功能，達成在頭戴顯示裝置中保持高效、輕量化的眼動追蹤的結果，從而解決先前技術中在虛擬實境或增強實境應用中因便攜性、輕量化和高性能之間存在的性能折衷的問題。</t>
  </si>
  <si>
    <t>藉由在顯示裝置中使用包含動態比較節點的比較電路和鎖存電路的技術，產生了減少PWM過程中硬體需求並降低LED開關次數的功能，達成了顯示器能效的提升及性能的優化的結果，從而解決先前技術中脈寬調變過程中硬體需求過高和LED開關過於頻繁所帶來的功耗及顯示效果下降的問題。</t>
  </si>
  <si>
    <t>藉由使用控制信號同步旋轉反射表面並驅動多個發光器的技術，產生在空間受限條件下高效合成大尺寸影像的功能，達成在有限空間內準確同步生成高質量合成影像的結果，從而解決先前技術中掃描顯示器在空間受限應用中，掃描鏡與影像輸出時間協調性不足、影像對齊困難、以及時間匹配不一致的問題。</t>
  </si>
  <si>
    <t>藉由使用包含神經網絡的編碼器和解碼器生成基於語音特徵的合成音頻輸出的技術，產生能夠在非手動或無需眼睛操作的情境中準確識別發送者並生成可區分聲音的功能，達成提高訊息處理效率並減少對使用者當前活動干擾的結果，從而解決先前技術中在接收非同步文本訊息時，由於多次與訊息系統互動而增加的時間延遲、認知負擔以及可能中斷活動，尤其在高風險情境下的安全隱患的問題。</t>
  </si>
  <si>
    <t>藉由使用包含多台階形狀結構和先進雙側混合鍵合的半導體處理的技術，產生高解析度、高亮度且小尺寸整合的顯示系統的功能，達成更高效、更可靠且更緊湊的顯示效果的結果，從而解決先前技術中光源在尺寸、耐用性、效率等方面存在的局限性，例如LED組件間熱膨脹差異、配合精度不足以及光發射效率不夠高的問題。</t>
  </si>
  <si>
    <t>藉由基於剛柔電路板設計並聯電池單元的技術，產生高效整合並疊放電池單元、提高電池系統緊湊性和安全性的功能，達成減少電池系統體積並降低短路熱失控風險的結果，從而解決先前技術中電池系統連接電池單元時容易導致體積增大、短路風險高以及熱失控的問題。</t>
  </si>
  <si>
    <t>藉由基於速率負載均衡與固定容量令牌桶相結合的技術，產生高效智能伺服器請求識別與分配的功能，達成在高容量數據流量環境中優化資源使用並提高系統響應速度的結果，從而解決先前技術中因資源分配不均而導致的伺服器過載、數據傳輸延遲和系統性能下降的問題。</t>
  </si>
  <si>
    <t>藉由整合多個偏振影像感測器並使用微透鏡、微偏振器陣列堆疊配置的技術，產生高效提取物體偏振信息和深度信息的功能，達成更準確、高效地識別物體特徵、屬性和偏振角變化率的結果，從而解決先前技術中在光反射、折射和散射下無法有效獲取物體偏振特徵、影響特徵識別準確性和效率的問題。</t>
  </si>
  <si>
    <t>藉由遊戲機器人自動分析遊戲內行為並根據玩家圖譜識別潛在遊戲夥伴的技術，產生了自動生成互動邀請並促進遊戲參與的功能，達成了提升遊戲體驗並增強用戶之間互動的結果，從而解決先前技術中缺乏遊戲行為分析及自動化互動機制，導致用戶難以有效連接並邀請他人參與遊戲的問題。</t>
  </si>
  <si>
    <t>藉由在圖形用戶界面中設置激活區和非激活區並根據區域狀態控制媒體展示播放與暫停的技術，產生了根據媒體展示位置自動調整播放狀態的功能，達成了更高效的媒體內容分發與共享的結果，從而解決先前技術中用戶在分享媒體時面臨的界面混亂、冗長與孤立性問題。</t>
  </si>
  <si>
    <t>藉由明確定義模組和交易腳本的技術，產生了靈活修改資源的功能，達成了有效降低計算設備負擔並提高交易吞吐量的結果，從而解決先前技術中傳統區塊鏈系統在效率、擴展性、靈活性及安全性方面的缺陷，特別是在交易處理和數據結構準確性方面的問題。</t>
  </si>
  <si>
    <t>藉由訪問包含拉丁文字串和非拉丁文字內容項的通信內容並根據解析規則讀出的技術，產生在多語言環境下準確解析和音頻渲染通信內容的功能，達成在提供基於用戶輸入、位置感知和在線信息服務時更高效、流暢的個性化體驗的結果，從而解決先前智能助手系統在處理多種語言和字符集內容時經常出現解析錯誤和呈現困難的問題。</t>
  </si>
  <si>
    <t>藉由訪問樣本數據並動態調整模型參數的技術，產生了優化機器學習模型訓練過程的功能，達成了提升基於圖形學習的特徵工程能力和增強網絡安全環境下的內容存取控制的結果，從而解決先前技術中在機器學習模型訓練過程中，面對高計算成本和低效特徵選擇問題，無法有效處理複雜數據關聯性的問題。</t>
  </si>
  <si>
    <t>藉由結合集成基帶通信電路與多路復用器的收發器系統的技術，產生高效整合多頻帶發射和接收路徑的功能，達成減少資源消耗並提高整體系統運行效率的結果，從而解決先前技術中傳統FDD基站每個子頻帶需配置專用發射和接收路徑，導致資源浪費與效率低下的問題。</t>
  </si>
  <si>
    <t>藉由結合射頻系統芯片、發射開關和接收開關的TDD無線通信系統的技術，產生高效共享發射和接收路徑資源的功能，達成大幅減少傳輸和接收路徑資源需求並提高整體系統資源利用效率的結果，從而解決先前技術中傳統TDD系統每個天線需分別配置專用發射和接收路徑，導致資源配置不足且浪費的問題。</t>
  </si>
  <si>
    <t>藉由在晶圓上沉積多層薄膜並對其進行壓縮、固化及脫模的技術，產生提升光波導瞳孔複製密度和改善光學性能的功能，達成提高近眼顯示器的圖像光均勻性和出光效率的結果，從而解決先前技術中近眼顯示器中圖像光均勻性差和出光效率低的問題。</t>
  </si>
  <si>
    <t>藉由設計具有第一和第二曲面輪廓的光學組件的技術，產生了能夠同時投影影像並有效傳遞環境光的功能，達成了提供無縫顯示環境和增強現實應用中的視覺效果的結果，從而解決先前技術中頭戴顯示裝置難以同時處理影像投影和環境光線傳遞，影響使用者自然視覺體驗的問題。</t>
  </si>
  <si>
    <t>藉由基於可變調光層與數位投影儀協同作用的頭戴式裝置的技術，產生可根據光波長範圍內光照變化自動調節亮度的功能，達成在各種光照條件下均勻、清晰的顯示效果的結果，從而解決先前技術中頭戴式裝置調光層亮度不均勻，導致使用者在觀看真實場景時難以獲得穩定、清晰顯示體驗的問題。</t>
  </si>
  <si>
    <t>藉由在耳內裝置中整合外部和內部麥克風的技術，產生了同時檢測來自外部端口和耳道內部的聲音的功能，達成了提升音訊傳輸效果、音質和使用者體驗的結果，從而解決先前技術中因外部麥克風安裝受限而導致的聽音能力不足、音質降低的問題。</t>
  </si>
  <si>
    <t>藉由結合多層雙折射薄膜、精確控制光學各向異性分子排列方位角的技術，產生可提供基本恆定延遲並支援寬頻範圍內極化控制的光學波片的功能，達成在可見光至近紅外區域範圍內提供高效能、全色波片的結果，從而解決先前技術中，傳統波片難以滿足寬頻要求，且在光學系統中對極化控制效果不夠理想的問題。</t>
  </si>
  <si>
    <t>藉由基於部分幀數據與面部標記數據差異進行面部影像重建的技術，產生能夠高效減少視頻內容存儲與傳輸數據量的功能，達成更節省頻寬、提高處理效率並簡化編解碼過程的結果，從而解決先前技術中在視頻壓縮中依賴複雜自定義編解碼器、處理過程繁瑣，且難以有效應對隨著視頻內容普及所帶來的儲存與頻寬需求大幅增加的問題。</t>
  </si>
  <si>
    <t>藉由將納米多孔金屬尖端的熔化和固化的技術，產生了將電子顯示裝置光源與控制電路之間建立可靠連接的功能，達成了提高光源與控制電路間連接效率、減少接觸失敗風險的結果，從而解決先前技術中在顯示裝置組裝過程中效率低下和穩定性不足，無法有效確保可靠電氣耦合的問題。</t>
  </si>
  <si>
    <t>藉由基於異速率刻蝕生成量子井層凹陷區域的技術，產生能有效減少表面復合效應並提高LED光轉換效率的功能，達成在小尺寸LED中顯著提升光電轉換性能並降低暗電流影響的結果，從而解決先前技術中LED物理尺寸縮小時表面復合效應增強、效率損失顯著並存在刻蝕缺陷的問題。</t>
  </si>
  <si>
    <t>藉由基於即時檢測鄰近媒體播放器設備並動態調整內容展示的技術，產生根據用戶社交網絡信息和鄰近媒體播放器位置進行個性化內容推薦的功能，達成在社交網絡系統中提供更精確和互動性的媒體內容展示的結果，從而解決先前技術中無法根據用戶即時需求和具體情況有效推薦媒體內容、內容展示過於靜態且缺乏個性化互動體驗的問題。</t>
  </si>
  <si>
    <t>藉由使用伺服器端設備動態確定媒體串流優先級並根據不同優先級生成編碼段的技術，產生了根據用戶需求動態調整編碼段質量和數量的功能，達成了提高傳輸效率和靈活性的結果，從而解決了先前技術中無法根據不同需求調整編碼方式、導致資源浪費和用戶體驗下降的問題。</t>
  </si>
  <si>
    <t>藉由專用集成電路動態選擇與預測模式相對應的概率查找表的技術，產生高效、低複雜度的視頻編碼與解碼的功能，達成更高壓縮效率與較低計算需求的結果，從而解決先前技術中數位影片編碼過程中計算複雜度過高、硬體需求大且效率不足的問題。</t>
  </si>
  <si>
    <t>藉由引入共享的運動估計和共享的模式決策處理的技術，產生多種不同編解碼器格式之間高效轉碼的功能，達成提升視頻編碼質量、轉碼速度和處理效率的結果，從而解決先前技術中視頻編碼和轉碼過程中依賴獨立處理流程，導致效率低下和計算資源浪費的問題。</t>
  </si>
  <si>
    <t>藉由由第一計算設備發送實體位置邀請並同步播放數位內容的技術，產生確認物理鄰近性並協調多設備同步顯示內容的功能，達成在實體空間中提供更流暢、協同的數位內容分享和消費體驗的結果，從而解決先前技術中在社交網絡系統中缺乏高效同步內容消費、互動性不足以及用戶體驗不佳的問題。</t>
  </si>
  <si>
    <t>藉由設計具有固定相機位置並搭載可旋轉鉸鏈和彈簧調整系統的技術，產生更穩定、流暢且易於切換顯示器模式的功能，達成在不同使用模式之間高效、便捷地切換顯示器並保持穩定位置的結果，從而解決先前技術中顯示器轉換時存在的不夠穩固、難以調整，以及使用體驗不流暢的問題。</t>
  </si>
  <si>
    <t>藉由在社交網絡平台上創建由群體共同編輯的歌曲廣播，並結合社交貨幣激勵機制的技術，產生了促進用戶共同創作和編輯音頻內容的功能，達成了提升用戶參與度、互動性及創作體驗的結果，從而解決先前技術中缺乏用戶共同創作和缺乏個性化內容創建體驗的問題。</t>
  </si>
  <si>
    <t>藉由計算系統基於預定關鍵字判斷內容項目中不當材料的降級值的技術，產生了自動調整內容項目排名的功能，達成了減少不當內容曝光、提升新聞動態品質的結果，從而解決先前技術中缺乏靈活性和精確度，難以及時有效地降低不當內容曝光，進而影響使用者體驗及社交平台完整性的問題。</t>
  </si>
  <si>
    <t>藉由在IC封裝內部整合多個微通道、流量閥和溫度傳感器的技術，產生了主動熱管理、精確溫度控制以及流體冷卻調節的功能，達成了更高效、穩定的散熱效果的結果，從而解決先前技術中僅依賴被動散熱、無法應對高性能運行中產生的熱量、容易導致設備過熱及性能下降的問題。</t>
  </si>
  <si>
    <t>藉由使用基於特定幀分析和動態增強因子的技術，產生能夠根據幀特徵動態調整編碼速率的功能，達成在保持高壓縮效率的同時減少計算負擔並提升編碼效能的結果，從而解決先前技術中標準化編碼格式在數位影片壓縮過程中計算複雜度高、硬體需求大且效能受限的問題。</t>
  </si>
  <si>
    <t>藉由在消息應用程序內整合遊戲窗口與互動功能的技術，產生可以在消息串中顯示實時遊戲畫面並提供互動操作按鈕的功能，達成讓玩家在消息應用程序內直接獲得遊戲通知、進行遊戲互動的結果，從而解決先前技術中玩家必須通過第三方遊戲伺服器訪問網頁啟動遊戲、缺乏社交網絡整合的問題。</t>
  </si>
  <si>
    <t>藉由基於光導設計和背反射器配置的技術，產生了在不影響顯示器運作下保持高品質紅外線影像捕捉的功能，達成了提升眼球追蹤系統精確性並有效解決空間限制的結果，從而解決先前技術中頭戴式顯示器安裝眼球追蹤系統時，因紅外線光散射導致攝像機難以捕捉清晰影像的問題。</t>
  </si>
  <si>
    <t>藉由引入基於音頻樣本分析與相似性判斷的智能音樂識別的技術，產生高效、準確地識別並推薦音樂作品的功能，達成更精確、個性化地滿足用戶音樂需求的結果，從而解決先前技術中無法有效分析音頻樣本片段、錯過用戶期望音樂作品、相似性查找效率低下的問題。</t>
  </si>
  <si>
    <t>藉由具備發射光束、動態衍射光柵以及無線頻率控制的光源裝置的技術，產生可根據發射指令調制光束角度的高精度控制的功能，達成在室內外環境中更準確地抵抗背景光干擾並提升深度感測效率的結果，從而解決先前技術中在強背景光影響下深度映射誤差增大和信噪比下降的問題。</t>
  </si>
  <si>
    <t>藉由基於自動化媒體串流選擇與適應性的技術，產生針對觀看者偏好自動匹配內容的功能，達成更符合個人化觀看需求、更流暢的觀看體驗的結果，從而解決先前技術中缺乏靈活性、無法及時提供相關內容、影響用戶觀賞體驗的問題。</t>
  </si>
  <si>
    <t>藉由使用基於實時視頻數據分析和智能識別系統的技術，產生能夠自動識別在線系統用戶並根據用戶需求智能選擇內容的功能，達成在多用戶共享設備環境下準確展示與用戶相關內容、提升用戶互動體驗和內容展示準確性的結果，從而解決先前技術中依賴用戶定期提供認證信息導致身份識別不便、降低互動性，以及在多用戶場景下可能出現非目標用戶內容展示的問題。</t>
  </si>
  <si>
    <t>藉由使用基於計算系統對媒體內容進行智能界面管理的技術，產生高效的媒體內容顯示、管理和分發的功能，達成用戶可以更輕鬆地訪問、刪除和管理短暫與非短暫媒體內容的結果，從而解決先前技術中在社交網絡系統中無法高效管理大量多樣化媒體內容、導致內容分發和顯示效率低下的問題。</t>
  </si>
  <si>
    <t>藉由伺服器執行支援設備配置協議（DPP）的技術，產生安全會話建立、共享密鑰導出及優化網路憑證傳輸的功能，達成提高設備配置過程的安全性與效率的結果，從而解決先前技術中設備認證及憑證傳輸繁瑣、錯誤風險高且在不安全環境中無法安全重用引導密鑰的問題。</t>
  </si>
  <si>
    <t>藉由使用編碼器遞歸神經網絡將超過內存邊界的輸入標記序列編碼為注意力矩陣，並通過矩陣分解與秩減少技術來動態調整注意力矩陣大小的技術，產生能夠有效處理長距離依賴性並靈活處理不同長度句子以生成準確翻譯的功能，達成提高翻譯準確性和靈活性，避免內存邊界限制導致的翻譯性能下降的結果，從而解決先前技術中固定大小中間狀態無法有效處理長句翻譯，導致準確度降低和靈活性不足的問題。</t>
  </si>
  <si>
    <t>藉由使用基於預測模型分析描述性使用者資料與文本特徵集合的跨系統匹配的技術，產生更高準確度的使用者匹配的功能，達成在不同線上系統之間準確識別同一使用者並共享使用者資訊的結果，從而解決先前技術中由於使用者在多個系統上提供不同個人資訊（例如不同個人照片）而無法準確識別同一使用者的問題。</t>
  </si>
  <si>
    <t>藉由處理器與記憶體協同工作的技術，產生了能夠預測磁帶儲存驅動器寫入效率並根據預測調整驅動器使用的功能，達成了提升寫入效率並減少因寫入失敗造成的延遲和資源浪費的結果，從而解決先前技術中磁帶儲存過程中因磁帶驅動器性能不穩定或磁帶媒體卡匣缺陷導致的寫入效率低下和大量數據需要重新寫入的問題。</t>
  </si>
  <si>
    <t>藉由在客戶設備上接收來自即時訊息應用的通知並根據用戶輸入停用額外消息通知的技術，產生了便捷管理群組訊息線程通知的功能，達成了在多設備環境中統一管理訊息接收的結果，從而解決先前技術中在跨設備使用時無法有效協調帳戶線上身份與訊息傳送目的地的問題。</t>
  </si>
  <si>
    <t>藉由在消息應用程式中自動檢測使用者的可進入模式並提供對應鏈接的技術，產生了自動發送會議鏈接並簡化會議發起流程的功能，達成了提升音頻會議可及性和參與效率的結果，從而解決先前技術中音頻會議需要手動分享鏈接，增加用戶操作負擔並降低參會效率的問題。</t>
  </si>
  <si>
    <t>藉由整合音頻內容與視覺元素並提供多種動畫選項的技術，產生將音頻內容與視覺效果高效結合並根據選擇技術生成歌詞動畫的功能，達成更快速、直觀地創建和分享內容的結果，從而解決先前技術中內容生成和分享流程效率低下、管理繁瑣且缺乏有效工具的問題。</t>
  </si>
  <si>
    <t>藉由即時檢測共同使用者互動並基於互動閾值生成聚合通知的技術，產生高效整合重要互動通知並過濾無關內容的功能，達成在大量追隨者互動場景下清晰、準確地呈現關鍵通知，並減少無效通知干擾的結果，從而解決先前技術中圖形使用者介面過於複雜、重要通知易被淹沒、計算資源浪費、存儲空間不足，以及數據安全性依賴不可靠第三方服務的問題。</t>
  </si>
  <si>
    <t>藉由整合端到端視頻質量監控、自適應編碼轉換與虛擬化的技術，產生高效整合視頻監控、自適應數據傳輸、應用虛擬化管理和網絡流量過濾的功能，達成更準確地監控與傳遞高解析度視頻內容、優化用戶搜尋交互體驗、簡化應用程序虛擬化與測試流程，並提升系統的安全性與穩定性的結果，從而解決先前技術中系統功能分散、性能瓶頸、靈活性不足、難以適應快速變化需求，以及數據安全性薄弱的問題。</t>
  </si>
  <si>
    <t>藉由分散式數位帳本交易網絡中的加密子地址生成的技術，產生高效且安全的交易請求處理的功能，達成提升交易效率、擴展性、靈活性和系統安全性的結果，從而解決先前技術中區塊鏈系統在效率、靈活性及安全性方面的不足，特別是在交易資料處理、交易執行彈性及數位帳本一致性方面的問題。</t>
  </si>
  <si>
    <t>藉由接收用戶偏好並根據遊戲成就自動生成遊戲相關內容的技術，產生了能夠實時生成並展示遊戲視頻流及參與選項的功能，達成了提高遊戲內容生成與展示效率，增強用戶參與感和社交互動的結果，從而解決先前技術中在提供遊戲相關內容時缺乏個性化和互動性的問題。</t>
  </si>
  <si>
    <t>藉由一種基於用戶互動數量動態管理短暫帖子訪問控制的技術，產生根據互動數量自動阻止訪問特定子集設備的功能，達成提升用戶隱私控制與訊息保留靈活性的結果，從而解決先前社交網絡中用戶擔心訊息永久存在且難以控制的問題。</t>
  </si>
  <si>
    <t>藉由根據用戶與其他用戶的連接親密度篩選並排序內容項目的技術，產生了根據用戶社交關係提供個性化電子更新的功能，達成了提升電子更新實時性和準確性的結果，從而解決先前技術中未能充分考慮用戶社交連結對內容影響，導致信息傳遞效率不高的問題。</t>
  </si>
  <si>
    <t>藉由引入基於查找表索引比較與分段線性區域的非線性轉換的技術，產生高效、準確地將HDR視頻數據轉換為SDR視頻數據的功能，達成更快速、無失真地轉換高動態範圍視頻數據且保持色彩準確性的結果，從而解決先前技術中轉換高動態範圍數據時效率低下、失真、顏色偏差、資源消耗大，以及無法滿足實時處理需求的問題。</t>
  </si>
  <si>
    <t>藉由基於媒體特徵識別第一媒體串流並根據設備特徵和媒體特徵智能化判定共同位置和主題的技術，產生實現多媒體串流智能整合與媒體展示動態更新的功能，達成向觀賞用戶提供包含第一媒體串流視頻和第二媒體串流音訊的高品質媒體展示的結果，從而解決先前技術中用戶生成的串流媒體在共享過程中缺乏直觀且高效分發方式且觀眾難以獲得連貫觀看體驗的問題。</t>
  </si>
  <si>
    <t>藉由在夾持裝置中集成無線監測元件、發射器和接收器的技術，產生高效電力線物理特性監測與數據傳輸的功能，達成更精確、快速定位電力線故障和異常的結果，從而解決先前技術中在監測設備安裝位置和運行範圍限制下難以準確識別故障位置、維修過程耗時且成本高昂的問題。</t>
  </si>
  <si>
    <t>藉由使用跨多個分片存儲數據並動態管理數據遷移的技術，產生能夠在數據分區間進行高效遷移和動態管理的功能，達成提高數據存取效率並減少資源浪費的結果，從而解決先前技術中，社交網絡平台在管理大量用戶數據時，靜態創建數據分區並消耗大量計算資源更新客戶端設備識別映射所導致的低效和資源浪費的問題。</t>
  </si>
  <si>
    <t>藉由在社交網絡系統中引入私密資訊訪問權限與推薦介面的技術，產生讓參與者的朋友能夠基於指定資訊提供建議的功能，達成更高效地識別潛在社交或浪漫兼容性的結果，從而解決先前技術中在用戶建立新關係時難以識別共同興趣或外貌特徵等私密資訊，進而限制推薦機制有效性的問題。</t>
  </si>
  <si>
    <t>藉由基於創新的兩遍編碼過程中分析視頻部分並收集統計數據的技術，產生更高效的編碼模式選擇與壓縮參數調整的功能，達成在數位影片的存儲與傳輸中實現更高壓縮率和更好兼容性的結果，從而解決先前技術中數位影片編碼面臨龐大文件大小導致傳輸困難和存儲空間不足的問題。</t>
  </si>
  <si>
    <t>藉由基於動態識別實時視頻主題並根據內容請求進行排名的技術，產生根據用戶興趣進行精準視頻推薦的功能，達成提高用戶對直播視頻內容互動性和滿意度的結果，從而解決先前技術中在推薦直播視頻時無法有效捕捉用戶特定興趣、忽略視頻內容細節、導致互動性和滿意度低下的問題。</t>
  </si>
  <si>
    <t>藉由從多個用戶帳戶接收內容貼文，生成包含描述符的內容貼文集合並將其分享給其他用戶帳戶的技術，產生能以有組織且具體的方式呈現共同興趣內容並促進用戶互動的功能，達成增強用戶間連結並提升社交網絡系統中內容分享效果的結果，從而解決先前技術中僅提供簡單內容分享選項且難以滿足用戶表達自我和連接共同興趣社群需求的問題。</t>
  </si>
  <si>
    <t>藉由在用戶界面整合社交網絡成員相關社交信息的技術，產生即時顯示預期收件人社交資料並按等級排序的功能，達成更高效、直觀的通訊體驗的結果，從而解決先前技術中無法即時獲得社交網絡聯絡人資料、信息檢索耗時以及通訊效率低下的問題。</t>
  </si>
  <si>
    <t>藉由基於消息應用程序內自動更新遊戲標籤的技術，產生可以根據用戶互動自動重新排序遊戲列表並即時推薦遊戲的功能，達成提升用戶在在線通訊環境中遊戲體驗、增強互動性和參與度的結果，從而解決先前技術中未能根據用戶實際遊戲活動進行及時個性化推薦、降低遊戲互動性與參與感的問題。</t>
  </si>
  <si>
    <t>藉由接收用戶消息、將消息提交至自然語言處理器以識別意圖並根據映射檢索合適回應消息的技術，產生能夠自動理解用戶意圖並從回應消息庫中快速生成準確回應的功能，達成提升文字訊息系統互動性和反應速度，並增強多終端設備無縫使用體驗的結果，從而解決先前技術中缺乏智能回應機制導致用戶難以快速獲得所需資訊或反饋的問題。</t>
  </si>
  <si>
    <t>藉由基於模板和插槽配置共同背景並個性化顯示視頻內容的位置的技術，產生更豐富且具有視覺吸引力的視頻交換界面的功能，達成提升用戶之間交流頻率並增強視覺互動體驗的結果，從而解決先前技術中視頻交換界面缺乏額外內容、導致用戶交流頻率降低的問題。</t>
  </si>
  <si>
    <t>藉由通過訪問與所需任務及上下文相關的多模態標記並使用分類器網絡確定第二組標記的技術，產生能夠高效映射多模態標記到嵌入空間並生成針對特定任務的文本序列的功能，達成在多模態輸入下生成更準確、靈活且符合上下文需求的文本的結果，從而解決先前技術中在處理多模態輸入時存在的資訊融合不足、上下文捕捉不準確以及文本生成不精確的問題。</t>
  </si>
  <si>
    <t>藉由基於移動客戶端設備使用多種傳感器（音頻、運動、GPS等）的技術，產生即時捕獲用戶互動數據並識別可掃描代碼掃描狀態的功能，達成準確追蹤電子優惠券使用情況並提供即時報告的結果，從而解決先前技術中商家在電子優惠券追蹤過程中無法即時確認兌換情況、資訊不一致及缺乏詳細兌換數據的問題。</t>
  </si>
  <si>
    <t>藉由在客戶設備與第三方之間生成自動消息並進行實時用戶身份驗證的技術，產生了安全且便捷的數字簽名流程的功能，達成了有效防止虛假帳戶和網絡詐騙的結果，從而解決先前技術中用戶身份驗證漏洞導致的虛假帳戶存在和詐騙風險的問題。</t>
  </si>
  <si>
    <t>藉由通過機器學習和自然語言處理技術自動提取用戶意圖的技術，產生基於模板回應集自動映射並生成回應的功能，達成快速回應用戶消息並高效管理交互的結果，從而解決先前技術中回應流程依賴人工管理、難以應對大規模用戶消息量、回應延遲嚴重影響用戶體驗的問題。</t>
  </si>
  <si>
    <t>藉由使用機器學習技術來分析用戶行為並將時間序列數據轉換為頻域數據的技術，產生能夠區分日常行為模式和非日常行為模式的功能，達成精確識別人類用戶與機器人行為的結果，從而解決先前技術中未能有效區分人類用戶與機器人問題。</t>
  </si>
  <si>
    <t>藉由採用一種基於收益曲線斜率自動調整伺服器資源分配的技術，產生根據廣告預期價值動態分配計算資源的功能，達成在社交網路系統中更高效地展示廣告並提升廣告收入的結果，從而解決先前技術中廣告資源分配不均、無法根據實際效果調整資源配置以及廣告展示效果不理想的問題。</t>
  </si>
  <si>
    <t>藉由計算系統整合虛擬相機配置、顏色內容與深度信息的技術，產生高精度的3D虛擬現實內容生成與展示的功能，達成提升內容捕捉精確度與增強虛擬現實體驗的結果，從而解決先前技術中在虛擬環境內容捕捉效率和質量方面的挑戰，無法充分利用計算設備實現高質量虛擬體驗的問題。</t>
  </si>
  <si>
    <t>藉由序列化與解序列化數據流並動態選擇計算數據流的技術，產生更加高效的數據處理與效果渲染的功能，達成提升人工實境中數據處理效率與靈活性、改善渲染效果的結果，從而解決先前技術中依賴繁瑣手動編輯及缺乏統一性的數據處理流程，導致效果質量和流暢度不足的問題。</t>
  </si>
  <si>
    <t>藉由根據用戶ID確定守門條件並動態預測資源集合的技術，產生更準確預測用戶資源需求並提前提供資源的功能，達成資源傳輸更高效、網頁加載更流暢的結果，從而解決先前技術中資源預測不準確導致的網頁加載延遲和資源缺失的問題。</t>
  </si>
  <si>
    <t>藉由在消息線程界面中檢測用戶與聯絡人同時訪問的共同存在時刻的技術，產生即時觸發單向實時視頻流傳輸並進行視頻屏幕捕捉的功能，達成了在共同存在時刻中即時共享視覺內容的結果，從而解決先前技術中消息服務無法充分利用用戶同時在線的時機來促進視頻互動，導致無法即時共享視覺內容的問題。</t>
  </si>
  <si>
    <t>藉由引入延遲行動隊列並整合延遲時間管理的技術，產生有序處理消息更新並根據預定延遲量進行延遲控制的功能，達成在高流量情況下高效、可控的消息通信的結果，從而解決先前技術中無法有效管理高頻率消息更新及其延遲需求，導致通信過程中出現不必要延遲或混亂的問題。</t>
  </si>
  <si>
    <t>藉由下採樣、編碼、解碼及重新編碼技術流程的技術，產生基於分析視頻劣化量並優化編碼參數的智能編碼的功能，達成提高編碼質量、提升效率並適應多種播放環境的結果，從而解決先前技術中無法根據編碼效果進行參數優化，導致視頻質量不達標及編碼效率低下的問題。</t>
  </si>
  <si>
    <t>藉由基於計算設備特徵動態生成優化數據串流的技術，產生能夠根據設備特徵生成壓縮數據並進行高效串流的功能，達成在不同計算設備上實現一致、高質量演示數據傳輸的結果，從而解決先前技術中未考慮接收設備特徵導致的數據傳輸質量不均、延遲增加以及影響用戶體驗的問題。</t>
  </si>
  <si>
    <t>藉由根據第一用戶數據進行精確分析並生成內容推薦的技術，產生針對用戶興趣和行為的個性化內容推薦的功能，達成提高用戶在社交網絡平台的互動和參與度的結果，從而解決先前技術中廣告定位不精確、效果不佳的問題。</t>
  </si>
  <si>
    <t>藉由基於上下文內容訪問和顯示樣式定制的技術，產生對數位內容創建、修飾和分享過程中高度自定義和精確訪問控制的功能，達成提升用戶互動體驗、增強創作自由度並保證內容訪問安全性的結果，從而解決先前技術中數位內容分享缺乏針對性許可設置、效率低下且難以保護用戶隱私及創作意圖的問題。</t>
  </si>
  <si>
    <t>藉由提供一個在線系統與第三方系統整合並通過模糊處理保護消息內容的技術，產生了能夠在網絡系統中識別並報告用戶在第三方系統中對消息所執行行為的功能，達成了提升在線系統對用戶行為識別的結果，從而解決先前技術中無法將用戶在第三方系統中的行動報告給網絡系統的問題。</t>
  </si>
  <si>
    <t>藉由一種包含矩陣轉置組件、矩陣處理組件、數據對齊組件和數據減少組件的高效矩陣運算的技術，產生能夠對初始矩陣進行轉置、執行高效矩陣相乘運算、進行數據對齊修改並求和整合運算的功能，達成提升神經網絡運算性能、提高計算吞吐量並降低資源消耗的結果，從而解決先前技術中在神經網絡矩陣運算中計算資源需求過大、缺乏靈活高效硬體解決方案、運算速度緩慢以及數據處理效率低下的問題。</t>
  </si>
  <si>
    <t>藉由通過將識別模型應用於內容項目中識別的物體與產品圖片來確定匹配信心，並利用多用戶內容生成產品三維重建的技術，產生能夠生成產品三維重建並將其渲染到其他用戶內容中的功能，達成在線系統中以高品質三維視覺效果展示產品且減少計算資源需求的結果，從而解決先前技術中三維渲染所需大量資源限制發佈用戶展示能力的問題。</t>
  </si>
  <si>
    <t>藉由基於動態檢測和修正網絡設備時間錯誤的技術，產生對網絡設備進行高精度時間同步的功能，達成在金融交易和手機塔傳輸等應用中提供更準確和穩定的時鐘同步的結果，從而解決先前技術中在時間錯誤表徵及同步修正上存在不足、無法滿足高精度同步需求、導致網絡同步性能降低的問題。</t>
  </si>
  <si>
    <t>藉由客戶端設備使用傳感器來智能檢測使用者附近環境並根據實際情境判斷通訊設定的技術，產生根據使用者當前環境自動調整通訊選擇和通知設置的功能，達成在現代智慧型設備上提供更高效、便利且符合使用者需求的通訊體驗的結果，從而解決先前技術中未充分考量使用者當前環境上下文，導致通訊干擾、通知不便以及使用體驗不佳的問題。</t>
  </si>
  <si>
    <t>藉由使用處理器和非瞬態計算機可讀儲存媒介中的機器學習模型的技術，產生了智能化評估通話連接可能性和優化通話設置的功能，達成了簡化語音或視訊通話設置過程、減少通話中斷的結果，從而解決先前技術中在多數數位通訊平台中，由於繁瑣設置導致用戶中斷通話的問題。</t>
  </si>
  <si>
    <t>藉由計算系統根據消費表面自動確定視頻重新框架版本的技術，產生智能選擇並提供最佳視頻格式的功能，達成在不同設備和顯示需求下均能獲得最佳觀賞體驗的結果，從而解決先前技術中在數位影片處理中未考慮消費表面的特性，導致使用者無法根據設備類型及顯示需求自動調整視頻格式的問題。</t>
  </si>
  <si>
    <t>藉由使用基於因子圖表示法進行網路節點間干擾管理的技術，產生識別金色鏈路並優化波束形成權重調整的功能，達成在多跳無線網路中有效減少節點間干擾、提升數據傳輸效率的結果，從而解決先前技術中在無線網路環境下數據傳輸受限、連接不穩定及效率低下的問題。</t>
  </si>
  <si>
    <t>藉由基於音頻流生成向量並將其與標籤嵌入空間中的區域進行關聯，以確定並標記視頻內容的技術，產生能夠自動分析音頻流並高效識別與標籤對應的內容物件的功能，達成提高內容處理準確性與生成個性化內容的結果，從而解決先前技術中社交網絡系統在面對大量存儲內容時分析效率低且識別精確度不足的問題。</t>
  </si>
  <si>
    <t>藉由在線系統中發送用戶界面並允許用戶創建標籤來靈活追蹤網頁元素互動的技術，產生無需修改代碼即可靈活追蹤用戶行為的功能，達成提升數據追蹤效率並增強靈活性的結果，從而解決先前技術中依賴像素和cookie進行行為追蹤、且需重新修改代碼的問題。</t>
  </si>
  <si>
    <t>藉由在社交網絡中訪問並分析社交圖譜及歷史數據圖的技術，產生了能夠預測社交網絡指標趨勢和理解季節性影響的功能，達成了更準確分析和預測社交網絡動態的結果，從而解決先前技術中未能準確分析季節性因素對社交網絡指標影響的問題。</t>
  </si>
  <si>
    <t>藉由基於先進機器學習模型與姿勢分析融合的技術，產生高效捕捉並再現目標人物動作的功能，達成在影像處理中生成與實際駕駛者動作高度一致、真實性更高的動畫效果的結果，從而解決先前技術中在模仿駕駛者動作時存在的動畫效果不自然、真實性差以及依賴傳統人工神經網絡和對抗網絡效果不理想的問題。</t>
  </si>
  <si>
    <t>藉由基於增強二維導電表面的表面波導的技術，產生高效能、低損耗的電磁波傳播與轉換的功能，達成穩定、高效率的無線電力傳輸與短距離通信效果的結果，從而解決先前技術中對準精度敏感、磁共振性能受限及能量轉換效率低下等多項無線傳輸挑戰的問題。</t>
  </si>
  <si>
    <t>藉由包含端口、網絡連接器、重傳單元、緩衝區以及控制單元的動態比特率調整的技術，產生在變化的網絡環境中穩定且高效地重傳媒體流的功能，達成在不穩定的網絡條件下維持媒體流實時傳輸和質量平衡的結果，從而解決先前技術中在處理大數據或變化數據特性時導致性能不穩定的問題。</t>
  </si>
  <si>
    <t>藉由自動識別用戶特定興趣項目並將其與相似項目進行分類的技術，產生了自動創建視頻並將其呈現給用戶的功能，達成了提高用戶內容創作便捷性和個性化體驗的結果，從而解決先前技術中用戶需手動創作和分享內容、缺乏自動化的問題。</t>
  </si>
  <si>
    <t>藉由基於人臉影像生成身份編碼並通過編碼器和解碼器進行影像處理的技術，產生能夠修改面部身份並保留源影像表情一致性的功能，達成生成高真實性且具高度一致性的面部輸出影像的結果，從而解決先前技術中在變更面部身份時無法精確控制變化、容易導致影像失真或不自然的問題。</t>
  </si>
  <si>
    <t>藉由在第一用戶通話期間識別激活關鍵詞並暫停音頻數據傳輸的技術，產生了能夠在多用戶通話期間高效處理請求的功能，達成了在用戶通話過程中即時響應並提高服務質量的結果，從而解決先前技術中智能助手系統無法同時處理多個用戶請求或在通話中無法即時響應的問題。</t>
  </si>
  <si>
    <t>藉由由計算系統確定觀眾和擁有者類型並智能決定評論權限的技術，產生根據用戶角色和關係進行評論管理的功能，達成提高互動質量、減少垃圾評論的結果，從而解決先前技術中無法根據用戶角色和關係進行細緻區分與管理，進而提升用戶體驗和社交平台的價值的問題。</t>
  </si>
  <si>
    <t>藉由基於媒體分發和顯示區域激活管理的技術，產生高效且有組織的內容共享和媒體呈現的功能，達成在多用戶間分發媒體內容時有效組織內容並提升協作互動的結果，從而解決先前技術中多用戶內容共享混亂、導航困難以及缺乏群體協作環境的問題。</t>
  </si>
  <si>
    <t>藉由對用戶過去互動行為和內容特徵進行分析，並使用邊緣分析操作提取特徵向量的技術，產生能夠精確推送符合用戶興趣的內容的功能，達成精準針對不同用戶群體呈現電子媒體內容的結果，從而解決先前技術中內容呈現不精確、導致用戶體驗不佳和資源浪費的問題。</t>
  </si>
  <si>
    <t>藉由基於硬體速率估算過程中將量化變換係數矩陣劃分為劃分部分並優化掃描順序的技術，產生更高效的速率估算與數據壓縮的功能，達成在存儲和傳輸視頻時實現更高壓縮率和更低計算複雜度的結果，從而解決先前技術中隨著互聯網視頻內容增長而導致的高計算複雜度成為性能瓶頸的問題。</t>
  </si>
  <si>
    <t>藉由一種基於可伸縮氣導管自動調整距離的冷卻系統的技術，產生根據機箱抽屜開合自動調整風扇與硬體元件距離的功能，達成在不同使用情境下優化散熱效果並提升系統性能的結果，從而解決先前技術中無法根據機箱抽屜開合動作動態調整冷卻裝置距離，導致散熱效率不足或過度、噪音過大以及耗能的問題。</t>
  </si>
  <si>
    <t>藉由在分散數位帳本交易網絡中使用智能合約定義交易執行程序並進行調整的技術，產生了能夠靈活調整交易過程的功能，達成了提高交易效率、擴展性和靈活性的結果，從而解決先前技術中在維護數位帳本時面臨的高儲存需求、處理負擔、交易吞吐量限制以及缺乏靈活性的問題。</t>
  </si>
  <si>
    <t>藉由基於語音輸入分析並自動生成候選假設的技術，產生多樣化且靈活的自動補全輸出的功能，達成更高效、個性化的用戶互動體驗的結果，從而解決先前技術中智能助理系統只能提供單一輸出形式、缺乏適應性和交互性的問題。</t>
  </si>
  <si>
    <t>藉由結合位置數據和用戶數據來進行個性化供應商推薦的技術，產生了更具針對性的內容展示的功能，達成了提升用戶互動體驗和訂購過程便捷性的結果，從而解決先前技術中缺乏充分利用用戶即時位置和興趣數據，且無法提供最佳供應商推薦和訂購選擇的問題。</t>
  </si>
  <si>
    <t>藉由基於消息應用程序內上下文識別碼與哈希用戶ID的遊戲機器人的技術，產生能在消息線程中實現即時遊戲整合與用戶互動的功能，達成增強用戶間互動性、提高遊戲參與度並保護用戶隱私的結果，從而解決先前技術中無法充分在社交消息平台內整合遊戲體驗、缺乏即時互動機會以及隱私保護不足的問題。</t>
  </si>
  <si>
    <t>藉由結合加熱元件、熱擴散器、熱傳感器和處理器的智能散熱控制的技術，產生動態調整能量輸出以優化散熱效果的功能，達成在計算設備運行過程中實現更高效的散熱管理的結果，從而解決先前技術中無法在不同工作負載下即時調整散熱效果、導致元件過熱、性能下降或系統失效的問題。</t>
  </si>
  <si>
    <t>藉由集成通信介面與協議元件、記憶體控制器及儲存控制器的技術，產生高效協調外部記憶體和儲存設備數據操作的功能，達成更快速、靈活地處理和存取數據的結果，從而解決先前技術中分散管理記憶體和儲存設備導致的性能瓶頸、延遲以及無法充分利用資源的問題。</t>
  </si>
  <si>
    <t>藉由計算系統識別音頻內容並基於音頻指紋生成相應通知的技術，產生了能夠根據用戶互動自動調整通知頻率並提供相關信息的功能，達成了提升用戶在數位內容平台上對音頻內容互動體驗的結果，從而解決先前技術中缺乏即時反饋與相關信息的呈現，導致用戶在尋找音頻內容相關信息或推薦時面臨困難的問題。</t>
  </si>
  <si>
    <t>藉由從用戶過往搜索歷史和社交圖譜中提取n-gram並實時生成候選關鍵字的技術，產生了能即時展示個性化建議查詢的功能，達成了提高用戶在社交網絡搜索過程中互動性和滿意度的結果，從而解決先前技術中依賴靜態資料分析，無法即時響應用戶需求、個性化推薦不足的問題。</t>
  </si>
  <si>
    <t>藉由基於用戶互動損失與收益計算的機器學習的技術，產生能在插入次要內容時維持用戶興趣並提高參與度的功能，達成在內容管理系統中智能地選擇插入位置的結果，從而解決先前技術中忽視用戶互動損失與收益之間平衡，導致用戶興趣減少、觀看中斷的問題。</t>
  </si>
  <si>
    <t>藉由協調干擾鏈路與受害鏈路波束掃描的技術，產生針對性識別和管理無線網絡干擾的功能，達成更高的信號質量、數據傳輸效率以及網絡穩定性的結果，從而解決先前技術中無法有效識別不同鏈路間干擾強度、影響範圍以及協調性不足的問題。</t>
  </si>
  <si>
    <t>藉由設計能在高溫條件下進行有效cDNA合成的試劑盒的技術，產生能夠放大和檢測低拷貝數RNA的功能，達成提高檢測微量RNA的精確性和靈敏度的結果，從而解決先前技術中由於逆轉錄酶耐熱性不足而導致的cDNA合成不良，限制了RNA有效放大的問題。</t>
  </si>
  <si>
    <t>藉由透過社交網絡系統接收與內容相關的輸入並選擇動態貼文的技術，產生了基於共同特徵生成互動地圖並提供視覺呈現的功能，達成了促進用戶快速發現和分享新地點及經驗的結果，從而解決先前技術中缺乏直觀集中展示相關內容，導致用戶在尋找貼文時容易面臨信息過載或難以找到具體參考的問題。</t>
  </si>
  <si>
    <t>藉由整合電纜漏斗、夾具和可旋轉內部外殼的光纖電纜接續的技術，產生簡便安裝、靈活調整光纖接續位置並提高接續穩定性的功能，達成在電力線環境中更高效、可靠地連接光纖電纜段的結果，從而解決先前技術中光纖接續裝置安裝過程複雜、易受環境因素影響、抗干擾性不足的問題。</t>
  </si>
  <si>
    <t>藉由透過社交網絡平台提供自動切換數位故事貼文、進度條顯示同步設計的技術，產生流暢切換數位故事內容、清晰進度指示的功能，達成使用者能夠更直觀地跟隨和掌握數位故事內容變化、增強互動體驗的結果，從而解決先前技術中社交媒體內容展示不連貫、難以掌握故事進展、互動性不足的問題。</t>
  </si>
  <si>
    <t>藉由機器學習電路將音頻信號轉化為觸覺提示的技術，產生基於音頻信號生成觸覺輸出的功能，達成提升聽視障礙者之間的觸覺交流效率與質量的結果，從而解決先前技術中在不同位置用戶間觸覺通信困難及對聽視障礙者支持不足的問題。</t>
  </si>
  <si>
    <t>藉由智能化分析資源修改時間的技術，產生根據資源修改時間表進行動態調整的資源打包的功能，達成更高效的網頁資源加載的結果，從而解決先前技術中因資源動態修改導致的無效打包的問題。</t>
  </si>
  <si>
    <t>藉由為用戶內容容器和群組內容容器生成封面卡並在圖形用戶界面中進行專門排列的技術，產生了更直觀、結構化的短暫內容視覺展示的功能，達成在社交網絡平台上快速查找、瀏覽和互動短暫內容的結果，從而解決先前技術中缺乏專用展示界面、內容查找困難、用戶互動體驗不佳的問題。</t>
  </si>
  <si>
    <t>藉由基於性能指標動態調整內容顯示組合的技術，產生根據用戶互動數據和性能指標選擇最佳內容組合的功能，達成提升用戶在在線消息應用程式中的參與度和互動性的結果，從而解決先前技術中無法有效引導用戶興趣、降低內容參與度並影響用戶體驗的問題。</t>
  </si>
  <si>
    <t>藉由結合分佈式存儲集群的數據節點、網關伺服器、分開的工作節點以及配置為緩存和管理元數據的技術，產生減少生成部分查詢延遲並加速數據查詢處理的功能，達成快速數據查詢和分析以顯著提升系統性能並滿足即時結果需求的結果，從而解決先前技術中Hive系統在處理大量數據時查詢延遲較高且交互分析效率低下的問題。</t>
  </si>
  <si>
    <t>藉由綜合分析用戶當前位置、多個先前旅行方向搜索請求及地圖信息數據庫的技術，產生基於用戶可能旅行路線及社交網絡互動的設施選擇的功能，達成為用戶推薦更符合需求的設施信息的結果，從而解決先前技術中缺乏考慮用戶實際出行路線及其社交網絡關係，導致推薦設施與用戶需求匹配度不高的問題。</t>
  </si>
  <si>
    <t>藉由結合影像數據與深度數據處理、表面檢測及識別信息存儲的技術，產生能夠高效捕捉並傳輸實體寫字板內容的功能，達成在虛擬通信會議中讓遠端用戶充分訪問、查看並互動實體內容的結果，從而解決先前技術中遠端用戶無法有效地互動或訪問實體寫字板內容所帶來的參與效率及協作體驗受限的問題。</t>
  </si>
  <si>
    <t>藉由從實體身份證明文件影像中捕獲個人可識別信息（PII）並生成唯一摘要的技術，產生基於PII摘要與設備標識符進行身份驗證的功能，達成提高身份驗證準確性和安全性的結果，從而解決先前技術中未能充分防止PII濫用以及有效驗證身份證明文件真實性的問題。</t>
  </si>
  <si>
    <t>藉由生成與分佈式數字分類帳交易網絡的用戶帳戶相對應的驗證金鑰的技術，產生了對交易進行身份驗證並替代舊金鑰的功能，達成了提升交易安全性、準確性以及減少數據不準確和安全性風險的結果，從而解決先前技術中區塊鏈系統效率低下、擴展性受限、靈活性不足以及交易安全性問題。</t>
  </si>
  <si>
    <t>藉由基於計算系統確定和分發內容創作者所創建的圖形覆蓋，並通過界面中的相機托盤選項提供和應用流行增強現實濾鏡的技術，產生能夠根據流行趨勢為用戶提供個性化內容增強體驗並促進內容創作和互動的功能，達成提升內容分發效率和靈活性，並擴大內容創作者影響力的結果，從而解決先前技術中用戶內容流管理受限於關注用戶內容，缺乏靈活互動和多樣化內容創作方式的問題。</t>
  </si>
  <si>
    <t>藉由基於使用者互動信息進行智能預測值得注意部分並提取媒體精華的技術，產生基於個性化需求自動推薦媒體內容精華的功能，達成在社交網絡系統中提高內容發現效率和使用者參與體驗的結果，從而解決先前技術中無法有效提取和推薦媒體內容精華部分，限制使用者在社交互動中內容發現能力和參與度的問題。</t>
  </si>
  <si>
    <t>藉由通過物理開關切換位置啟用和禁用傳感器的技術，產生一種可靠且不可被欺騙的隱私指示器功能，達成用戶能真實感知裝置隱私狀態的結果，從而解決傳統技術中隱私指示器易受黑客攻擊或偽造，無法可靠顯示隱私模式等安全性的問題。</t>
  </si>
  <si>
    <t>藉由將電路組件和天線集成在鉸鏈和天線電路中的技術，產生將無線通信支持與天線系統穩定性相結合的功能，達成提升電子眼鏡無線通信穩定性並提高耐用性的結果，從而解決先前技術中電子眼鏡天線系統在性能和耐用性不足的問題。</t>
  </si>
  <si>
    <t>藉由自動檢測電源中斷並基於備用電源時間進行消息通知的技術，產生高效的數據中心電源故障響應的功能，達成在電源中斷情況下伺服器能夠提前準備並減少故障影響的結果，從而解決先前技術中數據中心缺乏及時電源故障響應機制，導致數據丟失和服務中斷的問題。</t>
  </si>
  <si>
    <t>藉由在在線系統中引入準確性度量並進行高置信度匹配的技術，產生了能夠提高用戶識別信息準確性的功能，達成了更有效匹配第三方系統提供的用戶身份信息的結果，從而解決先前技術中由於模糊處理導致低置信度匹配，無法準確識別特定用戶，並造成數據損失的問題。</t>
  </si>
  <si>
    <t>藉由一種基於地理區域狀態分析和數據庫存儲的技術，產生能夠實時識別地理區域內用戶活躍性並判斷訪問媒體內容傾向的功能，達成提高內容提供者對用戶行為洞察能力、增強內容推送的針對性與實效性的結果，從而解決先前技術中社交網絡系統缺乏實時地理區域狀態分析，無法有效協助內容提供者定位用戶訪問媒體內容行為的問題。</t>
  </si>
  <si>
    <t>藉由通訊裝置執行的視頻和音頻信號傳輸的技術，產生了通過電視顯示視頻通話內容並確保信號即時傳輸的功能，達成了提高視頻通話的視覺和聽覺體驗、增強通話互動性的結果，從而解決先前技術中依賴用戶客戶端設備直接捕捉和傳輸信號，無法充分利用外部設備增強通話體驗的問題。</t>
  </si>
  <si>
    <t>藉由在設備滑板中引入可移動鎖扣手柄、定位孔和彈簧結構的技術，產生更高效、靈活的機架安裝與維護的功能，達成優化空間使用、提升冷卻效果並提高維護效率的結果，從而解決先前技術中數據中心內伺服器機架空間使用不高、冷卻性能不足以及維護訪問困難的問題。</t>
  </si>
  <si>
    <t>藉由利用明確的資源識別和模塊化設計的技術，產生了提高交易靈活性和簡化交易執行過程的功能，達成了更高效、可擴展和安全的數字交易管理的結果，從而解決先前技術中在處理分散式賬本數據庫時存在的效率、擴展性、靈活性及安全性不足的問題。</t>
  </si>
  <si>
    <t>藉由使用計算系統決定並選擇標籤的技術，產生了根據使用情況自動替換標籤的功能，達成了減少冗餘標籤並提高標籤有效性的結果，從而解決先前技術中內容標籤使用過程中重複和冗餘問題。</t>
  </si>
  <si>
    <t>藉由使用深度鏈接和中介支付處理器的技術，產生了保護用戶金融信息並提升交易信任的功能，達成了在不直接提供銀行信息的情況下安全完成交易的結果，從而解決先前技術中用戶對於向第三方提供銀行信息時的不信任和詐騙風險的問題。</t>
  </si>
  <si>
    <t>藉由自適應波束成形與區域劃分的技術，產生能夠根據實際需求靈活調整覆蓋範圍的功能，達成提升偏遠地區移動寬頻覆蓋率、降低基站部署成本並提高投資回報率的結果，從而解決先前技術中在偏遠農村地區覆蓋不足、基礎設施稀疏、高成本部署以及難以滿足用戶接入需求旳問題。</t>
  </si>
  <si>
    <t>藉由廣告主伺服器使用安全多方計算協議與跨來源資源共享（CORS）驗證相結合的技術，產生在保護用戶隱私下準確追蹤轉換數據的功能，達成在不侵犯敏感信息的情況下有效計算市場推廣效果的結果，從而解決先前技術中難以平衡隱私保護與數據追蹤準確性、以及新型瀏覽器和操作系統對跨網站數據共享限制的問題。</t>
  </si>
  <si>
    <t>藉由提供主播放進度條、基於文本進度條和精確播放進度條三種進度條的技術，產生更高靈活性和精確度的內容導航與整合的功能，達成用戶在處理音頻與視覺內容時更加高效地創建、整合和分享內容的結果，從而解決先前技術中在社交網絡和多媒體內容生成過程中存在的繁瑣操作、時間浪費以及音視頻整合效率低下的問題。</t>
  </si>
  <si>
    <t>藉由通過計算設備確定攝像機捕捉的現實場景，基於與實體相關的地理位置和用戶特徵，過濾並選擇最佳排名內容項目以展示在擴增實境介面的現實表面上的技術，產生能夠根據現實環境特徵和內容項目方向與大小，提供更精準內容推薦和互動展示的功能，達成增強用戶在擴增實境中的互動體驗和內容消費效果，提升展示效果和沉浸感的結果，從而解決先前技術中用戶發布的內容在展示效果和互動性方面不足，且缺乏有效內容管理與呈現技術的問題。</t>
  </si>
  <si>
    <t>藉由識別配置為可以從雲端遊戲環境中串流的視頻遊戲，並將編譯著色器信息儲存到快取中以便重用的技術，產生能夠高效管理和重用編譯著色器數據的功能，達成顯著減少遊戲加載延遲時間、降低資源消耗並提高系統運行效率的結果，從而解決先前技術中每次啟動遊戲實例都需重新編譯著色器，導致性能損失、資源浪費以及用戶體驗下降的問題。</t>
  </si>
  <si>
    <t>藉由在伺服器端託管環境中運用虛擬化硬體支援非原生應用的技術，產生跨平台應用執行及資料處理的功能，達成在伺服器端環境中高效整合多種應用並提高資源利用率的結果，從而解決先前技術中應用與環境不兼容導致的執行效率低下、資源浪費以及難以實現實時性與互操作性的問題。</t>
  </si>
  <si>
    <t>藉由在基礎虛擬化環境和嵌套虛擬化環境中分配不同IP位址並進行隔離的技術，產生能夠提高資源分配靈活性、應用隔離性和運行效率的功能，達成在雲端環境中更高效地運行應用、減少資源競爭並提升系統穩定性的結果，從而解決先前技術中資源管理不靈活、應用隔離性不足以及多租戶環境中資源競爭導致性能衝突和安全性風險的問題。</t>
  </si>
  <si>
    <t>藉由利用GPU的直接存取和共享記憶體來渲染圖形的技術，產生了減少顯示編碼圖形時延遲的功能，達成了提高圖形渲染效率與即時性的結果，從而解決先前技術中因傳輸延遲而導致顯示不流暢、影響用戶互動體驗的問題。</t>
  </si>
  <si>
    <t>藉由自動化檢測雲端應用程式用戶端裝置會話暫停並保存會話狀態的技術，產生能夠根據用戶會話特徵動態預測會話保存時間、並高效管理會話狀態緩衝區的功能，達成減少用戶意外中斷進度風險、提升資源利用效率並提供更流暢使用體驗的結果，從而解決先前技術中會話中斷導致進度丟失、資源浪費以及靜態保存時間設定無法適應用戶實際行為的問題。</t>
  </si>
  <si>
    <t>藉由設置集成電路晶片熱源的加熱元件、熱傳感器及自動化熱測試機制的技術，產生了能夠自動執行熱測試並精確檢測計算設備熱量的功能，達成了有效檢驗設備冷卻效果、避免過熱問題，確保設備穩定運行的結果，從而解決先前技術中對功率耗散考量不足，無法充分冷卻設備，導致性能下降或組件故障的問題。</t>
  </si>
  <si>
    <t>藉由結合光信號與神經數據流分析的技術，產生了能夠高效捕捉用戶腦部活動並預測用戶行為的功能，達成了在動態環境下保持高準確性與即時性的腦波解碼的結果，從而解決了先前腦波計算機介面（BCI）系統在日常使用中電信號檢測動態範圍受限、讀取速度不足，以及難以在移動過程中保持穩定互動的問題。</t>
  </si>
  <si>
    <t>藉由基於隨機數據流生成和檢索的人工現實效果渲染的技術，產生動態生成並重新渲染非確定性特徵的功能，達成在人工現實內容中提供更豐富、一致性高且具有變化性的視覺體驗的結果，從而解決先前技術中無法根據先前效果狀態信息重新渲染並捕獲效果、導致內容體驗不連貫或缺乏視覺變化性的問題。</t>
  </si>
  <si>
    <t>藉由基於社交媒體平台聽歌行為自動生成個人音樂電台的技術，產生更加個性化且符合用戶喜好的音樂推薦的功能，達成提升音樂消費互動性並增強用戶社交分享體驗的結果，從而解決先前技術中僅依賴通用推薦算法，無法充分滿足用戶個性化需求，且難以促進用戶之間社交互動的問題。</t>
  </si>
  <si>
    <t>藉由根據用戶輸入的語言註冊自動選擇合適語言註冊模型的技術，產生了能夠生成個性化通信內容的功能，達成了基於用戶特定語言風格提供自然且符合其表達方式的交流體驗的結果，從而解決先前技術中通用語言處理技術無法針對不同用戶調整，導致交流不流暢或不夠人性化的問題。</t>
  </si>
  <si>
    <t>藉由接收用戶查詢並根據多個對話意圖智能匹配多個代理執行對應任務，並生成基於多視角回應的自然語言回應的技術，產生提升系統處理多樣化需求和生成個性化綜合回應的功能，達成提高智能助理系統在信息檢索和任務執行上的靈活性與準確性的結果，從而解決先前技術中單一代理回應方式導致靈活性不足且無法提供豐富個性化回應的問題。</t>
  </si>
  <si>
    <t>藉由使用自動滾動和多頻道集成的技術，產生了自動切換並平滑過渡顯示來自多頻道的社交媒體帖子的功能，達成了提高信息消費效率並改善用戶使用體驗的結果，從而解決先前技術中僅支持單一來源且缺乏自動化過渡功能，導致用戶手動操作和內容流暢性差的問題。</t>
  </si>
  <si>
    <t>藉由結合光源子系統、檢測子系統與電子子系統的光學耦合的技術，產生了高效接收與處理大腦活動光信號的功能，達成了在日常生活中提供穩定、高動態範圍和快速解碼大腦活動的結果，從而解決了傳統大腦計算機介面（BCI）系統在日常使用中無法穩定保持傳感器接觸、動態範圍受限，以及讀取速度不足的問題。</t>
  </si>
  <si>
    <t>藉由構建包含水平與垂直錯誤更正數據集的矩陣結構並進行選擇性數據獲取的技術，產生更高效的數據錯誤更正和選取的功能，達成在提高數據修復速度、提升系統效率並確保數據可靠性方面的結果，從而解決先前技術中在原始位錯誤率高或信噪比低時，錯誤更正碼無法有效修正數據錯誤導致重建時間過長的問題。</t>
  </si>
  <si>
    <t>藉由利用計算系統的機器學習模型基於用戶訪問的頁面序列生成合併頁面嵌入的技術，產生更準確地理解用戶偏好的功能，達成提升用戶體驗和內容推薦準確性的結果，從而解決先前技術中無法充分考慮用戶個性化需求，導致推薦結果相關性不足的問題。</t>
  </si>
  <si>
    <t>藉由機器學習模型分析對話文本並識別意圖強度和主題領域的技術，產生精確識別和擴展意圖詞彙的功能，達成更豐富的內容建議和提升用戶互動體驗的結果，從而解決先前技術中在處理文本時無法識別意圖強度及無法提供個性化內容項目的問題。</t>
  </si>
  <si>
    <t>藉由訪問用戶訂單參數、確定用戶偏好向量、結合供應商元數據的技術，產生基於用戶需求與供應商參考數據進行比較的內容推薦的功能，達成更準確、相關性更高的推薦的結果，從而解決先前技術中依賴用戶檔案和關係記錄推薦內容導致的泛化性不足、適用性差的問題。</t>
  </si>
  <si>
    <t>藉由一種包括在線系統中處理器生成動態消息、消息界面交互、消息疊加和主動消息線索管理的技術，產生能夠將消息與內容項目直接關聯、實現互動界面的高效疊加顯示和主動回復管理的功能，達成提升社交網絡系統中用戶交流效率、互動靈活性並增強信息查找體驗的結果，從而解決先前技術中僅支持私密對話、留言功能缺乏直接消息與內容項目關聯、信息查找不便以及互動效率較低的問題。</t>
  </si>
  <si>
    <t>藉由基於社交親密度計算通訊渠道分數的技術，產生根據用戶之間關聯係數動態排序通訊渠道的功能，達成在社交網絡系統中高效且準確地顯示與用戶相關聯通訊渠道的結果，從而解決先前技術中僅提供基本資訊而缺乏動態排序機制，導致用戶查找聯絡人通訊渠道效率低下、即時性不足以及準確性受限的問題。</t>
  </si>
  <si>
    <t>藉由根據用戶過往互動提供個性化重建建議的技術，產生了根據用戶具體需求和過去行為提供具體物理位置指導的功能，達成了提高用戶在社交網絡系統中參與度並增強內容創建體驗的結果，從而解決先前技術中缺乏對用戶過往行為的考量，且未能提供清晰指導導致用戶難以找到相關內容和重建時感到困惑的問題。</t>
  </si>
  <si>
    <t>藉由計算系統接收用戶的動態屬性值並應用於每個層的層屬性的技術，產生了根據不同用戶需求即時調整動畫效果的功能，達成了根據用戶動態屬性值個性化渲染動畫變體的結果，從而解決先前技術中數位動畫無法根據用戶的動態輸入進行調整，導致動畫效果不夠靈活且難以個性化的問題。</t>
  </si>
  <si>
    <t>藉由提供詳細編輯選項並基於視頻長度調整定時元素時機的技術，產生精確控制元素顯示時機與位置的功能，達成提升視頻編輯靈活性和精確性的結果，從而解決先前技術中無法滿足用戶對精確調整和創意表達的需求，特別是在添加定時元素時的問題。</t>
  </si>
  <si>
    <t>藉由使用計算機實現的社交網絡照片空間訪問與聊天整合的技術，產生可即時組織並顯示與其他用戶相關照片的功能，達成更高效地展示媒體項目並啟動私密聊天的結果，從而解決先前技術中使用者需繁瑣地搜尋相關媒體項目才能開始對話、浪費時間並降低互動成功率的問題。</t>
  </si>
  <si>
    <t>藉由基於事件類別重要性綜合評估並利用機器學習生成預測的重要性評分的技術，產生針對性數位內容推送的功能，達成更精確地反映用戶需求，提升內容分發的效果和覆蓋面的結果，從而解決先前技術中數位內容分發系統在數據範圍和靈活性上的不足，特別是內容推廣準確性和效率低下的問題。</t>
  </si>
  <si>
    <t>藉由在多個參與者設備中根據主講者設備動態調整視訊流的技術，產生靈活調整視訊流顯示的功能，達成根據主講者狀態優化視訊流顯示的結果，從而解決先前技術中數位通信系統在視訊會議中計算資源利用低效且缺乏靈活性的問題。</t>
  </si>
  <si>
    <t>藉由根據參與者設備的性能參數變化來動態調整視頻流顯示的技術，產生根據設備性能自動調整視頻流數量的功能，達成在不同設備狀況下提供最佳視頻通話體驗的結果，從而解決先前技術中數位視頻通話在設備數量增多時計算資源利用低效、處理器、電池和網絡帶寬需求過高且無法靈活調整視頻流數量的問題。</t>
  </si>
  <si>
    <t>藉由接收並修改視頻交換會話的請求用戶視頻內容的技術，產生了能夠在視頻交換過程中顯示互動性疊加內容的功能，達成了提升用戶參與度和增強互動體驗的結果，從而解決先前技術中視頻交換界面僅顯示基本視頻內容、缺乏附加娛樂或分散注意力的內容所導致的用戶參與度低的問題。</t>
  </si>
  <si>
    <t>藉由在線系統接收與實體相關的多個項目的信息並應用機器學習模型的技術，產生了能夠預測內容項目與目標項目之間關聯性的功能，達成了自動為用戶提供相關鏈接的結果，從而解決先前技術中用戶在與內容項目互動後，無法輕鬆獲得相關信息的問題。</t>
  </si>
  <si>
    <t>藉由利用計算系統生成短暫媒體消息並提供作曲介面以促進內容創作的技術，產生能夠實時生成回應並提升用戶參與的功能，達成提升數位內容互動效果和用戶滿意度的結果，從而解決先前技術中缺乏有效回應技術，導致用戶在數位媒體內容的互動交換中缺乏興趣的問題。</t>
  </si>
  <si>
    <t>藉由將軟體測試與代碼變更匹配進行智能權重分配和數據結構關聯的技術，產生根據代碼變更識別並選擇高相關性測試的功能，達成在變更量巨大的代碼庫中高效篩選測試、快速驗證改動並確保代碼質量的結果，從而解決先前技術中在每週提交數萬次代碼變更時，無法全面高效測試所有代碼變更以確保代碼穩定性和功能性的問題。</t>
  </si>
  <si>
    <t>藉由在印刷電路板上安裝專用硬體加速器並將計算任務卸載到邊緣伺服器的技術，產生高效能的計算任務分散與資源協同運作的功能，達成降低數據中心部署和維護成本、提升計算資源使用效率的結果，從而解決先前技術中數據中心伺服器在擴展高負載計算任務時存在的成本高、資源浪費大以及效率不佳的問題。</t>
  </si>
  <si>
    <t>藉由識別並解決與決策樹模型評估相關的記憶體存取低效的技術，產生通過生成更新機器碼來優化決策樹模型的功能，達成降低計算資源需求並提高處理效率和結果生成速度的結果，從而解決先前技術中在處理大量即時請求時面臨的高計算資源需求和系統負擔的問題。</t>
  </si>
  <si>
    <t>藉由基於定義地理區域、選擇性接收與更新圖片、並基於預定標準進行模型更新的技術，產生高效、精確的三維場景模型更新的功能，達成在不斷變化的場景中穩定、高準確度地重建三維結構的結果，從而解決先前技術中增量式結構從運動（SfM）方法中存在的模型漂移、錯誤積累，以及非增量式SfM中圖片間距離與縮放模糊等影響重建準確性與效率的問題。</t>
  </si>
  <si>
    <t>藉由光學地面終端與光學空間終端配對進行數據通信，並通過空間交換單元再生及路由多個數據包的技術，產生高效傳輸多個編碼數據幀並實現全球範圍內數據交換的功能，達成有效支持大規模數據傳輸並提升衛星通訊系統整體性能的結果，從而解決先前技術中衛星網路容量不足以提供高品質網際網路服務且成本效益受限的問題。</t>
  </si>
  <si>
    <t>藉由將HVDC電源生成器配置於IT機架排中間部分並與PFC整流電路電氣耦合的技術，產生了更高效的電力分配和更簡化的電源配置的功能，達成了顯著提升電力分配效率並降低運行成本的結果，從而解決先前技術中數據中心在提供不間斷電力給計算伺服器架構時所面臨的冗餘電源和維護困難的問題。</t>
  </si>
  <si>
    <t>藉由在網頁中嵌入第一執行代碼並在客戶設備加載時自動觸發的技術，產生了無需與伺服器系統通信即可向廣告平台發送信號的功能，達成了能夠針對特定用戶群體進行精準廣告投放，避免對不相關用戶投放廣告的結果，從而解決先前技術中廣告投放低效、昂貴，且容易受到人工和機器錯誤影響的問題。</t>
  </si>
  <si>
    <t>藉由利用乘法單元進行多種浮點數格式兼容的技術，產生了高效能的矩陣乘法運算的功能，達成了降低對硬體需求並提高矩陣乘法執行性能的結果，從而解決先前技術中在處理複雜人工智慧問題時對高效能硬體支持需求過高，且無法有效支持多種數字格式進行矩陣運算的問題。</t>
  </si>
  <si>
    <t>藉由運用基於在線系統中識別模型與內容比較分析的技術，產生準確匹配產品與內容項目的功能，達成在繁雜內容中有效評估產品展示並生成排名與三維重建的結果，從而解決先前技術中在線系統中內容數量過多導致發布用戶難以識別和比較其他用戶展示產品組合的問題。</t>
  </si>
  <si>
    <t>藉由整合局域網流量數據分析並識別合格網絡流量模式的技術，產生基於即時用戶連接關係生成社交建議的功能，達成增強用戶之間即時互動、提升社交網絡實時性和互動性的結果，從而解決先前社交網絡系統中無法有效基於用戶當前連接情況提供即時、針對性社交建議的問題。</t>
  </si>
  <si>
    <t>藉由使用雙塔神經網絡分析文本與音樂特徵相似性的技術，產生基於關鍵字智能識別並推薦相關音樂作品的功能，達成更具個性化、即時性和高相關性的音樂推薦的結果，從而解決先前技術中推薦系統未能充分考慮用戶即時興趣、缺乏動態關聯性，以及推薦內容不夠精確或新鮮感不足的問題。</t>
  </si>
  <si>
    <t>藉由多分支模型與自編碼器結合訓練的技術，產生能夠根據多個數據集特徵進行準確預測的內容推薦的功能，達成提高內容推薦公平性和準確性的結果，從而解決先前技術中依賴過去互動數據而導致模型對某些內容產生偏見，無法準確預測所有潛在內容互動可能性的問題。</t>
  </si>
  <si>
    <t>藉由基於動態選擇第三方信息並生成定制化內容項目的技術，產生高度相關性和互動性的內容展示的功能，達成用戶能夠更輕鬆地通過消息應用程序與第三方啟動互動線程的結果，從而解決先前技術中無法根據用戶實際需求動態調整內容展示、內容相關性較低且影響用戶參與意願的問題。</t>
  </si>
  <si>
    <t>藉由分析參與者共同興趣並定制活動推薦的技術，產生根據用戶信息識別活動並量身打造推薦的功能，達成提升視頻通話中互動性與趣味性，並增強用戶參與相關活動的便利性的結果，從而解決先前技術中缺乏針對用戶共同興趣進行活動推薦的功能，無法有效提升用戶在視頻通話中的互動體驗和參與度的問題。</t>
  </si>
  <si>
    <t>藉由結合短暫慶祝故事頻道與動態外觀改變的技術，產生了更高效組織和展示數位故事內容的功能，達成了在社交媒體應用中針對用戶生活事件提供即時、可視化和互動性強的內容回顧體驗的結果，從而解決了傳統社交媒體系統在處理大量與生活事件相關數位內容時難以有效組織、展示和回顧的問題。</t>
  </si>
  <si>
    <t>藉由利用方向可調束波天線精確測量無線信號的技術，產生了有效確定基地台最佳部署位置的功能，達成了顯著降低部署成本並提升覆蓋效率的結果，從而解決先前技術中依賴高塔和大量基站導致部署成本高昂且缺乏有效現場調查設備來處理大範圍覆蓋需求的問題。</t>
  </si>
  <si>
    <t>藉由接收並分析與多個轉換事件相關的數據項，結合社交網絡系統數據庫中的內容對象和用戶的時空信息，生成基於聚合確定位置的提議更新內容對象並向商業發送確認請求的技術，產生能動態識別與商業交易相關用戶並生成即時更新建議的功能，達成精準更新與商業內容相關的對象以提升內容管理和促進用戶互動的結果，從而解決先前技術中僅限於用戶創建和儲存個人檔案，缺乏針對商業內容精確更新機制的問題。</t>
  </si>
  <si>
    <t>藉由根據用戶平均觀看時長和內容相關文本來確定預覽時間閾值的智能內容呈現的技術，產生能夠動態提供內容摘錄和文本而不顯示相關媒體的功能，達成根據用戶互動行為智能調整內容呈現方式的結果，從而解決先前技術中內容分享平台無法靈活調整內容呈現、缺乏動態適應性且難以滿足用戶需求的問題。</t>
  </si>
  <si>
    <t>藉由根據用戶當前位置和階段動態調整三維虛擬物體渲染位置與參數的技術，產生能夠提升虛擬物體與虛擬用戶之間距離變化的互動引導的功能，達成增強虛擬環境中的沉浸感和提升用戶互動效果的結果，從而解決先前技術中缺乏利用三維虛擬物體來動態引導用戶並增強虛擬互動性的問題。</t>
  </si>
  <si>
    <t>藉由識別通信網路所覆蓋的地理區域，並基於網路速度曲線的參考點差異進行擁塞指標分析的技術，產生對各地理區域擁塞情況進行精確評估並監測的功能，達成更高效率地識別網路流量擁塞並發送及時警報的結果，從而解決先前技術中在監測通信網路覆蓋區域內擁塞情況時無法及時檢測擁塞、缺乏針對性警示，導致網路管理效率和用戶體驗不佳的問題。</t>
  </si>
  <si>
    <t>藉由集中管理多個規則並自動化選擇適當追蹤機制的技術，產生了能夠精確跟蹤用戶在第三方系統外部行為並進行高效數據分析的功能，達成了簡化用戶行為跟蹤過程並提高內容展示精準度的結果，從而解決先前技術中無法有效捕捉用戶系統外行為並依賴繁瑣跟蹤機制增加系統複雜性的問題。</t>
  </si>
  <si>
    <t>藉由平行執行動作估計並配置獨立數據路徑的技術，產生能夠同時處理多個參考幀並優化動作估計的功能，達成提高視頻編碼效率並減少資源消耗和運算成本的結果，從而解決先前技術中視頻編碼過程中動作估計所需的高昂資源和運算成本的問題。</t>
  </si>
  <si>
    <r>
      <rPr>
        <sz val="10"/>
        <rFont val="新細明體"/>
        <family val="1"/>
        <charset val="136"/>
      </rPr>
      <t>藉由導熱的活性鉸鏈結構與熱管理元件協作的技術，產生能夠在擴展現實頭戴設備中有效轉移並散發熱量的功能，達成提升設備散熱效率並改善使用者舒適性與性能穩定性的結果，從而解決先前技術中便攜式電子設備因高運算能力產生過多熱量，且散熱不佳的問題</t>
    </r>
    <r>
      <rPr>
        <sz val="10"/>
        <rFont val="細明體"/>
        <family val="1"/>
        <charset val="136"/>
      </rPr>
      <t>。</t>
    </r>
    <phoneticPr fontId="3" type="noConversion"/>
  </si>
  <si>
    <t>藉由裝置在不同時間點向伺服器傳送視訊資料與視窗座標變化的技術，產生根據物體座標變化動態調整並渲染對應視窗範圍內物體資料的功能，達成優化多視窗內容的傳輸與顯示過程，提升視訊資料處理的效率與使用者體驗的結果，從而解決先前技術中僅能基於物體靜態位置提供虛擬或擴增實境功能的問題。</t>
    <phoneticPr fontId="3" type="noConversion"/>
  </si>
  <si>
    <t>藉由在視訊通話期間持續維持與助理系統的存取並利用上下文引擎分析影像的技術，產生根據影像辨識動態執行請求並自動回應的功能，達成基於實際活動而非文字或語音輸入即時執行任務，提升了任務執行的即時性和情境適應能力的結果，從而解決先前技術中助理系統僅依賴使用者輸入、位置感知及線上資訊檢索來提供服務的問題。</t>
    <phoneticPr fontId="3" type="noConversion"/>
  </si>
  <si>
    <t>藉由從未配戴眼鏡的面部掃描生成眼部標誌點並結合三維面部掃描與影像數據的技術，產生精確識別眼部標誌點和框架點的功能，達成自動化、精準的眼鏡模型定位，提升虛擬試戴系統的逼真度與實用性的結果，從而解決先前技術中僅依賴三維面部掃描進行眼鏡虛擬定位，且未能有效解決眼鏡框架與面部近距離測量挑戰的問題。</t>
    <phoneticPr fontId="3" type="noConversion"/>
  </si>
  <si>
    <t>藉由有效利用位元預算並選擇適當的編碼模式來處理不同 alpha 值集的技術，產生動態調整位元分配來編碼 alpha 值的功能，達成提高圖像渲染效率和精度的結果，從而解決先前技術中主要集中於處理色差問題而未針對 alpha 值編碼過程中的資源分配進行優化的問題。</t>
    <phoneticPr fontId="3" type="noConversion"/>
  </si>
  <si>
    <r>
      <rPr>
        <sz val="10"/>
        <rFont val="細明體"/>
        <family val="1"/>
        <charset val="136"/>
      </rPr>
      <t>藉由將熱管理組件與</t>
    </r>
    <r>
      <rPr>
        <sz val="10"/>
        <rFont val="Times New Roman"/>
        <family val="1"/>
      </rPr>
      <t>RF</t>
    </r>
    <r>
      <rPr>
        <sz val="10"/>
        <rFont val="細明體"/>
        <family val="1"/>
        <charset val="136"/>
      </rPr>
      <t>濾波器巧妙安排於裝置外部的技術，產生有效分離熱路徑與信號處理路徑的功能，達成優化裝置空間配置並提升散熱性能的結果，從而解決先前技術中</t>
    </r>
    <r>
      <rPr>
        <sz val="10"/>
        <rFont val="Times New Roman"/>
        <family val="1"/>
      </rPr>
      <t>RF</t>
    </r>
    <r>
      <rPr>
        <sz val="10"/>
        <rFont val="細明體"/>
        <family val="1"/>
        <charset val="136"/>
      </rPr>
      <t>組件及其相關元件未能有效分離熱路徑與信號處理路徑，導致熱與電氣干擾的問題。</t>
    </r>
    <phoneticPr fontId="3" type="noConversion"/>
  </si>
  <si>
    <t>藉由將平行板與延遲波片精確排列的技術，產生有效的光束偏振分解和調整的功能，達成兩個匹配偏振的子光束平行傳播的結果，從而解決先前技術中偏光照明裝置未能精確控制光束的偏振分解和匹配，容易造成光束偏振不完全或不穩定的問題。</t>
    <phoneticPr fontId="3" type="noConversion"/>
  </si>
  <si>
    <t>藉由在頭戴式裝置中設置無接觸感測器的技術，產生對使用者頭部尺寸精確測量的功能，達成實時監測頭部尺寸變化並自動調整適配性的結果，從而解決先前技術中傳統頭戴式裝置未具備測量頭圍或頭部尺寸的功能，且使用傳統量測工具不準確或不便的問題。</t>
    <phoneticPr fontId="3" type="noConversion"/>
  </si>
  <si>
    <r>
      <rPr>
        <sz val="10"/>
        <rFont val="細明體"/>
        <family val="1"/>
        <charset val="136"/>
      </rPr>
      <t>藉由根據下行流量狀態動態終止</t>
    </r>
    <r>
      <rPr>
        <sz val="10"/>
        <rFont val="Times New Roman"/>
        <family val="1"/>
      </rPr>
      <t>TWT</t>
    </r>
    <r>
      <rPr>
        <sz val="10"/>
        <rFont val="細明體"/>
        <family val="1"/>
        <charset val="136"/>
      </rPr>
      <t>服務期間的技術，產生根據實際運行狀況靈活調整低功耗狀態的功能，達成有效管理設備低功耗狀態並提升能效的結果，從而解決先前技術中未能根據實際情況動態調整低功耗狀態，且能量管理較為僵化、無法靈活應對變化的問題。</t>
    </r>
    <phoneticPr fontId="3" type="noConversion"/>
  </si>
  <si>
    <r>
      <rPr>
        <sz val="10"/>
        <rFont val="細明體"/>
        <family val="1"/>
        <charset val="136"/>
      </rPr>
      <t>藉由在列印過程中精確控制溫度和光化學輻射源的開關的技術，產生在單次曝光步驟中完成對整個物體製造的功能，達成無需液體補充並能有效控制樹脂黏度的結果，從而解決先前技術中傳統光聚合</t>
    </r>
    <r>
      <rPr>
        <sz val="10"/>
        <rFont val="Times New Roman"/>
        <family val="1"/>
      </rPr>
      <t>3D</t>
    </r>
    <r>
      <rPr>
        <sz val="10"/>
        <rFont val="細明體"/>
        <family val="1"/>
        <charset val="136"/>
      </rPr>
      <t>列印技術需要頻繁補充液體樹脂和對低黏度樹脂依賴的問題。</t>
    </r>
    <phoneticPr fontId="3" type="noConversion"/>
  </si>
  <si>
    <t>藉由從手持設備獲取感測器數據並生成三維模型的技術，產生根據用戶需求動態調整虛擬空間解析度的功能，達成實時根據用戶交互調整顯示內容並提供個性化虛擬體驗的結果，從而解決先前技術中傳統人工現實系統依賴預先生成虛擬環境並缺乏即時反映現實世界變化的問題。</t>
    <phoneticPr fontId="3" type="noConversion"/>
  </si>
  <si>
    <r>
      <rPr>
        <sz val="10"/>
        <rFont val="細明體"/>
        <family val="1"/>
        <charset val="136"/>
      </rPr>
      <t>藉由在計算系統中接收用戶請求並根據限制規則創建虛擬門的技術，產生能夠連接多個</t>
    </r>
    <r>
      <rPr>
        <sz val="10"/>
        <rFont val="Times New Roman"/>
        <family val="1"/>
      </rPr>
      <t>XR</t>
    </r>
    <r>
      <rPr>
        <sz val="10"/>
        <rFont val="細明體"/>
        <family val="1"/>
        <charset val="136"/>
      </rPr>
      <t>世界並控制虛擬門創建條件的功能，達成用戶能夠在不同</t>
    </r>
    <r>
      <rPr>
        <sz val="10"/>
        <rFont val="Times New Roman"/>
        <family val="1"/>
      </rPr>
      <t>XR</t>
    </r>
    <r>
      <rPr>
        <sz val="10"/>
        <rFont val="細明體"/>
        <family val="1"/>
        <charset val="136"/>
      </rPr>
      <t>世界之間靈活切換並維持沉浸感的結果，從而解決先前技術中</t>
    </r>
    <r>
      <rPr>
        <sz val="10"/>
        <rFont val="Times New Roman"/>
        <family val="1"/>
      </rPr>
      <t>XR</t>
    </r>
    <r>
      <rPr>
        <sz val="10"/>
        <rFont val="細明體"/>
        <family val="1"/>
        <charset val="136"/>
      </rPr>
      <t>環境中需退出應用並啟動新應用的繁瑣切換過程及中斷沉浸感的問題。</t>
    </r>
    <phoneticPr fontId="3" type="noConversion"/>
  </si>
  <si>
    <t>藉由基於用戶凝視方向動態選擇像素採樣位置並使用預定義的螺旋噪聲圖案來減少鋸齒偽影的技術，產生了能夠在有限計算資源下提供高質量顯示效果的功能，達成了在渲染圖像時減少鋸齒伪影並提升圖像真實感的結果，從而解決先前技術中因系統資源限制而導致的鋸齒伪影產生及視覺體驗下降的問題。</t>
    <phoneticPr fontId="3" type="noConversion"/>
  </si>
  <si>
    <r>
      <rPr>
        <sz val="10"/>
        <rFont val="細明體"/>
        <family val="1"/>
        <charset val="136"/>
      </rPr>
      <t>藉由比較不同鏡頭拍攝的圖像的調製傳遞函數（</t>
    </r>
    <r>
      <rPr>
        <sz val="10"/>
        <rFont val="Times New Roman"/>
        <family val="1"/>
      </rPr>
      <t>MTF</t>
    </r>
    <r>
      <rPr>
        <sz val="10"/>
        <rFont val="細明體"/>
        <family val="1"/>
        <charset val="136"/>
      </rPr>
      <t>）測量值來選擇性能更佳鏡頭的技術，產生了根據調製傳遞函數測量結果發送警報的功能，達成了基於鏡頭性能優化影像質量和準確性的結果，從而解決先前技術中未強調通過對比不同鏡頭調製傳遞函數來提升影像質量的問題。</t>
    </r>
    <phoneticPr fontId="3" type="noConversion"/>
  </si>
  <si>
    <t>藉由基於來自移動電子設備觸控感測器的觸控輸入識別觸摸情況的技術，產生了根據設備上下文資訊自動切換到適當替代天線的功能，達成了在不同情況下保證數據傳輸穩定性和效率的結果，從而解決先前技術中固定天線系統可能導致的信號干擾或不穩定的問題。</t>
    <phoneticPr fontId="3" type="noConversion"/>
  </si>
  <si>
    <t>藉由基於用戶面部結構傳播的振動來接收非語言輸入的技術，產生了可以根據環境噪音數據定義波形並將其與操作綁定的功能，達成了無聲控制設備並提高操作靈活性和準確性的結果，從而解決先前技術中語音輸入在特定環境下可能會受到干擾的問題。</t>
    <phoneticPr fontId="3" type="noConversion"/>
  </si>
  <si>
    <t>藉由基於互動項鍊感應用戶運動和位置的技術，產生了能夠根據用戶運動和位置確定其意圖並發送消息至其他設備的功能，達成了實時反映用戶情感和意圖的結果，從而解決先前技術中傳統設備僅能感應基本生理狀態且無法深入了解用戶情感表達的問題。</t>
    <phoneticPr fontId="3" type="noConversion"/>
  </si>
  <si>
    <t>藉由基於預應變可變形元件來實現光學鏡頭形狀變化的技術，產生了能夠精確控制光學性能並避免邊緣失真的功能，達成了更穩定且成本效益較高的光學鏡頭系統的結果，從而解決先前技術中液態鏡頭在邊緣區域的形狀失真和高成本的問題。</t>
    <phoneticPr fontId="3" type="noConversion"/>
  </si>
  <si>
    <t>藉由基於情境識別來切換增強現實頭戴裝置配置的技術，產生了能夠根據用戶需求在虛擬現實和增強現實之間流暢切換的功能，達成了用戶可以根據需求靈活切換配置模式、提升沉浸感和操作便利性的結果，從而解決先前技術中增強現實裝置和虛擬現實裝置需要專用設備且過渡繁瑣的問題。</t>
    <phoneticPr fontId="3" type="noConversion"/>
  </si>
  <si>
    <t>藉由基於深度數據生成真實物體三維模型的技術，產生了能夠精確確定虛擬物體在增強現實環境中顯示情況的功能，達成了在真實世界與虛擬世界之間交互時提高顯示準確性和真實感的結果，從而解決先前技術中只能依賴二維顯示和簡化幾何體呈現的問題。</t>
    <phoneticPr fontId="3" type="noConversion"/>
  </si>
  <si>
    <t>藉由利用兩個發射器與直流電源耦合並通過磁感應的技術，產生了能夠同時為可穿戴設備提供充電的功能，達成了提高充電效率並解決充電介面位置選擇困難的結果，從而解決先前技術中無論是有線還是無線充電方式均存在的充電效率低下和充電介面位置不便的問題。</t>
    <phoneticPr fontId="3" type="noConversion"/>
  </si>
  <si>
    <t>藉由根據影像感測器在校準階段生成的多個影像框架以生成參考框架，並結合多階段噪聲減少處理方法的技術，產生能有效降低影像感測器在噪聲環境下生成影像時的干擾並提升影像品質的功能，達成在多次校準和噪聲減少階段中動態優化影像感測器輸出品質的結果，從而解決先前技術中僅依賴影像感測器將光線直接轉換為數字影像，導致在噪聲環境下影像品質下降的問題。</t>
    <phoneticPr fontId="3" type="noConversion"/>
  </si>
  <si>
    <t>藉由使用包括基板、透明彈性膜和透明液體的液體鏡片結構，並通過可控電場調整透明膜形狀以對抗重力影響的技術，產生能實現自適應調焦並提高顯示系統靈活性的功能，達成在輕便緊湊的裝置中提供高效且精確顯示性能的結果，從而解決先前技術中因光學鏡片形狀固定和設備笨重而導致顯示系統應用受限的問題。</t>
    <phoneticPr fontId="3" type="noConversion"/>
  </si>
  <si>
    <r>
      <rPr>
        <sz val="10"/>
        <rFont val="細明體"/>
        <family val="1"/>
        <charset val="136"/>
      </rPr>
      <t>藉由基於第一</t>
    </r>
    <r>
      <rPr>
        <sz val="10"/>
        <rFont val="Times New Roman"/>
        <family val="1"/>
      </rPr>
      <t>XR</t>
    </r>
    <r>
      <rPr>
        <sz val="10"/>
        <rFont val="細明體"/>
        <family val="1"/>
        <charset val="136"/>
      </rPr>
      <t>計算系統識別共享現實世界環境中的錨點並接收第二</t>
    </r>
    <r>
      <rPr>
        <sz val="10"/>
        <rFont val="Times New Roman"/>
        <family val="1"/>
      </rPr>
      <t>XR</t>
    </r>
    <r>
      <rPr>
        <sz val="10"/>
        <rFont val="細明體"/>
        <family val="1"/>
        <charset val="136"/>
      </rPr>
      <t>計算系統的定位資訊以確定相對位置的技術，產生無需外部硬體即可確定</t>
    </r>
    <r>
      <rPr>
        <sz val="10"/>
        <rFont val="Times New Roman"/>
        <family val="1"/>
      </rPr>
      <t>XR</t>
    </r>
    <r>
      <rPr>
        <sz val="10"/>
        <rFont val="細明體"/>
        <family val="1"/>
        <charset val="136"/>
      </rPr>
      <t>系統間相對位置並同步虛擬空間與現實世界的功能，達成提升用戶在虛擬空間中的互動準確性和安全性的結果，從而解決先前技術中依賴外部傳感器追蹤位置而導致設備部署複雜和用戶位置匹配困難的問題。</t>
    </r>
    <phoneticPr fontId="3" type="noConversion"/>
  </si>
  <si>
    <t>藉由結合眼動追蹤技術和機器學習模型以確定用戶意圖並識別感興趣區域中的物理裝置的技術，產生無需依賴識別碼或暱稱即可實現物理裝置與用戶直接交互的功能，達成簡化物理物品與虛擬物品交互過程並提高操作準確性與便捷性的結果，從而解決先前技術中依賴設備識別碼或靜態暱稱進行操作且因物品移動導致交互體驗複雜的問題。</t>
    <phoneticPr fontId="3" type="noConversion"/>
  </si>
  <si>
    <t>藉由在虛擬世界中確定虛擬聲音來源目標位置並使用相應聲音濾波器生成空間化音頻內容的技術，產生能將與虛擬聲音來源相關聯的精確空間音頻效果呈現給用戶的功能，達成提升虛擬聲音來源聲音質量和可理解性，並實現與真實環境聲音一致的沉浸式音頻體驗的結果，從而解決先前技術中虛擬聲音來源位置受限且聲音質量易受環境噪音影響的問題。</t>
    <phoneticPr fontId="3" type="noConversion"/>
  </si>
  <si>
    <r>
      <rPr>
        <sz val="10"/>
        <rFont val="細明體"/>
        <family val="1"/>
        <charset val="136"/>
      </rPr>
      <t>藉由結合近紅外光源與透明波導結構，並利用多個出耦合元件將近紅外光以帶有圖案的照明光精確散射至眼睛區域的技術，產生能夠提供高效且不遮擋光學系統運作的眼部照明功能，達成提升頭戴式裝置照明效率並減少視野遮蔽的結果，從而解決先前技術中傳統光源如</t>
    </r>
    <r>
      <rPr>
        <sz val="10"/>
        <rFont val="Times New Roman"/>
        <family val="1"/>
      </rPr>
      <t>LED</t>
    </r>
    <r>
      <rPr>
        <sz val="10"/>
        <rFont val="細明體"/>
        <family val="1"/>
        <charset val="136"/>
      </rPr>
      <t>在頭戴裝置中易引起遮擋並影響裝置運作的問題。</t>
    </r>
    <phoneticPr fontId="3" type="noConversion"/>
  </si>
  <si>
    <t>藉由基於眼動追蹤信號識別使用者眼睛手勢並評估其選擇意圖以激活用戶介面和識別相關物件的技術，產生能夠在頭戴裝置中無需依賴手部或其他物理操作進行直觀交互的功能，達成提升佩戴舒適度、操作便捷性及使用體驗的結果，從而解決先前技術中需要用戶執行不自然的頭部動作或依賴外部輸入設備進行交互操作不便的問題。</t>
    <phoneticPr fontId="3" type="noConversion"/>
  </si>
  <si>
    <t>藉由檢測使用者是否位於對接點的閾值距離內並滿足與虛擬物件互動相關條件的技術，產生根據使用者身體位置和活動自動激活或固定虛擬物件位置的功能，達成在人工現實環境中提升虛擬物件穩定性及用戶交互體驗的結果，從而解決先前技術中虛擬物件在使用者移動或靜止狀態下無法穩定保持相對位置，導致使用者感到困擾的問題。</t>
    <phoneticPr fontId="3" type="noConversion"/>
  </si>
  <si>
    <t>藉由根據視野範圍內多個區域的運動程度檢測並動態設定區域幀率的技術，產生針對不同區域以差異化幀率獲取影像數據的功能，達成提高影像數據處理效率並減少計算和傳輸負擔的結果，從而解決先前技術中未對不同區域的動態和靜態變化進行差異化幀率處理，導致影像處理效率低下的問題。</t>
    <phoneticPr fontId="3" type="noConversion"/>
  </si>
  <si>
    <t>藉由接收多個二維影像並提取影像特徵以進行三維面部重建的技術，產生能夠將使用者面部遮蔽區域渲染為真實三維效果並向觀察者提供自立體影像的功能，達成提升觀察者對使用者面部或頭部深度及距離真實感的結果，從而解決先前技術中無法精確表達使用者面部空間位置且缺乏真實三維呈現的問題。</t>
    <phoneticPr fontId="3" type="noConversion"/>
  </si>
  <si>
    <t>藉由採用具有多個信號電極和多個放大器的結構設計，並透過生成共同模式參考信號來提升信號處理精度的技術，產生在穿戴式設備中能穩定且高準確度檢測神經肌肉信號的功能，達成改善數據穩定性與提升檢測可靠性的結果，從而解決先前技術中因使用乾電極直接接觸皮膚導致檢測不穩定、數據品質差或準確性不足的問題。</t>
    <phoneticPr fontId="3" type="noConversion"/>
  </si>
  <si>
    <t>藉由使用人工現實設備的計算系統，通過評估語義基查詢、生成決策引擎並動態調整活躍數位行為的技術，產生能根據用戶意圖和目標動態優化數位行為計劃並降低用戶摩擦值的功能，達成提高用戶互動效率並改善人工現實系統整體體驗的結果，從而解決先前技術中無法根據用戶具體需求進行動態調整而導致交互過程中摩擦較高、體驗不足的問題。</t>
    <phoneticPr fontId="3" type="noConversion"/>
  </si>
  <si>
    <t>藉由結合影像數據捕捉、物體識別、上下文感知及基於上下文觸發行動的一體化的技術，產生能夠自動分析環境資訊並直接執行動作的功能，達成減少對手勢操作或控制器依賴，提供更自然且靈活的用戶體驗的結果，從而解決先前技術中虛擬助手在擴增實境領域中因交互方式受限而導致使用不便及用戶疲勞的問題。</t>
    <phoneticPr fontId="3" type="noConversion"/>
  </si>
  <si>
    <t>藉由接收多視場影像、提取影像特徵並生成三維模型，且將其映射到自立體顯示格式以提供特定觀察點圖像投影的技術，產生能夠真實呈現用戶臉部深度、頭部距離及狀態的功能，達成在觀察者特定位置以高沉浸感和深度感顯示用戶影像的結果，從而解決先前技術中外向顯示屏無法準確呈現用戶立體影像及狀態理解不足的問題。</t>
    <phoneticPr fontId="3" type="noConversion"/>
  </si>
  <si>
    <t>藉由結合單光子雪崩二極管微像素、深度記憶體陣列與強度記憶體陣列，並能同時捕捉深度與強度數據的大像素架構的技術，產生能即時生成光子到達時間直方圖並高效融合深度與強度影像數據的功能，達成提升增強現實、混合現實及虛擬現實應用中影像準確性和處理效率的結果，從而解決先前技術中深度感測與影像捕捉系統設計分離而無法有效融合深度信息與強度影像的問題。</t>
    <phoneticPr fontId="3" type="noConversion"/>
  </si>
  <si>
    <t>藉由結合多層次開關設計、靈活選擇高解析度與低解析度模式，以及對像素陣列進行高效電荷儲存與輸出的技術，產生能夠提升影像解析度並擴大動態範圍的影像感測的功能，達成提供更高品質影像和適應多種應用場景的結果，從而解決先前技術中感測器僅依賴固定像素結構和單一解析度進行影像生成，導致靈活性不足與影像質量受限的問題。</t>
    <phoneticPr fontId="3" type="noConversion"/>
  </si>
  <si>
    <t>藉由在頭戴裝置中結合具有中間部分接觸集成電路和垂直延伸結構的雙熱管設計的技術，產生能夠高效將熱量從集成電路轉移至外部環境並增強散熱效率的功能，達成減少設備重量和空間佔用以提高頭戴式裝置便攜性與舒適性的結果，從而解決先前技術中熱管理系統佔用較多空間並增加設備重量而不適用於便攜或可穿戴設備的問題。</t>
    <phoneticPr fontId="3" type="noConversion"/>
  </si>
  <si>
    <t>藉由在非瞬態電腦可讀儲存媒體中包含指令以接收手腕可穿戴裝置感測器數據並判定不同時間段內手勢方向的技術，產生能根據佩戴者執行的相同空中手勢但不同方向觸發不同操作的功能，達成減少對手勢操作精確度依賴並改善使用者與裝置互動體驗的結果，從而解決先前技術中手勢操作易受精確度限制且多裝置情境下互動效率低的問題。</t>
    <phoneticPr fontId="3" type="noConversion"/>
  </si>
  <si>
    <t>藉由從對象的音頻捕捉中識別面部特徵並生成上下半部分面部網格進而合併形成三維模型的技術，產生能靈活生成自然且真實面部表情並準確模擬面部動態變化的功能，達成在沉浸式現實應用中提供高度擬真且動態的面部動畫顯示的結果，從而解決先前技術中面部動畫上半部分表情生硬或靜態且缺乏聯合發音效果的問題。</t>
    <phoneticPr fontId="3" type="noConversion"/>
  </si>
  <si>
    <t>藉由基於圖形處理單元的著色器組件配置機器學習算法並通過神經網絡對影像幀的多個區域進行增強操作的技術，產生能快速提取語義信息並針對暗部範圍進行色調調整和顏色校正的功能，達成在高動態範圍應用中實現實時或接近實時影像增強並減少處理延遲的結果，從而解決先前技術中機器學習算法在影像過濾和增強過程中需要大量計算資源導致延遲影響使用者體驗的問題。</t>
    <phoneticPr fontId="3" type="noConversion"/>
  </si>
  <si>
    <t>藉由調整端口之間音頻輸出的技術，產生根據頻率範圍調整聲波輻射模式的功能，達成在不同頻率下生成雙極、四極或單極、心形的聲波輻射模式的結果，從而解決先前技術中穿戴設備揚聲器引起震動、音頻泄漏和不準確慣性測量數據的問題。</t>
    <phoneticPr fontId="3" type="noConversion"/>
  </si>
  <si>
    <t>藉由比較不同無線連接中的比特率並動態調整提供比特率的技術，產生更高效的數據傳輸和比特率調整的功能，達成優化虛擬現實和增強現實設備中圖像更新速度和穩定性的結果，從而解決先前技術中由外部計算設備生成圖像並傳輸到穿戴設備時可能出現的延遲和畫面不連貫的問題。</t>
    <phoneticPr fontId="3" type="noConversion"/>
  </si>
  <si>
    <t>藉由使用多個安裝於支撐結構上的相機捕捉周圍環境並識別特徵的技術，產生高效的姿態追蹤的功能，達成減少處理和硬體需求，並提高計算效率的結果，從而解決先前技術中依賴多個相機持續捕捉影像導致的計算過載、資源浪費和高硬體需求的問題。</t>
    <phoneticPr fontId="3" type="noConversion"/>
  </si>
  <si>
    <t>藉由使用眼動追蹤傳感器捕捉用戶眼睛的眼動數據，並結合多個相機捕捉面部影像的技術，產生精確估算佩戴偏移量並提供調整指導的功能，達成根據用戶實際情況自動調整頭戴顯示器以達最佳佩戴位置的結果，從而解決先前技術中靜態設定和人工調整導致佩戴不適和繁瑣過程的問題。</t>
    <phoneticPr fontId="3" type="noConversion"/>
  </si>
  <si>
    <t>藉由多個基於液晶的圓柱形透鏡協同作用，並調整透鏡形狀以動態修正焦距和散光的技術，產生了針對不同使用情境提供精確光學修正的功能，達成了更快反應速度、避免機械運動問題的結果，從而解決先前技術中機械調節或流體透鏡系統速度較慢、操作繁瑣及能量消耗高的問題。</t>
    <phoneticPr fontId="3" type="noConversion"/>
  </si>
  <si>
    <t>藉由多層材料設計，結合不同物理特性來改善鏡頭性能的技術，產生了提升光學特性和物理耐久性的功能，達成了更為多功能且高效的光學解決方案的結果，從而解決先前技術中未充分考慮不同物理層次對顯示設備性能影響的問題。</t>
    <phoneticPr fontId="3" type="noConversion"/>
  </si>
  <si>
    <r>
      <rPr>
        <sz val="10"/>
        <rFont val="細明體"/>
        <family val="1"/>
        <charset val="136"/>
      </rPr>
      <t>藉由使用多層液晶層進行光學調制並結合精確的自由度控制的技術，產生了能夠精確調節光線多重自由度的功能，達成了結構緊湊且靈活的光學系統的結果，從而解決先前技術中多層</t>
    </r>
    <r>
      <rPr>
        <sz val="10"/>
        <rFont val="Times New Roman"/>
        <family val="1"/>
      </rPr>
      <t>SLM</t>
    </r>
    <r>
      <rPr>
        <sz val="10"/>
        <rFont val="細明體"/>
        <family val="1"/>
        <charset val="136"/>
      </rPr>
      <t>系統體積較大、對齊困難且在小型設備中表現不佳的問題。</t>
    </r>
    <phoneticPr fontId="3" type="noConversion"/>
  </si>
  <si>
    <t>藉由創建基於密鑰和識別碼的授權記錄的技術，產生了簡化的認證流程的功能，達成了加速用戶與人工現實裝置之間的授權認證的結果，從而解決先前技術中人工現實裝置認證過程繁瑣且耗時的問題。</t>
    <phoneticPr fontId="3" type="noConversion"/>
  </si>
  <si>
    <t>藉由在頭戴顯示系統中使用眼動追蹤子系統和可變焦顯示裝置的技術，產生根據使用者眼動調整焦距的功能，達成提高視野範圍和視覺體驗自然性的結果，從而解決先前技術中傳統增強現實頭戴裝置視野範圍有限且焦點靜態設置導致視覺體驗不自然的問題。</t>
    <phoneticPr fontId="3" type="noConversion"/>
  </si>
  <si>
    <t>藉由利用紅外光源與角度光感應器緊密配對並高密度排列的技術，產生在眼動追蹤系統中更高精確度和更快反應速度的功能，達成在各種即時應用場景中更穩定和準確的眼動追蹤體驗的結果，從而解決先前技術中感應器體積過大、功耗效率低下以及反應速度較慢的問題。</t>
  </si>
  <si>
    <r>
      <rPr>
        <sz val="10"/>
        <rFont val="微軟正黑體"/>
        <family val="1"/>
        <charset val="136"/>
      </rPr>
      <t>藉由識別用戶手部相對於虛擬物體的位置，並根據不同的輸入模式動態渲染用戶手部不同表示的技術，產生用戶在虛擬環境中能夠以自然方式與虛擬物體進行互動並表達細微動作的功能，達成即使在遠端環境中也能模擬面對面互動、清晰傳達肢體語言及增強沉浸感的協作體驗的結果，從而解決先前技術中</t>
    </r>
    <r>
      <rPr>
        <sz val="10"/>
        <rFont val="Times New Roman"/>
        <family val="1"/>
      </rPr>
      <t>2D</t>
    </r>
    <r>
      <rPr>
        <sz val="10"/>
        <rFont val="微軟正黑體"/>
        <family val="1"/>
        <charset val="136"/>
      </rPr>
      <t>平面顯示及視頻通話無法有效模擬面對面互動，難以理解肢體語言和上下文，導致溝通效率降低與隔閡感增加的問題。</t>
    </r>
    <phoneticPr fontId="3" type="noConversion"/>
  </si>
  <si>
    <t>藉由從圖像數據中提取主體的面部及其與物體的互動，並結合生成的面部原件、物體原件以及基於光度互動的外觀模型進行渲染的技術，產生能夠重建面部與物體之間真實幾何與外觀互動效果，並在不同光照條件下呈現高一致性的虛擬化身的功能，達成提供具有照片質感且沉浸感更強的虛擬化身，提升用戶在虛擬環境中真實感和參與感的結果，從而解決先前技術中虛擬呈現無法捕捉面部與物體間的光度與幾何互動，導致生成的虛擬形象存在真實性不足和沉浸感降低的問題。</t>
    <phoneticPr fontId="3" type="noConversion"/>
  </si>
  <si>
    <r>
      <rPr>
        <sz val="10"/>
        <rFont val="微軟正黑體"/>
        <family val="1"/>
        <charset val="136"/>
      </rPr>
      <t>藉由分析用戶影像與目標外觀的差異，並根據差異調整化身渲染的參數的技術，產生能夠自動優化化身形象，根據用戶需求生成更加真實且個性化的渲染的功能，達成提供靈活且可定制的虛擬化身，滿足用戶展示不同外觀的需求，增強沉浸感和虛擬互動的真實性的結果，從而解決先前技術中無法準確呈現面部細節，缺乏靈活性和個性化選項，導致用戶在</t>
    </r>
    <r>
      <rPr>
        <sz val="10"/>
        <rFont val="Times New Roman"/>
        <family val="1"/>
      </rPr>
      <t>AR/VR</t>
    </r>
    <r>
      <rPr>
        <sz val="10"/>
        <rFont val="微軟正黑體"/>
        <family val="1"/>
        <charset val="136"/>
      </rPr>
      <t>環境中無法充分展示自己或感受到真實社交互動的問題。</t>
    </r>
    <phoneticPr fontId="3" type="noConversion"/>
  </si>
  <si>
    <t>描述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</si>
</sst>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sz val="10"/>
      <name val="DejaVu Sans"/>
      <family val="2"/>
    </font>
    <font>
      <sz val="10"/>
      <name val="Times New Roman"/>
      <family val="1"/>
    </font>
    <font>
      <sz val="9"/>
      <name val="細明體"/>
      <family val="3"/>
      <charset val="136"/>
    </font>
    <font>
      <sz val="10"/>
      <name val="細明體"/>
      <family val="2"/>
      <charset val="136"/>
    </font>
    <font>
      <sz val="10"/>
      <name val="新細明體"/>
      <family val="1"/>
      <charset val="136"/>
    </font>
    <font>
      <sz val="10"/>
      <name val="細明體"/>
      <family val="1"/>
      <charset val="136"/>
    </font>
    <font>
      <sz val="10"/>
      <name val="Times New Roman"/>
      <family val="1"/>
      <charset val="136"/>
    </font>
    <font>
      <sz val="10"/>
      <name val="微軟正黑體"/>
      <family val="1"/>
      <charset val="136"/>
    </font>
  </fonts>
  <fills count="2">
    <fill>
      <patternFill patternType="none"/>
    </fill>
    <fill>
      <patternFill patternType="gray125"/>
    </fill>
  </fills>
  <borders count="7">
    <border>
      <left/>
      <right/>
      <top/>
      <bottom/>
      <diagonal/>
    </border>
    <border>
      <left style="thick">
        <color indexed="8"/>
      </left>
      <right style="hair">
        <color indexed="8"/>
      </right>
      <top style="thick">
        <color indexed="8"/>
      </top>
      <bottom style="hair">
        <color indexed="8"/>
      </bottom>
      <diagonal/>
    </border>
    <border>
      <left style="hair">
        <color indexed="8"/>
      </left>
      <right style="hair">
        <color indexed="8"/>
      </right>
      <top style="thick">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ck">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2" fillId="0" borderId="3" xfId="0" applyFont="1" applyBorder="1"/>
    <xf numFmtId="0" fontId="2" fillId="0" borderId="4" xfId="0" applyFont="1" applyBorder="1"/>
    <xf numFmtId="0" fontId="2" fillId="0" borderId="0" xfId="0" applyFont="1" applyAlignment="1">
      <alignment horizontal="right"/>
    </xf>
    <xf numFmtId="0" fontId="0" fillId="0" borderId="0" xfId="0" applyAlignment="1">
      <alignment horizontal="right"/>
    </xf>
    <xf numFmtId="0" fontId="7" fillId="0" borderId="0" xfId="0" applyFont="1" applyAlignment="1">
      <alignment horizontal="right"/>
    </xf>
    <xf numFmtId="0" fontId="4" fillId="0" borderId="5" xfId="0" applyFont="1" applyBorder="1" applyAlignment="1">
      <alignment horizontal="center" vertical="center"/>
    </xf>
    <xf numFmtId="0" fontId="2" fillId="0" borderId="6" xfId="0" applyFont="1" applyBorder="1" applyAlignment="1">
      <alignment horizontal="right"/>
    </xf>
    <xf numFmtId="0" fontId="7" fillId="0" borderId="6" xfId="0" applyFont="1" applyBorder="1" applyAlignment="1">
      <alignment horizontal="right"/>
    </xf>
    <xf numFmtId="0" fontId="6" fillId="0" borderId="6" xfId="0" applyFont="1" applyBorder="1" applyAlignment="1">
      <alignment horizontal="right"/>
    </xf>
    <xf numFmtId="0" fontId="5" fillId="0" borderId="0" xfId="0" applyFont="1" applyAlignment="1">
      <alignment horizontal="right"/>
    </xf>
    <xf numFmtId="0" fontId="8" fillId="0" borderId="0" xfId="0" applyFont="1" applyAlignment="1">
      <alignment horizontal="right"/>
    </xf>
  </cellXfs>
  <cellStyles count="1">
    <cellStyle name="一般"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振榮 呂" id="{8D128652-3A37-4B6C-B432-5E3C7583C213}" userId="ab099e9fdc1eac5a" providerId="Windows Live"/>
</personList>
</file>

<file path=xl/theme/theme1.xml><?xml version="1.0" encoding="utf-8"?>
<a:theme xmlns:a="http://schemas.openxmlformats.org/drawingml/2006/main" name="Office 佈景主題">
  <a:themeElements>
    <a:clrScheme name="Office">
      <a:dk1>
        <a:sysClr val="windowText" lastClr="000000"/>
      </a:dk1>
      <a:lt1>
        <a:sysClr val="window" lastClr="CCE8C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 dT="2025-01-08T10:19:39.34" personId="{8D128652-3A37-4B6C-B432-5E3C7583C213}" id="{B8CCEE73-A70B-4A1D-84B9-528A1B6B6F57}">
    <text xml:space="preserve">1、修正2千多筆。
2、尚有8本多筆沒確認(黃色標記)，使用貼到WORD時要重複校對。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0F699-0E6F-4E10-AD3B-D14707EB6941}">
  <dimension ref="A1:D3357"/>
  <sheetViews>
    <sheetView tabSelected="1" topLeftCell="C1" zoomScaleNormal="100" workbookViewId="0">
      <selection activeCell="D8" sqref="D8"/>
    </sheetView>
  </sheetViews>
  <sheetFormatPr defaultColWidth="11.5703125" defaultRowHeight="12.75"/>
  <cols>
    <col min="2" max="2" width="18.42578125" bestFit="1" customWidth="1"/>
    <col min="3" max="3" width="32" style="6" customWidth="1"/>
    <col min="4" max="4" width="58" bestFit="1" customWidth="1"/>
  </cols>
  <sheetData>
    <row r="1" spans="1:4" ht="15" customHeight="1" thickTop="1">
      <c r="A1" s="2" t="s">
        <v>1</v>
      </c>
      <c r="B1" s="1" t="s">
        <v>0</v>
      </c>
      <c r="C1" s="8" t="s">
        <v>6633</v>
      </c>
      <c r="D1" s="2" t="s">
        <v>2</v>
      </c>
    </row>
    <row r="2" spans="1:4" ht="15" customHeight="1">
      <c r="A2" s="3" t="str">
        <f>"20241231"</f>
        <v>20241231</v>
      </c>
      <c r="B2" t="s">
        <v>3373</v>
      </c>
      <c r="C2" s="9" t="s">
        <v>6580</v>
      </c>
      <c r="D2" s="3" t="s">
        <v>61</v>
      </c>
    </row>
    <row r="3" spans="1:4" ht="15" customHeight="1">
      <c r="A3" s="3" t="str">
        <f>"20241231"</f>
        <v>20241231</v>
      </c>
      <c r="B3" t="s">
        <v>3374</v>
      </c>
      <c r="C3" s="9" t="s">
        <v>6581</v>
      </c>
      <c r="D3" s="3" t="s">
        <v>64</v>
      </c>
    </row>
    <row r="4" spans="1:4" ht="15" customHeight="1">
      <c r="A4" s="3" t="str">
        <f>"20241231"</f>
        <v>20241231</v>
      </c>
      <c r="B4" t="s">
        <v>3375</v>
      </c>
      <c r="C4" s="9" t="s">
        <v>6582</v>
      </c>
      <c r="D4" s="3" t="s">
        <v>4</v>
      </c>
    </row>
    <row r="5" spans="1:4" ht="15" customHeight="1">
      <c r="A5" s="3" t="str">
        <f>"20241231"</f>
        <v>20241231</v>
      </c>
      <c r="B5" t="s">
        <v>3376</v>
      </c>
      <c r="C5" s="9" t="s">
        <v>6583</v>
      </c>
      <c r="D5" s="3" t="s">
        <v>61</v>
      </c>
    </row>
    <row r="6" spans="1:4" ht="15" customHeight="1">
      <c r="A6" s="3" t="str">
        <f>"20241231"</f>
        <v>20241231</v>
      </c>
      <c r="B6" t="s">
        <v>3377</v>
      </c>
      <c r="C6" s="10" t="s">
        <v>6584</v>
      </c>
      <c r="D6" s="3" t="s">
        <v>6</v>
      </c>
    </row>
    <row r="7" spans="1:4" ht="15" customHeight="1">
      <c r="A7" s="3" t="str">
        <f>"20241226"</f>
        <v>20241226</v>
      </c>
      <c r="B7" t="s">
        <v>1567</v>
      </c>
      <c r="C7" s="11" t="s">
        <v>6585</v>
      </c>
      <c r="D7" s="3" t="s">
        <v>61</v>
      </c>
    </row>
    <row r="8" spans="1:4" ht="15" customHeight="1">
      <c r="A8" s="3" t="str">
        <f>"20241226"</f>
        <v>20241226</v>
      </c>
      <c r="B8" t="s">
        <v>1568</v>
      </c>
      <c r="C8" s="11" t="s">
        <v>6586</v>
      </c>
      <c r="D8" s="3" t="s">
        <v>61</v>
      </c>
    </row>
    <row r="9" spans="1:4" ht="15" customHeight="1">
      <c r="A9" s="3" t="str">
        <f>"20241226"</f>
        <v>20241226</v>
      </c>
      <c r="B9" t="s">
        <v>1569</v>
      </c>
      <c r="C9" s="10" t="s">
        <v>6587</v>
      </c>
      <c r="D9" s="3" t="s">
        <v>61</v>
      </c>
    </row>
    <row r="10" spans="1:4" ht="15" customHeight="1">
      <c r="A10" s="3" t="str">
        <f>"20241224"</f>
        <v>20241224</v>
      </c>
      <c r="B10" t="s">
        <v>3368</v>
      </c>
      <c r="C10" s="10" t="s">
        <v>6588</v>
      </c>
      <c r="D10" s="3" t="s">
        <v>64</v>
      </c>
    </row>
    <row r="11" spans="1:4" ht="15" customHeight="1">
      <c r="A11" s="3" t="str">
        <f>"20241224"</f>
        <v>20241224</v>
      </c>
      <c r="B11" t="s">
        <v>3369</v>
      </c>
      <c r="C11" s="11" t="s">
        <v>6589</v>
      </c>
      <c r="D11" s="3" t="s">
        <v>61</v>
      </c>
    </row>
    <row r="12" spans="1:4" ht="15" customHeight="1">
      <c r="A12" s="3" t="str">
        <f>"20241224"</f>
        <v>20241224</v>
      </c>
      <c r="B12" t="s">
        <v>3370</v>
      </c>
      <c r="C12" s="10" t="s">
        <v>6590</v>
      </c>
      <c r="D12" s="3" t="s">
        <v>61</v>
      </c>
    </row>
    <row r="13" spans="1:4" ht="15" customHeight="1">
      <c r="A13" s="3" t="str">
        <f>"20241224"</f>
        <v>20241224</v>
      </c>
      <c r="B13" t="s">
        <v>3371</v>
      </c>
      <c r="C13" s="11" t="s">
        <v>6591</v>
      </c>
      <c r="D13" s="3" t="s">
        <v>61</v>
      </c>
    </row>
    <row r="14" spans="1:4" ht="15" customHeight="1">
      <c r="A14" s="3" t="str">
        <f>"20241224"</f>
        <v>20241224</v>
      </c>
      <c r="B14" t="s">
        <v>3372</v>
      </c>
      <c r="C14" s="10" t="s">
        <v>6592</v>
      </c>
      <c r="D14" s="3" t="s">
        <v>4</v>
      </c>
    </row>
    <row r="15" spans="1:4" ht="15" customHeight="1">
      <c r="A15" s="3" t="str">
        <f>"20241219"</f>
        <v>20241219</v>
      </c>
      <c r="B15" t="s">
        <v>1565</v>
      </c>
      <c r="C15" s="11" t="s">
        <v>6593</v>
      </c>
      <c r="D15" s="3" t="s">
        <v>61</v>
      </c>
    </row>
    <row r="16" spans="1:4" ht="15" customHeight="1">
      <c r="A16" s="3" t="str">
        <f>"20241219"</f>
        <v>20241219</v>
      </c>
      <c r="B16" t="s">
        <v>1566</v>
      </c>
      <c r="C16" s="11" t="s">
        <v>6594</v>
      </c>
      <c r="D16" s="3" t="s">
        <v>61</v>
      </c>
    </row>
    <row r="17" spans="1:4" ht="15" customHeight="1">
      <c r="A17" s="3" t="str">
        <f t="shared" ref="A17:A22" si="0">"20241217"</f>
        <v>20241217</v>
      </c>
      <c r="B17" t="s">
        <v>3362</v>
      </c>
      <c r="C17" s="11" t="s">
        <v>6595</v>
      </c>
      <c r="D17" s="3" t="s">
        <v>61</v>
      </c>
    </row>
    <row r="18" spans="1:4" ht="15" customHeight="1">
      <c r="A18" s="3" t="str">
        <f t="shared" si="0"/>
        <v>20241217</v>
      </c>
      <c r="B18" t="s">
        <v>3363</v>
      </c>
      <c r="C18" s="11" t="s">
        <v>6596</v>
      </c>
      <c r="D18" s="3" t="s">
        <v>61</v>
      </c>
    </row>
    <row r="19" spans="1:4" ht="15" customHeight="1">
      <c r="A19" s="3" t="str">
        <f t="shared" si="0"/>
        <v>20241217</v>
      </c>
      <c r="B19" t="s">
        <v>3364</v>
      </c>
      <c r="C19" s="11" t="s">
        <v>6597</v>
      </c>
      <c r="D19" s="3" t="s">
        <v>61</v>
      </c>
    </row>
    <row r="20" spans="1:4" ht="15" customHeight="1">
      <c r="A20" s="3" t="str">
        <f t="shared" si="0"/>
        <v>20241217</v>
      </c>
      <c r="B20" t="s">
        <v>3365</v>
      </c>
      <c r="C20" s="11" t="s">
        <v>6598</v>
      </c>
      <c r="D20" s="3" t="s">
        <v>61</v>
      </c>
    </row>
    <row r="21" spans="1:4" ht="15" customHeight="1">
      <c r="A21" s="3" t="str">
        <f t="shared" si="0"/>
        <v>20241217</v>
      </c>
      <c r="B21" t="s">
        <v>3366</v>
      </c>
      <c r="C21" s="11" t="s">
        <v>6599</v>
      </c>
      <c r="D21" s="3" t="s">
        <v>61</v>
      </c>
    </row>
    <row r="22" spans="1:4" ht="15" customHeight="1">
      <c r="A22" s="3" t="str">
        <f t="shared" si="0"/>
        <v>20241217</v>
      </c>
      <c r="B22" t="s">
        <v>3367</v>
      </c>
      <c r="C22" s="11" t="s">
        <v>6600</v>
      </c>
      <c r="D22" s="3" t="s">
        <v>61</v>
      </c>
    </row>
    <row r="23" spans="1:4" ht="15" customHeight="1">
      <c r="A23" s="3" t="str">
        <f>"20241212"</f>
        <v>20241212</v>
      </c>
      <c r="B23" t="s">
        <v>1561</v>
      </c>
      <c r="C23" s="11" t="s">
        <v>6601</v>
      </c>
      <c r="D23" s="3" t="s">
        <v>61</v>
      </c>
    </row>
    <row r="24" spans="1:4" ht="15" customHeight="1">
      <c r="A24" s="3" t="str">
        <f>"20241212"</f>
        <v>20241212</v>
      </c>
      <c r="B24" t="s">
        <v>1562</v>
      </c>
      <c r="C24" s="10" t="s">
        <v>6602</v>
      </c>
      <c r="D24" s="3" t="s">
        <v>61</v>
      </c>
    </row>
    <row r="25" spans="1:4" ht="15" customHeight="1">
      <c r="A25" s="3" t="str">
        <f>"20241212"</f>
        <v>20241212</v>
      </c>
      <c r="B25" t="s">
        <v>1563</v>
      </c>
      <c r="C25" s="11" t="s">
        <v>6603</v>
      </c>
      <c r="D25" s="3" t="s">
        <v>61</v>
      </c>
    </row>
    <row r="26" spans="1:4" ht="15" customHeight="1">
      <c r="A26" s="3" t="str">
        <f>"20241212"</f>
        <v>20241212</v>
      </c>
      <c r="B26" t="s">
        <v>1564</v>
      </c>
      <c r="C26" s="11" t="s">
        <v>6604</v>
      </c>
      <c r="D26" s="3" t="s">
        <v>61</v>
      </c>
    </row>
    <row r="27" spans="1:4" ht="15" customHeight="1">
      <c r="A27" s="3" t="str">
        <f>"20241210"</f>
        <v>20241210</v>
      </c>
      <c r="B27" t="s">
        <v>3357</v>
      </c>
      <c r="C27" s="10" t="s">
        <v>6605</v>
      </c>
      <c r="D27" s="3" t="s">
        <v>61</v>
      </c>
    </row>
    <row r="28" spans="1:4" ht="15" customHeight="1">
      <c r="A28" s="3" t="str">
        <f>"20241210"</f>
        <v>20241210</v>
      </c>
      <c r="B28" t="s">
        <v>3358</v>
      </c>
      <c r="C28" s="11" t="s">
        <v>6606</v>
      </c>
      <c r="D28" s="3" t="s">
        <v>61</v>
      </c>
    </row>
    <row r="29" spans="1:4" ht="15" customHeight="1">
      <c r="A29" s="3" t="str">
        <f>"20241210"</f>
        <v>20241210</v>
      </c>
      <c r="B29" t="s">
        <v>3359</v>
      </c>
      <c r="C29" s="11" t="s">
        <v>6607</v>
      </c>
      <c r="D29" s="3" t="s">
        <v>61</v>
      </c>
    </row>
    <row r="30" spans="1:4" ht="15" customHeight="1">
      <c r="A30" s="3" t="str">
        <f>"20241210"</f>
        <v>20241210</v>
      </c>
      <c r="B30" t="s">
        <v>3360</v>
      </c>
      <c r="C30" s="11" t="s">
        <v>6608</v>
      </c>
      <c r="D30" s="3" t="s">
        <v>61</v>
      </c>
    </row>
    <row r="31" spans="1:4" ht="15" customHeight="1">
      <c r="A31" s="3" t="str">
        <f>"20241210"</f>
        <v>20241210</v>
      </c>
      <c r="B31" t="s">
        <v>3361</v>
      </c>
      <c r="C31" s="11" t="s">
        <v>6609</v>
      </c>
      <c r="D31" s="3" t="s">
        <v>61</v>
      </c>
    </row>
    <row r="32" spans="1:4" ht="15" customHeight="1">
      <c r="A32" s="3" t="str">
        <f t="shared" ref="A32:A37" si="1">"20241205"</f>
        <v>20241205</v>
      </c>
      <c r="B32" t="s">
        <v>1555</v>
      </c>
      <c r="C32" s="11" t="s">
        <v>6610</v>
      </c>
      <c r="D32" s="3" t="s">
        <v>61</v>
      </c>
    </row>
    <row r="33" spans="1:4" ht="15" customHeight="1">
      <c r="A33" s="3" t="str">
        <f t="shared" si="1"/>
        <v>20241205</v>
      </c>
      <c r="B33" t="s">
        <v>1556</v>
      </c>
      <c r="C33" s="11" t="s">
        <v>6611</v>
      </c>
      <c r="D33" s="3" t="s">
        <v>61</v>
      </c>
    </row>
    <row r="34" spans="1:4" ht="15" customHeight="1">
      <c r="A34" s="3" t="str">
        <f t="shared" si="1"/>
        <v>20241205</v>
      </c>
      <c r="B34" t="s">
        <v>1557</v>
      </c>
      <c r="C34" s="11" t="s">
        <v>6612</v>
      </c>
      <c r="D34" s="3" t="s">
        <v>61</v>
      </c>
    </row>
    <row r="35" spans="1:4" ht="15" customHeight="1">
      <c r="A35" s="3" t="str">
        <f t="shared" si="1"/>
        <v>20241205</v>
      </c>
      <c r="B35" t="s">
        <v>1558</v>
      </c>
      <c r="C35" s="11" t="s">
        <v>6613</v>
      </c>
      <c r="D35" s="3" t="s">
        <v>61</v>
      </c>
    </row>
    <row r="36" spans="1:4" ht="15" customHeight="1">
      <c r="A36" s="3" t="str">
        <f t="shared" si="1"/>
        <v>20241205</v>
      </c>
      <c r="B36" t="s">
        <v>1559</v>
      </c>
      <c r="C36" s="11" t="s">
        <v>6614</v>
      </c>
      <c r="D36" s="3" t="s">
        <v>61</v>
      </c>
    </row>
    <row r="37" spans="1:4" ht="15" customHeight="1">
      <c r="A37" s="3" t="str">
        <f t="shared" si="1"/>
        <v>20241205</v>
      </c>
      <c r="B37" t="s">
        <v>1560</v>
      </c>
      <c r="C37" s="11" t="s">
        <v>6615</v>
      </c>
      <c r="D37" s="3" t="s">
        <v>61</v>
      </c>
    </row>
    <row r="38" spans="1:4" ht="15" customHeight="1">
      <c r="A38" s="3" t="str">
        <f t="shared" ref="A38:A43" si="2">"20241203"</f>
        <v>20241203</v>
      </c>
      <c r="B38" t="s">
        <v>3351</v>
      </c>
      <c r="C38" s="11" t="s">
        <v>6616</v>
      </c>
      <c r="D38" s="3" t="s">
        <v>61</v>
      </c>
    </row>
    <row r="39" spans="1:4" ht="15" customHeight="1">
      <c r="A39" s="3" t="str">
        <f t="shared" si="2"/>
        <v>20241203</v>
      </c>
      <c r="B39" t="s">
        <v>3352</v>
      </c>
      <c r="C39" s="11" t="s">
        <v>6617</v>
      </c>
      <c r="D39" s="3" t="s">
        <v>61</v>
      </c>
    </row>
    <row r="40" spans="1:4" ht="15" customHeight="1">
      <c r="A40" s="3" t="str">
        <f t="shared" si="2"/>
        <v>20241203</v>
      </c>
      <c r="B40" t="s">
        <v>3353</v>
      </c>
      <c r="C40" s="11" t="s">
        <v>6618</v>
      </c>
      <c r="D40" s="3" t="s">
        <v>61</v>
      </c>
    </row>
    <row r="41" spans="1:4" ht="15" customHeight="1">
      <c r="A41" s="3" t="str">
        <f t="shared" si="2"/>
        <v>20241203</v>
      </c>
      <c r="B41" t="s">
        <v>3354</v>
      </c>
      <c r="C41" s="11" t="s">
        <v>6619</v>
      </c>
      <c r="D41" s="3" t="s">
        <v>6</v>
      </c>
    </row>
    <row r="42" spans="1:4" ht="15" customHeight="1">
      <c r="A42" s="3" t="str">
        <f t="shared" si="2"/>
        <v>20241203</v>
      </c>
      <c r="B42" t="s">
        <v>3355</v>
      </c>
      <c r="C42" s="11" t="s">
        <v>6620</v>
      </c>
      <c r="D42" s="3" t="s">
        <v>61</v>
      </c>
    </row>
    <row r="43" spans="1:4" ht="15" customHeight="1">
      <c r="A43" s="3" t="str">
        <f t="shared" si="2"/>
        <v>20241203</v>
      </c>
      <c r="B43" t="s">
        <v>3356</v>
      </c>
      <c r="C43" s="11" t="s">
        <v>6621</v>
      </c>
      <c r="D43" s="3" t="s">
        <v>61</v>
      </c>
    </row>
    <row r="44" spans="1:4" ht="15" customHeight="1">
      <c r="A44" s="3" t="str">
        <f>"20241128"</f>
        <v>20241128</v>
      </c>
      <c r="B44" t="s">
        <v>1554</v>
      </c>
      <c r="C44" s="5" t="s">
        <v>3378</v>
      </c>
      <c r="D44" s="3" t="s">
        <v>61</v>
      </c>
    </row>
    <row r="45" spans="1:4" ht="15" customHeight="1">
      <c r="A45" s="3" t="str">
        <f>"20241126"</f>
        <v>20241126</v>
      </c>
      <c r="B45" t="s">
        <v>3348</v>
      </c>
      <c r="C45" s="5" t="s">
        <v>3379</v>
      </c>
      <c r="D45" s="3" t="s">
        <v>64</v>
      </c>
    </row>
    <row r="46" spans="1:4" ht="15" customHeight="1">
      <c r="A46" s="3" t="str">
        <f>"20241126"</f>
        <v>20241126</v>
      </c>
      <c r="B46" t="s">
        <v>3349</v>
      </c>
      <c r="C46" s="5" t="s">
        <v>3380</v>
      </c>
      <c r="D46" s="3" t="s">
        <v>61</v>
      </c>
    </row>
    <row r="47" spans="1:4" ht="15" customHeight="1">
      <c r="A47" s="3" t="str">
        <f>"20241126"</f>
        <v>20241126</v>
      </c>
      <c r="B47" t="s">
        <v>3350</v>
      </c>
      <c r="C47" s="5" t="s">
        <v>3381</v>
      </c>
      <c r="D47" s="3" t="s">
        <v>64</v>
      </c>
    </row>
    <row r="48" spans="1:4" ht="15" customHeight="1">
      <c r="A48" s="3" t="str">
        <f>"20241121"</f>
        <v>20241121</v>
      </c>
      <c r="B48" t="s">
        <v>1550</v>
      </c>
      <c r="C48" s="5" t="s">
        <v>3382</v>
      </c>
      <c r="D48" s="3" t="s">
        <v>61</v>
      </c>
    </row>
    <row r="49" spans="1:4" ht="15" customHeight="1">
      <c r="A49" s="3" t="str">
        <f>"20241121"</f>
        <v>20241121</v>
      </c>
      <c r="B49" t="s">
        <v>1551</v>
      </c>
      <c r="C49" s="5" t="s">
        <v>3383</v>
      </c>
      <c r="D49" s="3" t="s">
        <v>61</v>
      </c>
    </row>
    <row r="50" spans="1:4" ht="15" customHeight="1">
      <c r="A50" s="3" t="str">
        <f>"20241121"</f>
        <v>20241121</v>
      </c>
      <c r="B50" t="s">
        <v>1552</v>
      </c>
      <c r="C50" s="5" t="s">
        <v>3384</v>
      </c>
      <c r="D50" s="3" t="s">
        <v>61</v>
      </c>
    </row>
    <row r="51" spans="1:4" ht="15" customHeight="1">
      <c r="A51" s="3" t="str">
        <f>"20241121"</f>
        <v>20241121</v>
      </c>
      <c r="B51" t="s">
        <v>1553</v>
      </c>
      <c r="C51" s="5" t="s">
        <v>3385</v>
      </c>
      <c r="D51" s="3" t="s">
        <v>6</v>
      </c>
    </row>
    <row r="52" spans="1:4" ht="15" customHeight="1">
      <c r="A52" s="3" t="str">
        <f t="shared" ref="A52:A62" si="3">"20241119"</f>
        <v>20241119</v>
      </c>
      <c r="B52" t="s">
        <v>3337</v>
      </c>
      <c r="C52" s="5" t="s">
        <v>3386</v>
      </c>
      <c r="D52" s="3" t="s">
        <v>61</v>
      </c>
    </row>
    <row r="53" spans="1:4" ht="15" customHeight="1">
      <c r="A53" s="3" t="str">
        <f t="shared" si="3"/>
        <v>20241119</v>
      </c>
      <c r="B53" t="s">
        <v>3338</v>
      </c>
      <c r="C53" s="5" t="s">
        <v>3387</v>
      </c>
      <c r="D53" s="3" t="s">
        <v>64</v>
      </c>
    </row>
    <row r="54" spans="1:4" ht="15" customHeight="1">
      <c r="A54" s="3" t="str">
        <f t="shared" si="3"/>
        <v>20241119</v>
      </c>
      <c r="B54" t="s">
        <v>3339</v>
      </c>
      <c r="C54" s="5" t="s">
        <v>3388</v>
      </c>
      <c r="D54" s="3" t="s">
        <v>64</v>
      </c>
    </row>
    <row r="55" spans="1:4" ht="15" customHeight="1">
      <c r="A55" s="3" t="str">
        <f t="shared" si="3"/>
        <v>20241119</v>
      </c>
      <c r="B55" t="s">
        <v>3340</v>
      </c>
      <c r="C55" s="5" t="s">
        <v>3389</v>
      </c>
      <c r="D55" s="3" t="s">
        <v>4</v>
      </c>
    </row>
    <row r="56" spans="1:4" ht="15" customHeight="1">
      <c r="A56" s="3" t="str">
        <f t="shared" si="3"/>
        <v>20241119</v>
      </c>
      <c r="B56" t="s">
        <v>3341</v>
      </c>
      <c r="C56" s="5" t="s">
        <v>3390</v>
      </c>
      <c r="D56" s="3" t="s">
        <v>61</v>
      </c>
    </row>
    <row r="57" spans="1:4" ht="15" customHeight="1">
      <c r="A57" s="3" t="str">
        <f t="shared" si="3"/>
        <v>20241119</v>
      </c>
      <c r="B57" t="s">
        <v>3342</v>
      </c>
      <c r="C57" s="5" t="s">
        <v>3391</v>
      </c>
      <c r="D57" s="3" t="s">
        <v>61</v>
      </c>
    </row>
    <row r="58" spans="1:4" ht="15" customHeight="1">
      <c r="A58" s="3" t="str">
        <f t="shared" si="3"/>
        <v>20241119</v>
      </c>
      <c r="B58" t="s">
        <v>3343</v>
      </c>
      <c r="C58" s="5" t="s">
        <v>3392</v>
      </c>
      <c r="D58" s="3" t="s">
        <v>61</v>
      </c>
    </row>
    <row r="59" spans="1:4" ht="15" customHeight="1">
      <c r="A59" s="3" t="str">
        <f t="shared" si="3"/>
        <v>20241119</v>
      </c>
      <c r="B59" t="s">
        <v>3344</v>
      </c>
      <c r="C59" s="5" t="s">
        <v>3393</v>
      </c>
      <c r="D59" s="3" t="s">
        <v>61</v>
      </c>
    </row>
    <row r="60" spans="1:4" ht="15" customHeight="1">
      <c r="A60" s="3" t="str">
        <f t="shared" si="3"/>
        <v>20241119</v>
      </c>
      <c r="B60" t="s">
        <v>3345</v>
      </c>
      <c r="C60" s="5" t="s">
        <v>3394</v>
      </c>
      <c r="D60" s="3" t="s">
        <v>61</v>
      </c>
    </row>
    <row r="61" spans="1:4" ht="15" customHeight="1">
      <c r="A61" s="3" t="str">
        <f t="shared" si="3"/>
        <v>20241119</v>
      </c>
      <c r="B61" t="s">
        <v>3346</v>
      </c>
      <c r="C61" s="5" t="s">
        <v>3395</v>
      </c>
      <c r="D61" s="3" t="s">
        <v>61</v>
      </c>
    </row>
    <row r="62" spans="1:4" ht="15" customHeight="1">
      <c r="A62" s="3" t="str">
        <f t="shared" si="3"/>
        <v>20241119</v>
      </c>
      <c r="B62" t="s">
        <v>3347</v>
      </c>
      <c r="C62" s="5" t="s">
        <v>3396</v>
      </c>
      <c r="D62" s="3" t="s">
        <v>6</v>
      </c>
    </row>
    <row r="63" spans="1:4" ht="15" customHeight="1">
      <c r="A63" s="3" t="str">
        <f t="shared" ref="A63:A71" si="4">"20241114"</f>
        <v>20241114</v>
      </c>
      <c r="B63" t="s">
        <v>1541</v>
      </c>
      <c r="C63" s="5" t="s">
        <v>3397</v>
      </c>
      <c r="D63" s="3" t="s">
        <v>4</v>
      </c>
    </row>
    <row r="64" spans="1:4" ht="15" customHeight="1">
      <c r="A64" s="3" t="str">
        <f t="shared" si="4"/>
        <v>20241114</v>
      </c>
      <c r="B64" t="s">
        <v>1542</v>
      </c>
      <c r="C64" s="5" t="s">
        <v>3398</v>
      </c>
      <c r="D64" s="3" t="s">
        <v>61</v>
      </c>
    </row>
    <row r="65" spans="1:4" ht="15" customHeight="1">
      <c r="A65" s="3" t="str">
        <f t="shared" si="4"/>
        <v>20241114</v>
      </c>
      <c r="B65" t="s">
        <v>1543</v>
      </c>
      <c r="C65" s="5" t="s">
        <v>3399</v>
      </c>
      <c r="D65" s="3" t="s">
        <v>61</v>
      </c>
    </row>
    <row r="66" spans="1:4" ht="15" customHeight="1">
      <c r="A66" s="3" t="str">
        <f t="shared" si="4"/>
        <v>20241114</v>
      </c>
      <c r="B66" t="s">
        <v>1544</v>
      </c>
      <c r="C66" s="5" t="s">
        <v>3400</v>
      </c>
      <c r="D66" s="3" t="s">
        <v>61</v>
      </c>
    </row>
    <row r="67" spans="1:4" ht="15" customHeight="1">
      <c r="A67" s="3" t="str">
        <f t="shared" si="4"/>
        <v>20241114</v>
      </c>
      <c r="B67" t="s">
        <v>1545</v>
      </c>
      <c r="C67" s="5" t="s">
        <v>3401</v>
      </c>
      <c r="D67" s="3" t="s">
        <v>61</v>
      </c>
    </row>
    <row r="68" spans="1:4" ht="15" customHeight="1">
      <c r="A68" s="3" t="str">
        <f t="shared" si="4"/>
        <v>20241114</v>
      </c>
      <c r="B68" t="s">
        <v>1546</v>
      </c>
      <c r="C68" s="5" t="s">
        <v>3402</v>
      </c>
      <c r="D68" s="3" t="s">
        <v>64</v>
      </c>
    </row>
    <row r="69" spans="1:4" ht="15" customHeight="1">
      <c r="A69" s="3" t="str">
        <f t="shared" si="4"/>
        <v>20241114</v>
      </c>
      <c r="B69" t="s">
        <v>1547</v>
      </c>
      <c r="C69" s="5" t="s">
        <v>3403</v>
      </c>
      <c r="D69" s="3" t="s">
        <v>6</v>
      </c>
    </row>
    <row r="70" spans="1:4" ht="15" customHeight="1">
      <c r="A70" s="3" t="str">
        <f t="shared" si="4"/>
        <v>20241114</v>
      </c>
      <c r="B70" t="s">
        <v>1548</v>
      </c>
      <c r="C70" s="5" t="s">
        <v>3404</v>
      </c>
      <c r="D70" s="3" t="s">
        <v>61</v>
      </c>
    </row>
    <row r="71" spans="1:4" ht="15" customHeight="1">
      <c r="A71" s="3" t="str">
        <f t="shared" si="4"/>
        <v>20241114</v>
      </c>
      <c r="B71" t="s">
        <v>1549</v>
      </c>
      <c r="C71" s="5" t="s">
        <v>3405</v>
      </c>
      <c r="D71" s="3" t="s">
        <v>61</v>
      </c>
    </row>
    <row r="72" spans="1:4" ht="15" customHeight="1">
      <c r="A72" s="3" t="str">
        <f t="shared" ref="A72:A80" si="5">"20241112"</f>
        <v>20241112</v>
      </c>
      <c r="B72" t="s">
        <v>3328</v>
      </c>
      <c r="C72" s="5" t="s">
        <v>3406</v>
      </c>
      <c r="D72" s="3" t="s">
        <v>64</v>
      </c>
    </row>
    <row r="73" spans="1:4" ht="15" customHeight="1">
      <c r="A73" s="3" t="str">
        <f t="shared" si="5"/>
        <v>20241112</v>
      </c>
      <c r="B73" t="s">
        <v>3329</v>
      </c>
      <c r="C73" s="5" t="s">
        <v>3407</v>
      </c>
      <c r="D73" s="3" t="s">
        <v>61</v>
      </c>
    </row>
    <row r="74" spans="1:4" ht="15" customHeight="1">
      <c r="A74" s="3" t="str">
        <f t="shared" si="5"/>
        <v>20241112</v>
      </c>
      <c r="B74" t="s">
        <v>3330</v>
      </c>
      <c r="C74" s="5" t="s">
        <v>3408</v>
      </c>
      <c r="D74" s="3" t="s">
        <v>61</v>
      </c>
    </row>
    <row r="75" spans="1:4" ht="15" customHeight="1">
      <c r="A75" s="3" t="str">
        <f t="shared" si="5"/>
        <v>20241112</v>
      </c>
      <c r="B75" t="s">
        <v>3331</v>
      </c>
      <c r="C75" s="5" t="s">
        <v>3409</v>
      </c>
      <c r="D75" s="3" t="s">
        <v>61</v>
      </c>
    </row>
    <row r="76" spans="1:4" ht="15" customHeight="1">
      <c r="A76" s="3" t="str">
        <f t="shared" si="5"/>
        <v>20241112</v>
      </c>
      <c r="B76" t="s">
        <v>3332</v>
      </c>
      <c r="C76" s="5" t="s">
        <v>3410</v>
      </c>
      <c r="D76" s="3" t="s">
        <v>6</v>
      </c>
    </row>
    <row r="77" spans="1:4" ht="15" customHeight="1">
      <c r="A77" s="3" t="str">
        <f t="shared" si="5"/>
        <v>20241112</v>
      </c>
      <c r="B77" t="s">
        <v>3333</v>
      </c>
      <c r="C77" s="5" t="s">
        <v>3411</v>
      </c>
      <c r="D77" s="3" t="s">
        <v>61</v>
      </c>
    </row>
    <row r="78" spans="1:4" ht="15" customHeight="1">
      <c r="A78" s="3" t="str">
        <f t="shared" si="5"/>
        <v>20241112</v>
      </c>
      <c r="B78" t="s">
        <v>3334</v>
      </c>
      <c r="C78" s="5" t="s">
        <v>3412</v>
      </c>
      <c r="D78" s="3" t="s">
        <v>61</v>
      </c>
    </row>
    <row r="79" spans="1:4" ht="15" customHeight="1">
      <c r="A79" s="3" t="str">
        <f t="shared" si="5"/>
        <v>20241112</v>
      </c>
      <c r="B79" t="s">
        <v>3335</v>
      </c>
      <c r="C79" s="5" t="s">
        <v>3413</v>
      </c>
      <c r="D79" s="3" t="s">
        <v>61</v>
      </c>
    </row>
    <row r="80" spans="1:4" ht="15" customHeight="1">
      <c r="A80" s="3" t="str">
        <f t="shared" si="5"/>
        <v>20241112</v>
      </c>
      <c r="B80" t="s">
        <v>3336</v>
      </c>
      <c r="C80" s="5" t="s">
        <v>3414</v>
      </c>
      <c r="D80" s="3" t="s">
        <v>6</v>
      </c>
    </row>
    <row r="81" spans="1:4" ht="15" customHeight="1">
      <c r="A81" s="3" t="str">
        <f t="shared" ref="A81:A104" si="6">"20241107"</f>
        <v>20241107</v>
      </c>
      <c r="B81" t="s">
        <v>1517</v>
      </c>
      <c r="C81" s="5" t="s">
        <v>3415</v>
      </c>
      <c r="D81" s="3" t="s">
        <v>61</v>
      </c>
    </row>
    <row r="82" spans="1:4" ht="15" customHeight="1">
      <c r="A82" s="3" t="str">
        <f t="shared" si="6"/>
        <v>20241107</v>
      </c>
      <c r="B82" t="s">
        <v>1518</v>
      </c>
      <c r="C82" s="5" t="s">
        <v>3416</v>
      </c>
      <c r="D82" s="3" t="s">
        <v>61</v>
      </c>
    </row>
    <row r="83" spans="1:4" ht="15" customHeight="1">
      <c r="A83" s="3" t="str">
        <f t="shared" si="6"/>
        <v>20241107</v>
      </c>
      <c r="B83" t="s">
        <v>1519</v>
      </c>
      <c r="C83" s="5" t="s">
        <v>3417</v>
      </c>
      <c r="D83" s="3" t="s">
        <v>61</v>
      </c>
    </row>
    <row r="84" spans="1:4" ht="15" customHeight="1">
      <c r="A84" s="3" t="str">
        <f t="shared" si="6"/>
        <v>20241107</v>
      </c>
      <c r="B84" t="s">
        <v>1520</v>
      </c>
      <c r="C84" s="5" t="s">
        <v>3418</v>
      </c>
      <c r="D84" s="3" t="s">
        <v>61</v>
      </c>
    </row>
    <row r="85" spans="1:4" ht="15" customHeight="1">
      <c r="A85" s="3" t="str">
        <f t="shared" si="6"/>
        <v>20241107</v>
      </c>
      <c r="B85" t="s">
        <v>1521</v>
      </c>
      <c r="C85" s="5" t="s">
        <v>3419</v>
      </c>
      <c r="D85" s="3" t="s">
        <v>61</v>
      </c>
    </row>
    <row r="86" spans="1:4" ht="15" customHeight="1">
      <c r="A86" s="3" t="str">
        <f t="shared" si="6"/>
        <v>20241107</v>
      </c>
      <c r="B86" t="s">
        <v>1522</v>
      </c>
      <c r="C86" s="5" t="s">
        <v>3420</v>
      </c>
      <c r="D86" s="3" t="s">
        <v>61</v>
      </c>
    </row>
    <row r="87" spans="1:4" ht="15" customHeight="1">
      <c r="A87" s="3" t="str">
        <f t="shared" si="6"/>
        <v>20241107</v>
      </c>
      <c r="B87" t="s">
        <v>1523</v>
      </c>
      <c r="C87" s="5" t="s">
        <v>3421</v>
      </c>
      <c r="D87" s="3" t="s">
        <v>61</v>
      </c>
    </row>
    <row r="88" spans="1:4" ht="15" customHeight="1">
      <c r="A88" s="3" t="str">
        <f t="shared" si="6"/>
        <v>20241107</v>
      </c>
      <c r="B88" t="s">
        <v>1524</v>
      </c>
      <c r="C88" s="5" t="s">
        <v>3422</v>
      </c>
      <c r="D88" s="3" t="s">
        <v>6</v>
      </c>
    </row>
    <row r="89" spans="1:4" ht="15" customHeight="1">
      <c r="A89" s="3" t="str">
        <f t="shared" si="6"/>
        <v>20241107</v>
      </c>
      <c r="B89" t="s">
        <v>1525</v>
      </c>
      <c r="C89" s="5" t="s">
        <v>3423</v>
      </c>
      <c r="D89" s="3" t="s">
        <v>6</v>
      </c>
    </row>
    <row r="90" spans="1:4" ht="15" customHeight="1">
      <c r="A90" s="3" t="str">
        <f t="shared" si="6"/>
        <v>20241107</v>
      </c>
      <c r="B90" t="s">
        <v>1526</v>
      </c>
      <c r="C90" s="5" t="s">
        <v>3424</v>
      </c>
      <c r="D90" s="3" t="s">
        <v>61</v>
      </c>
    </row>
    <row r="91" spans="1:4" ht="15" customHeight="1">
      <c r="A91" s="3" t="str">
        <f t="shared" si="6"/>
        <v>20241107</v>
      </c>
      <c r="B91" t="s">
        <v>1527</v>
      </c>
      <c r="C91" s="5" t="s">
        <v>3425</v>
      </c>
      <c r="D91" s="3" t="s">
        <v>61</v>
      </c>
    </row>
    <row r="92" spans="1:4" ht="15" customHeight="1">
      <c r="A92" s="3" t="str">
        <f t="shared" si="6"/>
        <v>20241107</v>
      </c>
      <c r="B92" t="s">
        <v>1528</v>
      </c>
      <c r="C92" s="5" t="s">
        <v>3426</v>
      </c>
      <c r="D92" s="3" t="s">
        <v>61</v>
      </c>
    </row>
    <row r="93" spans="1:4" ht="15" customHeight="1">
      <c r="A93" s="3" t="str">
        <f t="shared" si="6"/>
        <v>20241107</v>
      </c>
      <c r="B93" t="s">
        <v>1529</v>
      </c>
      <c r="C93" s="5" t="s">
        <v>3427</v>
      </c>
      <c r="D93" s="3" t="s">
        <v>61</v>
      </c>
    </row>
    <row r="94" spans="1:4" ht="15" customHeight="1">
      <c r="A94" s="3" t="str">
        <f t="shared" si="6"/>
        <v>20241107</v>
      </c>
      <c r="B94" t="s">
        <v>1530</v>
      </c>
      <c r="C94" s="5" t="s">
        <v>3428</v>
      </c>
      <c r="D94" s="3" t="s">
        <v>61</v>
      </c>
    </row>
    <row r="95" spans="1:4" ht="15" customHeight="1">
      <c r="A95" s="3" t="str">
        <f t="shared" si="6"/>
        <v>20241107</v>
      </c>
      <c r="B95" t="s">
        <v>1531</v>
      </c>
      <c r="C95" s="5" t="s">
        <v>3429</v>
      </c>
      <c r="D95" s="3" t="s">
        <v>61</v>
      </c>
    </row>
    <row r="96" spans="1:4" ht="15" customHeight="1">
      <c r="A96" s="3" t="str">
        <f t="shared" si="6"/>
        <v>20241107</v>
      </c>
      <c r="B96" t="s">
        <v>1532</v>
      </c>
      <c r="C96" s="5" t="s">
        <v>3430</v>
      </c>
      <c r="D96" s="3" t="s">
        <v>61</v>
      </c>
    </row>
    <row r="97" spans="1:4" ht="15" customHeight="1">
      <c r="A97" s="3" t="str">
        <f t="shared" si="6"/>
        <v>20241107</v>
      </c>
      <c r="B97" t="s">
        <v>1533</v>
      </c>
      <c r="C97" s="5" t="s">
        <v>3431</v>
      </c>
      <c r="D97" s="3" t="s">
        <v>61</v>
      </c>
    </row>
    <row r="98" spans="1:4" ht="15" customHeight="1">
      <c r="A98" s="3" t="str">
        <f t="shared" si="6"/>
        <v>20241107</v>
      </c>
      <c r="B98" t="s">
        <v>1534</v>
      </c>
      <c r="C98" s="5" t="s">
        <v>3432</v>
      </c>
      <c r="D98" s="3" t="s">
        <v>61</v>
      </c>
    </row>
    <row r="99" spans="1:4" ht="15" customHeight="1">
      <c r="A99" s="3" t="str">
        <f t="shared" si="6"/>
        <v>20241107</v>
      </c>
      <c r="B99" t="s">
        <v>1535</v>
      </c>
      <c r="C99" s="5" t="s">
        <v>3433</v>
      </c>
      <c r="D99" s="3" t="s">
        <v>61</v>
      </c>
    </row>
    <row r="100" spans="1:4" ht="15" customHeight="1">
      <c r="A100" s="3" t="str">
        <f t="shared" si="6"/>
        <v>20241107</v>
      </c>
      <c r="B100" t="s">
        <v>1536</v>
      </c>
      <c r="C100" s="5" t="s">
        <v>3434</v>
      </c>
      <c r="D100" s="3" t="s">
        <v>61</v>
      </c>
    </row>
    <row r="101" spans="1:4" ht="15" customHeight="1">
      <c r="A101" s="3" t="str">
        <f t="shared" si="6"/>
        <v>20241107</v>
      </c>
      <c r="B101" t="s">
        <v>1537</v>
      </c>
      <c r="C101" s="5" t="s">
        <v>3435</v>
      </c>
      <c r="D101" s="3" t="s">
        <v>61</v>
      </c>
    </row>
    <row r="102" spans="1:4" ht="15" customHeight="1">
      <c r="A102" s="3" t="str">
        <f t="shared" si="6"/>
        <v>20241107</v>
      </c>
      <c r="B102" t="s">
        <v>1538</v>
      </c>
      <c r="C102" s="5" t="s">
        <v>3436</v>
      </c>
      <c r="D102" s="3" t="s">
        <v>61</v>
      </c>
    </row>
    <row r="103" spans="1:4" ht="15" customHeight="1">
      <c r="A103" s="3" t="str">
        <f t="shared" si="6"/>
        <v>20241107</v>
      </c>
      <c r="B103" t="s">
        <v>1539</v>
      </c>
      <c r="C103" s="5" t="s">
        <v>3437</v>
      </c>
      <c r="D103" s="3" t="s">
        <v>61</v>
      </c>
    </row>
    <row r="104" spans="1:4" ht="15" customHeight="1">
      <c r="A104" s="3" t="str">
        <f t="shared" si="6"/>
        <v>20241107</v>
      </c>
      <c r="B104" t="s">
        <v>1540</v>
      </c>
      <c r="C104" s="5" t="s">
        <v>3438</v>
      </c>
      <c r="D104" s="3" t="s">
        <v>61</v>
      </c>
    </row>
    <row r="105" spans="1:4" ht="15" customHeight="1">
      <c r="A105" s="3" t="str">
        <f t="shared" ref="A105:A110" si="7">"20241105"</f>
        <v>20241105</v>
      </c>
      <c r="B105" t="s">
        <v>3322</v>
      </c>
      <c r="C105" s="5" t="s">
        <v>3439</v>
      </c>
      <c r="D105" s="3" t="s">
        <v>61</v>
      </c>
    </row>
    <row r="106" spans="1:4" ht="15" customHeight="1">
      <c r="A106" s="3" t="str">
        <f t="shared" si="7"/>
        <v>20241105</v>
      </c>
      <c r="B106" t="s">
        <v>3323</v>
      </c>
      <c r="C106" s="5" t="s">
        <v>3440</v>
      </c>
      <c r="D106" s="3" t="s">
        <v>64</v>
      </c>
    </row>
    <row r="107" spans="1:4" ht="15" customHeight="1">
      <c r="A107" s="3" t="str">
        <f t="shared" si="7"/>
        <v>20241105</v>
      </c>
      <c r="B107" t="s">
        <v>3324</v>
      </c>
      <c r="C107" s="5" t="s">
        <v>3441</v>
      </c>
      <c r="D107" s="3" t="s">
        <v>2135</v>
      </c>
    </row>
    <row r="108" spans="1:4" ht="15" customHeight="1">
      <c r="A108" s="3" t="str">
        <f t="shared" si="7"/>
        <v>20241105</v>
      </c>
      <c r="B108" t="s">
        <v>3325</v>
      </c>
      <c r="C108" s="5" t="s">
        <v>3442</v>
      </c>
      <c r="D108" s="3" t="s">
        <v>64</v>
      </c>
    </row>
    <row r="109" spans="1:4" ht="15" customHeight="1">
      <c r="A109" s="3" t="str">
        <f t="shared" si="7"/>
        <v>20241105</v>
      </c>
      <c r="B109" t="s">
        <v>3326</v>
      </c>
      <c r="C109" s="5" t="s">
        <v>3443</v>
      </c>
      <c r="D109" s="3" t="s">
        <v>61</v>
      </c>
    </row>
    <row r="110" spans="1:4" ht="15" customHeight="1">
      <c r="A110" s="3" t="str">
        <f t="shared" si="7"/>
        <v>20241105</v>
      </c>
      <c r="B110" t="s">
        <v>3327</v>
      </c>
      <c r="C110" s="5" t="s">
        <v>3444</v>
      </c>
      <c r="D110" s="3" t="s">
        <v>6</v>
      </c>
    </row>
    <row r="111" spans="1:4" ht="15" customHeight="1">
      <c r="A111" s="3" t="str">
        <f t="shared" ref="A111:A121" si="8">"20241031"</f>
        <v>20241031</v>
      </c>
      <c r="B111" t="s">
        <v>1506</v>
      </c>
      <c r="C111" s="5" t="s">
        <v>3445</v>
      </c>
      <c r="D111" s="3" t="s">
        <v>61</v>
      </c>
    </row>
    <row r="112" spans="1:4" ht="15" customHeight="1">
      <c r="A112" s="3" t="str">
        <f t="shared" si="8"/>
        <v>20241031</v>
      </c>
      <c r="B112" t="s">
        <v>1507</v>
      </c>
      <c r="C112" s="5" t="s">
        <v>3446</v>
      </c>
      <c r="D112" s="3" t="s">
        <v>61</v>
      </c>
    </row>
    <row r="113" spans="1:4" ht="15" customHeight="1">
      <c r="A113" s="3" t="str">
        <f t="shared" si="8"/>
        <v>20241031</v>
      </c>
      <c r="B113" t="s">
        <v>1508</v>
      </c>
      <c r="C113" s="5" t="s">
        <v>3447</v>
      </c>
      <c r="D113" s="3" t="s">
        <v>61</v>
      </c>
    </row>
    <row r="114" spans="1:4" ht="15" customHeight="1">
      <c r="A114" s="3" t="str">
        <f t="shared" si="8"/>
        <v>20241031</v>
      </c>
      <c r="B114" t="s">
        <v>1509</v>
      </c>
      <c r="C114" s="5" t="s">
        <v>3448</v>
      </c>
      <c r="D114" s="3" t="s">
        <v>61</v>
      </c>
    </row>
    <row r="115" spans="1:4" ht="15" customHeight="1">
      <c r="A115" s="3" t="str">
        <f t="shared" si="8"/>
        <v>20241031</v>
      </c>
      <c r="B115" t="s">
        <v>1510</v>
      </c>
      <c r="C115" s="5" t="s">
        <v>3449</v>
      </c>
      <c r="D115" s="3" t="s">
        <v>61</v>
      </c>
    </row>
    <row r="116" spans="1:4" ht="15" customHeight="1">
      <c r="A116" s="3" t="str">
        <f t="shared" si="8"/>
        <v>20241031</v>
      </c>
      <c r="B116" t="s">
        <v>1511</v>
      </c>
      <c r="C116" s="5" t="s">
        <v>3450</v>
      </c>
      <c r="D116" s="3" t="s">
        <v>61</v>
      </c>
    </row>
    <row r="117" spans="1:4" ht="15" customHeight="1">
      <c r="A117" s="3" t="str">
        <f t="shared" si="8"/>
        <v>20241031</v>
      </c>
      <c r="B117" t="s">
        <v>1512</v>
      </c>
      <c r="C117" s="5" t="s">
        <v>3451</v>
      </c>
      <c r="D117" s="3" t="s">
        <v>61</v>
      </c>
    </row>
    <row r="118" spans="1:4" ht="15" customHeight="1">
      <c r="A118" s="3" t="str">
        <f t="shared" si="8"/>
        <v>20241031</v>
      </c>
      <c r="B118" t="s">
        <v>1513</v>
      </c>
      <c r="C118" s="5" t="s">
        <v>3452</v>
      </c>
      <c r="D118" s="3" t="s">
        <v>61</v>
      </c>
    </row>
    <row r="119" spans="1:4" ht="15" customHeight="1">
      <c r="A119" s="3" t="str">
        <f t="shared" si="8"/>
        <v>20241031</v>
      </c>
      <c r="B119" t="s">
        <v>1514</v>
      </c>
      <c r="C119" s="5" t="s">
        <v>3453</v>
      </c>
      <c r="D119" s="3" t="s">
        <v>61</v>
      </c>
    </row>
    <row r="120" spans="1:4" ht="15" customHeight="1">
      <c r="A120" s="3" t="str">
        <f t="shared" si="8"/>
        <v>20241031</v>
      </c>
      <c r="B120" t="s">
        <v>1515</v>
      </c>
      <c r="C120" s="5" t="s">
        <v>3454</v>
      </c>
      <c r="D120" s="3" t="s">
        <v>61</v>
      </c>
    </row>
    <row r="121" spans="1:4" ht="15" customHeight="1">
      <c r="A121" s="3" t="str">
        <f t="shared" si="8"/>
        <v>20241031</v>
      </c>
      <c r="B121" t="s">
        <v>1516</v>
      </c>
      <c r="C121" s="5" t="s">
        <v>3455</v>
      </c>
      <c r="D121" s="3" t="s">
        <v>6</v>
      </c>
    </row>
    <row r="122" spans="1:4" ht="15" customHeight="1">
      <c r="A122" s="3" t="str">
        <f t="shared" ref="A122:A128" si="9">"20241029"</f>
        <v>20241029</v>
      </c>
      <c r="B122" t="s">
        <v>3315</v>
      </c>
      <c r="C122" s="5" t="s">
        <v>3456</v>
      </c>
      <c r="D122" s="3" t="s">
        <v>64</v>
      </c>
    </row>
    <row r="123" spans="1:4" ht="15" customHeight="1">
      <c r="A123" s="3" t="str">
        <f t="shared" si="9"/>
        <v>20241029</v>
      </c>
      <c r="B123" t="s">
        <v>3316</v>
      </c>
      <c r="C123" s="5" t="s">
        <v>3457</v>
      </c>
      <c r="D123" s="3" t="s">
        <v>61</v>
      </c>
    </row>
    <row r="124" spans="1:4" ht="15" customHeight="1">
      <c r="A124" s="3" t="str">
        <f t="shared" si="9"/>
        <v>20241029</v>
      </c>
      <c r="B124" t="s">
        <v>3317</v>
      </c>
      <c r="C124" s="5" t="s">
        <v>3458</v>
      </c>
      <c r="D124" s="3" t="s">
        <v>61</v>
      </c>
    </row>
    <row r="125" spans="1:4" ht="15" customHeight="1">
      <c r="A125" s="3" t="str">
        <f t="shared" si="9"/>
        <v>20241029</v>
      </c>
      <c r="B125" t="s">
        <v>3318</v>
      </c>
      <c r="C125" s="5" t="s">
        <v>3459</v>
      </c>
      <c r="D125" s="3" t="s">
        <v>6</v>
      </c>
    </row>
    <row r="126" spans="1:4" ht="15" customHeight="1">
      <c r="A126" s="3" t="str">
        <f t="shared" si="9"/>
        <v>20241029</v>
      </c>
      <c r="B126" t="s">
        <v>3319</v>
      </c>
      <c r="C126" s="5" t="s">
        <v>3460</v>
      </c>
      <c r="D126" s="3" t="s">
        <v>6</v>
      </c>
    </row>
    <row r="127" spans="1:4" ht="15" customHeight="1">
      <c r="A127" s="3" t="str">
        <f t="shared" si="9"/>
        <v>20241029</v>
      </c>
      <c r="B127" t="s">
        <v>3320</v>
      </c>
      <c r="C127" s="5" t="s">
        <v>3461</v>
      </c>
      <c r="D127" s="3" t="s">
        <v>6</v>
      </c>
    </row>
    <row r="128" spans="1:4" ht="15" customHeight="1">
      <c r="A128" s="3" t="str">
        <f t="shared" si="9"/>
        <v>20241029</v>
      </c>
      <c r="B128" t="s">
        <v>3321</v>
      </c>
      <c r="C128" s="5" t="s">
        <v>3462</v>
      </c>
      <c r="D128" s="3" t="s">
        <v>61</v>
      </c>
    </row>
    <row r="129" spans="1:4" ht="15" customHeight="1">
      <c r="A129" s="3" t="str">
        <f t="shared" ref="A129:A140" si="10">"20241024"</f>
        <v>20241024</v>
      </c>
      <c r="B129" t="s">
        <v>1493</v>
      </c>
      <c r="C129" s="5" t="s">
        <v>3463</v>
      </c>
      <c r="D129" s="3" t="s">
        <v>61</v>
      </c>
    </row>
    <row r="130" spans="1:4" ht="15" customHeight="1">
      <c r="A130" s="3" t="str">
        <f t="shared" si="10"/>
        <v>20241024</v>
      </c>
      <c r="B130" t="s">
        <v>1494</v>
      </c>
      <c r="C130" s="5" t="s">
        <v>3464</v>
      </c>
      <c r="D130" s="3" t="s">
        <v>61</v>
      </c>
    </row>
    <row r="131" spans="1:4" ht="15" customHeight="1">
      <c r="A131" s="3" t="str">
        <f t="shared" si="10"/>
        <v>20241024</v>
      </c>
      <c r="B131" t="s">
        <v>1495</v>
      </c>
      <c r="C131" s="5" t="s">
        <v>3465</v>
      </c>
      <c r="D131" s="3" t="s">
        <v>1496</v>
      </c>
    </row>
    <row r="132" spans="1:4" ht="15" customHeight="1">
      <c r="A132" s="3" t="str">
        <f t="shared" si="10"/>
        <v>20241024</v>
      </c>
      <c r="B132" t="s">
        <v>1497</v>
      </c>
      <c r="C132" s="5" t="s">
        <v>3466</v>
      </c>
      <c r="D132" s="3" t="s">
        <v>61</v>
      </c>
    </row>
    <row r="133" spans="1:4" ht="15" customHeight="1">
      <c r="A133" s="3" t="str">
        <f t="shared" si="10"/>
        <v>20241024</v>
      </c>
      <c r="B133" t="s">
        <v>1498</v>
      </c>
      <c r="C133" s="5" t="s">
        <v>3467</v>
      </c>
      <c r="D133" s="3" t="s">
        <v>61</v>
      </c>
    </row>
    <row r="134" spans="1:4" ht="15" customHeight="1">
      <c r="A134" s="3" t="str">
        <f t="shared" si="10"/>
        <v>20241024</v>
      </c>
      <c r="B134" t="s">
        <v>1499</v>
      </c>
      <c r="C134" s="5" t="s">
        <v>3468</v>
      </c>
      <c r="D134" s="3" t="s">
        <v>61</v>
      </c>
    </row>
    <row r="135" spans="1:4" ht="15" customHeight="1">
      <c r="A135" s="3" t="str">
        <f t="shared" si="10"/>
        <v>20241024</v>
      </c>
      <c r="B135" t="s">
        <v>1500</v>
      </c>
      <c r="C135" s="5" t="s">
        <v>3469</v>
      </c>
      <c r="D135" s="3" t="s">
        <v>61</v>
      </c>
    </row>
    <row r="136" spans="1:4" ht="15" customHeight="1">
      <c r="A136" s="3" t="str">
        <f t="shared" si="10"/>
        <v>20241024</v>
      </c>
      <c r="B136" t="s">
        <v>1501</v>
      </c>
      <c r="C136" s="5" t="s">
        <v>3470</v>
      </c>
      <c r="D136" s="3" t="s">
        <v>61</v>
      </c>
    </row>
    <row r="137" spans="1:4" ht="15" customHeight="1">
      <c r="A137" s="3" t="str">
        <f t="shared" si="10"/>
        <v>20241024</v>
      </c>
      <c r="B137" t="s">
        <v>1502</v>
      </c>
      <c r="C137" s="5" t="s">
        <v>3471</v>
      </c>
      <c r="D137" s="3" t="s">
        <v>61</v>
      </c>
    </row>
    <row r="138" spans="1:4" ht="15" customHeight="1">
      <c r="A138" s="3" t="str">
        <f t="shared" si="10"/>
        <v>20241024</v>
      </c>
      <c r="B138" t="s">
        <v>1503</v>
      </c>
      <c r="C138" s="5" t="s">
        <v>3472</v>
      </c>
      <c r="D138" s="3" t="s">
        <v>61</v>
      </c>
    </row>
    <row r="139" spans="1:4" ht="15" customHeight="1">
      <c r="A139" s="3" t="str">
        <f t="shared" si="10"/>
        <v>20241024</v>
      </c>
      <c r="B139" t="s">
        <v>1504</v>
      </c>
      <c r="C139" s="5" t="s">
        <v>3473</v>
      </c>
      <c r="D139" s="3" t="s">
        <v>61</v>
      </c>
    </row>
    <row r="140" spans="1:4" ht="15" customHeight="1">
      <c r="A140" s="3" t="str">
        <f t="shared" si="10"/>
        <v>20241024</v>
      </c>
      <c r="B140" t="s">
        <v>1505</v>
      </c>
      <c r="C140" s="5" t="s">
        <v>3474</v>
      </c>
      <c r="D140" s="3" t="s">
        <v>61</v>
      </c>
    </row>
    <row r="141" spans="1:4" ht="15" customHeight="1">
      <c r="A141" s="3" t="str">
        <f t="shared" ref="A141:A148" si="11">"20241022"</f>
        <v>20241022</v>
      </c>
      <c r="B141" t="s">
        <v>3307</v>
      </c>
      <c r="C141" s="5" t="s">
        <v>3475</v>
      </c>
      <c r="D141" s="3" t="s">
        <v>61</v>
      </c>
    </row>
    <row r="142" spans="1:4" ht="15" customHeight="1">
      <c r="A142" s="3" t="str">
        <f t="shared" si="11"/>
        <v>20241022</v>
      </c>
      <c r="B142" t="s">
        <v>3308</v>
      </c>
      <c r="C142" s="5" t="s">
        <v>3476</v>
      </c>
      <c r="D142" s="3" t="s">
        <v>64</v>
      </c>
    </row>
    <row r="143" spans="1:4" ht="15" customHeight="1">
      <c r="A143" s="3" t="str">
        <f t="shared" si="11"/>
        <v>20241022</v>
      </c>
      <c r="B143" t="s">
        <v>3309</v>
      </c>
      <c r="C143" s="5" t="s">
        <v>3477</v>
      </c>
      <c r="D143" s="3" t="s">
        <v>61</v>
      </c>
    </row>
    <row r="144" spans="1:4" ht="15" customHeight="1">
      <c r="A144" s="3" t="str">
        <f t="shared" si="11"/>
        <v>20241022</v>
      </c>
      <c r="B144" t="s">
        <v>3310</v>
      </c>
      <c r="C144" s="5" t="s">
        <v>3478</v>
      </c>
      <c r="D144" s="3" t="s">
        <v>61</v>
      </c>
    </row>
    <row r="145" spans="1:4" ht="15" customHeight="1">
      <c r="A145" s="3" t="str">
        <f t="shared" si="11"/>
        <v>20241022</v>
      </c>
      <c r="B145" t="s">
        <v>3311</v>
      </c>
      <c r="C145" s="5" t="s">
        <v>3479</v>
      </c>
      <c r="D145" s="3" t="s">
        <v>6</v>
      </c>
    </row>
    <row r="146" spans="1:4" ht="15" customHeight="1">
      <c r="A146" s="3" t="str">
        <f t="shared" si="11"/>
        <v>20241022</v>
      </c>
      <c r="B146" t="s">
        <v>3312</v>
      </c>
      <c r="C146" s="5" t="s">
        <v>3480</v>
      </c>
      <c r="D146" s="3" t="s">
        <v>61</v>
      </c>
    </row>
    <row r="147" spans="1:4" ht="15" customHeight="1">
      <c r="A147" s="3" t="str">
        <f t="shared" si="11"/>
        <v>20241022</v>
      </c>
      <c r="B147" t="s">
        <v>3313</v>
      </c>
      <c r="C147" s="5" t="s">
        <v>3481</v>
      </c>
      <c r="D147" s="3" t="s">
        <v>61</v>
      </c>
    </row>
    <row r="148" spans="1:4" ht="15" customHeight="1">
      <c r="A148" s="3" t="str">
        <f t="shared" si="11"/>
        <v>20241022</v>
      </c>
      <c r="B148" t="s">
        <v>3314</v>
      </c>
      <c r="C148" s="5" t="s">
        <v>3482</v>
      </c>
      <c r="D148" s="3" t="s">
        <v>61</v>
      </c>
    </row>
    <row r="149" spans="1:4" ht="15" customHeight="1">
      <c r="A149" s="3" t="str">
        <f t="shared" ref="A149:A167" si="12">"20241017"</f>
        <v>20241017</v>
      </c>
      <c r="B149" t="s">
        <v>1474</v>
      </c>
      <c r="C149" s="5" t="s">
        <v>3483</v>
      </c>
      <c r="D149" s="3" t="s">
        <v>61</v>
      </c>
    </row>
    <row r="150" spans="1:4" ht="15" customHeight="1">
      <c r="A150" s="3" t="str">
        <f t="shared" si="12"/>
        <v>20241017</v>
      </c>
      <c r="B150" t="s">
        <v>1475</v>
      </c>
      <c r="C150" s="5" t="s">
        <v>3484</v>
      </c>
      <c r="D150" s="3" t="s">
        <v>61</v>
      </c>
    </row>
    <row r="151" spans="1:4" ht="15" customHeight="1">
      <c r="A151" s="3" t="str">
        <f t="shared" si="12"/>
        <v>20241017</v>
      </c>
      <c r="B151" t="s">
        <v>1476</v>
      </c>
      <c r="C151" s="5" t="s">
        <v>3485</v>
      </c>
      <c r="D151" s="3" t="s">
        <v>61</v>
      </c>
    </row>
    <row r="152" spans="1:4" ht="15" customHeight="1">
      <c r="A152" s="3" t="str">
        <f t="shared" si="12"/>
        <v>20241017</v>
      </c>
      <c r="B152" t="s">
        <v>1477</v>
      </c>
      <c r="C152" s="5" t="s">
        <v>3486</v>
      </c>
      <c r="D152" s="3" t="s">
        <v>61</v>
      </c>
    </row>
    <row r="153" spans="1:4" ht="15" customHeight="1">
      <c r="A153" s="3" t="str">
        <f t="shared" si="12"/>
        <v>20241017</v>
      </c>
      <c r="B153" t="s">
        <v>1478</v>
      </c>
      <c r="C153" s="5" t="s">
        <v>3487</v>
      </c>
      <c r="D153" s="3" t="s">
        <v>61</v>
      </c>
    </row>
    <row r="154" spans="1:4" ht="15" customHeight="1">
      <c r="A154" s="3" t="str">
        <f t="shared" si="12"/>
        <v>20241017</v>
      </c>
      <c r="B154" t="s">
        <v>1479</v>
      </c>
      <c r="C154" s="5" t="s">
        <v>3488</v>
      </c>
      <c r="D154" s="3" t="s">
        <v>61</v>
      </c>
    </row>
    <row r="155" spans="1:4" ht="15" customHeight="1">
      <c r="A155" s="3" t="str">
        <f t="shared" si="12"/>
        <v>20241017</v>
      </c>
      <c r="B155" t="s">
        <v>1480</v>
      </c>
      <c r="C155" s="5" t="s">
        <v>3489</v>
      </c>
      <c r="D155" s="3" t="s">
        <v>61</v>
      </c>
    </row>
    <row r="156" spans="1:4" ht="15" customHeight="1">
      <c r="A156" s="3" t="str">
        <f t="shared" si="12"/>
        <v>20241017</v>
      </c>
      <c r="B156" t="s">
        <v>1481</v>
      </c>
      <c r="C156" s="5" t="s">
        <v>3490</v>
      </c>
      <c r="D156" s="3" t="s">
        <v>61</v>
      </c>
    </row>
    <row r="157" spans="1:4" ht="15" customHeight="1">
      <c r="A157" s="3" t="str">
        <f t="shared" si="12"/>
        <v>20241017</v>
      </c>
      <c r="B157" t="s">
        <v>1482</v>
      </c>
      <c r="C157" s="5" t="s">
        <v>3491</v>
      </c>
      <c r="D157" s="3" t="s">
        <v>61</v>
      </c>
    </row>
    <row r="158" spans="1:4" ht="15" customHeight="1">
      <c r="A158" s="3" t="str">
        <f t="shared" si="12"/>
        <v>20241017</v>
      </c>
      <c r="B158" t="s">
        <v>1483</v>
      </c>
      <c r="C158" s="5" t="s">
        <v>3492</v>
      </c>
      <c r="D158" s="3" t="s">
        <v>61</v>
      </c>
    </row>
    <row r="159" spans="1:4" ht="15" customHeight="1">
      <c r="A159" s="3" t="str">
        <f t="shared" si="12"/>
        <v>20241017</v>
      </c>
      <c r="B159" t="s">
        <v>1484</v>
      </c>
      <c r="C159" s="5" t="s">
        <v>3493</v>
      </c>
      <c r="D159" s="3" t="s">
        <v>61</v>
      </c>
    </row>
    <row r="160" spans="1:4" ht="15" customHeight="1">
      <c r="A160" s="3" t="str">
        <f t="shared" si="12"/>
        <v>20241017</v>
      </c>
      <c r="B160" t="s">
        <v>1485</v>
      </c>
      <c r="C160" s="5" t="s">
        <v>3494</v>
      </c>
      <c r="D160" s="3" t="s">
        <v>61</v>
      </c>
    </row>
    <row r="161" spans="1:4" ht="15" customHeight="1">
      <c r="A161" s="3" t="str">
        <f t="shared" si="12"/>
        <v>20241017</v>
      </c>
      <c r="B161" t="s">
        <v>1486</v>
      </c>
      <c r="C161" s="5" t="s">
        <v>3495</v>
      </c>
      <c r="D161" s="3" t="s">
        <v>61</v>
      </c>
    </row>
    <row r="162" spans="1:4" ht="15" customHeight="1">
      <c r="A162" s="3" t="str">
        <f t="shared" si="12"/>
        <v>20241017</v>
      </c>
      <c r="B162" t="s">
        <v>1487</v>
      </c>
      <c r="C162" s="5" t="s">
        <v>3496</v>
      </c>
      <c r="D162" s="3" t="s">
        <v>61</v>
      </c>
    </row>
    <row r="163" spans="1:4" ht="15" customHeight="1">
      <c r="A163" s="3" t="str">
        <f t="shared" si="12"/>
        <v>20241017</v>
      </c>
      <c r="B163" t="s">
        <v>1488</v>
      </c>
      <c r="C163" s="5" t="s">
        <v>3497</v>
      </c>
      <c r="D163" s="3" t="s">
        <v>6</v>
      </c>
    </row>
    <row r="164" spans="1:4" ht="15" customHeight="1">
      <c r="A164" s="3" t="str">
        <f t="shared" si="12"/>
        <v>20241017</v>
      </c>
      <c r="B164" t="s">
        <v>1489</v>
      </c>
      <c r="C164" s="5" t="s">
        <v>3498</v>
      </c>
      <c r="D164" s="3" t="s">
        <v>61</v>
      </c>
    </row>
    <row r="165" spans="1:4" ht="15" customHeight="1">
      <c r="A165" s="3" t="str">
        <f t="shared" si="12"/>
        <v>20241017</v>
      </c>
      <c r="B165" t="s">
        <v>1490</v>
      </c>
      <c r="C165" s="5" t="s">
        <v>3499</v>
      </c>
      <c r="D165" s="3" t="s">
        <v>61</v>
      </c>
    </row>
    <row r="166" spans="1:4" ht="15" customHeight="1">
      <c r="A166" s="3" t="str">
        <f t="shared" si="12"/>
        <v>20241017</v>
      </c>
      <c r="B166" t="s">
        <v>1491</v>
      </c>
      <c r="C166" s="5" t="s">
        <v>3500</v>
      </c>
      <c r="D166" s="3" t="s">
        <v>61</v>
      </c>
    </row>
    <row r="167" spans="1:4" ht="15" customHeight="1">
      <c r="A167" s="3" t="str">
        <f t="shared" si="12"/>
        <v>20241017</v>
      </c>
      <c r="B167" t="s">
        <v>1492</v>
      </c>
      <c r="C167" s="5" t="s">
        <v>3501</v>
      </c>
      <c r="D167" s="3" t="s">
        <v>61</v>
      </c>
    </row>
    <row r="168" spans="1:4" ht="15" customHeight="1">
      <c r="A168" s="3" t="str">
        <f t="shared" ref="A168:A176" si="13">"20241015"</f>
        <v>20241015</v>
      </c>
      <c r="B168" t="s">
        <v>3298</v>
      </c>
      <c r="C168" s="5" t="s">
        <v>3502</v>
      </c>
      <c r="D168" s="3" t="s">
        <v>61</v>
      </c>
    </row>
    <row r="169" spans="1:4" ht="15" customHeight="1">
      <c r="A169" s="3" t="str">
        <f t="shared" si="13"/>
        <v>20241015</v>
      </c>
      <c r="B169" t="s">
        <v>3299</v>
      </c>
      <c r="C169" s="5" t="s">
        <v>3503</v>
      </c>
      <c r="D169" s="3" t="s">
        <v>61</v>
      </c>
    </row>
    <row r="170" spans="1:4" ht="15" customHeight="1">
      <c r="A170" s="3" t="str">
        <f t="shared" si="13"/>
        <v>20241015</v>
      </c>
      <c r="B170" t="s">
        <v>3300</v>
      </c>
      <c r="C170" s="5" t="s">
        <v>3504</v>
      </c>
      <c r="D170" s="3" t="s">
        <v>61</v>
      </c>
    </row>
    <row r="171" spans="1:4" ht="15" customHeight="1">
      <c r="A171" s="3" t="str">
        <f t="shared" si="13"/>
        <v>20241015</v>
      </c>
      <c r="B171" t="s">
        <v>3301</v>
      </c>
      <c r="C171" s="5" t="s">
        <v>3505</v>
      </c>
      <c r="D171" s="3" t="s">
        <v>6</v>
      </c>
    </row>
    <row r="172" spans="1:4" ht="15" customHeight="1">
      <c r="A172" s="3" t="str">
        <f t="shared" si="13"/>
        <v>20241015</v>
      </c>
      <c r="B172" t="s">
        <v>3302</v>
      </c>
      <c r="C172" s="5" t="s">
        <v>3506</v>
      </c>
      <c r="D172" s="3" t="s">
        <v>6</v>
      </c>
    </row>
    <row r="173" spans="1:4" ht="15" customHeight="1">
      <c r="A173" s="3" t="str">
        <f t="shared" si="13"/>
        <v>20241015</v>
      </c>
      <c r="B173" t="s">
        <v>3303</v>
      </c>
      <c r="C173" s="5" t="s">
        <v>3507</v>
      </c>
      <c r="D173" s="3" t="s">
        <v>6</v>
      </c>
    </row>
    <row r="174" spans="1:4" ht="15" customHeight="1">
      <c r="A174" s="3" t="str">
        <f t="shared" si="13"/>
        <v>20241015</v>
      </c>
      <c r="B174" t="s">
        <v>3304</v>
      </c>
      <c r="C174" s="5" t="s">
        <v>3508</v>
      </c>
      <c r="D174" s="3" t="s">
        <v>6</v>
      </c>
    </row>
    <row r="175" spans="1:4" ht="15" customHeight="1">
      <c r="A175" s="3" t="str">
        <f t="shared" si="13"/>
        <v>20241015</v>
      </c>
      <c r="B175" t="s">
        <v>3305</v>
      </c>
      <c r="C175" s="5" t="s">
        <v>3509</v>
      </c>
      <c r="D175" s="3" t="s">
        <v>61</v>
      </c>
    </row>
    <row r="176" spans="1:4" ht="15" customHeight="1">
      <c r="A176" s="3" t="str">
        <f t="shared" si="13"/>
        <v>20241015</v>
      </c>
      <c r="B176" t="s">
        <v>3306</v>
      </c>
      <c r="C176" s="5" t="s">
        <v>3510</v>
      </c>
      <c r="D176" s="3" t="s">
        <v>61</v>
      </c>
    </row>
    <row r="177" spans="1:4" ht="15" customHeight="1">
      <c r="A177" s="3" t="str">
        <f t="shared" ref="A177:A197" si="14">"20241010"</f>
        <v>20241010</v>
      </c>
      <c r="B177" t="s">
        <v>1453</v>
      </c>
      <c r="C177" s="5" t="s">
        <v>3511</v>
      </c>
      <c r="D177" s="3" t="s">
        <v>61</v>
      </c>
    </row>
    <row r="178" spans="1:4" ht="15" customHeight="1">
      <c r="A178" s="3" t="str">
        <f t="shared" si="14"/>
        <v>20241010</v>
      </c>
      <c r="B178" t="s">
        <v>1454</v>
      </c>
      <c r="C178" s="5" t="s">
        <v>3512</v>
      </c>
      <c r="D178" s="3" t="s">
        <v>61</v>
      </c>
    </row>
    <row r="179" spans="1:4" ht="15" customHeight="1">
      <c r="A179" s="3" t="str">
        <f t="shared" si="14"/>
        <v>20241010</v>
      </c>
      <c r="B179" t="s">
        <v>1455</v>
      </c>
      <c r="C179" s="5" t="s">
        <v>3513</v>
      </c>
      <c r="D179" s="3" t="s">
        <v>61</v>
      </c>
    </row>
    <row r="180" spans="1:4" ht="15" customHeight="1">
      <c r="A180" s="3" t="str">
        <f t="shared" si="14"/>
        <v>20241010</v>
      </c>
      <c r="B180" t="s">
        <v>1456</v>
      </c>
      <c r="C180" s="5" t="s">
        <v>3514</v>
      </c>
      <c r="D180" s="3" t="s">
        <v>61</v>
      </c>
    </row>
    <row r="181" spans="1:4" ht="15" customHeight="1">
      <c r="A181" s="3" t="str">
        <f t="shared" si="14"/>
        <v>20241010</v>
      </c>
      <c r="B181" t="s">
        <v>1457</v>
      </c>
      <c r="C181" s="5" t="s">
        <v>3515</v>
      </c>
      <c r="D181" s="3" t="s">
        <v>61</v>
      </c>
    </row>
    <row r="182" spans="1:4" ht="15" customHeight="1">
      <c r="A182" s="3" t="str">
        <f t="shared" si="14"/>
        <v>20241010</v>
      </c>
      <c r="B182" t="s">
        <v>1458</v>
      </c>
      <c r="C182" s="5" t="s">
        <v>3516</v>
      </c>
      <c r="D182" s="3" t="s">
        <v>61</v>
      </c>
    </row>
    <row r="183" spans="1:4" ht="15" customHeight="1">
      <c r="A183" s="3" t="str">
        <f t="shared" si="14"/>
        <v>20241010</v>
      </c>
      <c r="B183" t="s">
        <v>1459</v>
      </c>
      <c r="C183" s="5" t="s">
        <v>3517</v>
      </c>
      <c r="D183" s="3" t="s">
        <v>61</v>
      </c>
    </row>
    <row r="184" spans="1:4" ht="15" customHeight="1">
      <c r="A184" s="3" t="str">
        <f t="shared" si="14"/>
        <v>20241010</v>
      </c>
      <c r="B184" t="s">
        <v>1460</v>
      </c>
      <c r="C184" s="5" t="s">
        <v>3518</v>
      </c>
      <c r="D184" s="3" t="s">
        <v>61</v>
      </c>
    </row>
    <row r="185" spans="1:4" ht="15" customHeight="1">
      <c r="A185" s="3" t="str">
        <f t="shared" si="14"/>
        <v>20241010</v>
      </c>
      <c r="B185" t="s">
        <v>1461</v>
      </c>
      <c r="C185" s="5" t="s">
        <v>3519</v>
      </c>
      <c r="D185" s="3" t="s">
        <v>61</v>
      </c>
    </row>
    <row r="186" spans="1:4" ht="15" customHeight="1">
      <c r="A186" s="3" t="str">
        <f t="shared" si="14"/>
        <v>20241010</v>
      </c>
      <c r="B186" t="s">
        <v>1462</v>
      </c>
      <c r="C186" s="5" t="s">
        <v>3520</v>
      </c>
      <c r="D186" s="3" t="s">
        <v>61</v>
      </c>
    </row>
    <row r="187" spans="1:4" ht="15" customHeight="1">
      <c r="A187" s="3" t="str">
        <f t="shared" si="14"/>
        <v>20241010</v>
      </c>
      <c r="B187" t="s">
        <v>1463</v>
      </c>
      <c r="C187" s="5" t="s">
        <v>3521</v>
      </c>
      <c r="D187" s="3" t="s">
        <v>61</v>
      </c>
    </row>
    <row r="188" spans="1:4" ht="15" customHeight="1">
      <c r="A188" s="3" t="str">
        <f t="shared" si="14"/>
        <v>20241010</v>
      </c>
      <c r="B188" t="s">
        <v>1464</v>
      </c>
      <c r="C188" s="5" t="s">
        <v>3522</v>
      </c>
      <c r="D188" s="3" t="s">
        <v>61</v>
      </c>
    </row>
    <row r="189" spans="1:4" ht="15" customHeight="1">
      <c r="A189" s="3" t="str">
        <f t="shared" si="14"/>
        <v>20241010</v>
      </c>
      <c r="B189" t="s">
        <v>1465</v>
      </c>
      <c r="C189" s="5" t="s">
        <v>3523</v>
      </c>
      <c r="D189" s="3" t="s">
        <v>61</v>
      </c>
    </row>
    <row r="190" spans="1:4" ht="15" customHeight="1">
      <c r="A190" s="3" t="str">
        <f t="shared" si="14"/>
        <v>20241010</v>
      </c>
      <c r="B190" t="s">
        <v>1466</v>
      </c>
      <c r="C190" s="5" t="s">
        <v>3524</v>
      </c>
      <c r="D190" s="3" t="s">
        <v>61</v>
      </c>
    </row>
    <row r="191" spans="1:4" ht="15" customHeight="1">
      <c r="A191" s="3" t="str">
        <f t="shared" si="14"/>
        <v>20241010</v>
      </c>
      <c r="B191" t="s">
        <v>1467</v>
      </c>
      <c r="C191" s="5" t="s">
        <v>3525</v>
      </c>
      <c r="D191" s="3" t="s">
        <v>61</v>
      </c>
    </row>
    <row r="192" spans="1:4" ht="15" customHeight="1">
      <c r="A192" s="3" t="str">
        <f t="shared" si="14"/>
        <v>20241010</v>
      </c>
      <c r="B192" t="s">
        <v>1468</v>
      </c>
      <c r="C192" s="5" t="s">
        <v>3526</v>
      </c>
      <c r="D192" s="3" t="s">
        <v>61</v>
      </c>
    </row>
    <row r="193" spans="1:4" ht="15" customHeight="1">
      <c r="A193" s="3" t="str">
        <f t="shared" si="14"/>
        <v>20241010</v>
      </c>
      <c r="B193" t="s">
        <v>1469</v>
      </c>
      <c r="C193" s="5" t="s">
        <v>3527</v>
      </c>
      <c r="D193" s="3" t="s">
        <v>4</v>
      </c>
    </row>
    <row r="194" spans="1:4" ht="15" customHeight="1">
      <c r="A194" s="3" t="str">
        <f t="shared" si="14"/>
        <v>20241010</v>
      </c>
      <c r="B194" t="s">
        <v>1470</v>
      </c>
      <c r="C194" s="5" t="s">
        <v>3528</v>
      </c>
      <c r="D194" s="3" t="s">
        <v>61</v>
      </c>
    </row>
    <row r="195" spans="1:4" ht="15" customHeight="1">
      <c r="A195" s="3" t="str">
        <f t="shared" si="14"/>
        <v>20241010</v>
      </c>
      <c r="B195" t="s">
        <v>1471</v>
      </c>
      <c r="C195" s="5" t="s">
        <v>3529</v>
      </c>
      <c r="D195" s="3" t="s">
        <v>6</v>
      </c>
    </row>
    <row r="196" spans="1:4" ht="15" customHeight="1">
      <c r="A196" s="3" t="str">
        <f t="shared" si="14"/>
        <v>20241010</v>
      </c>
      <c r="B196" t="s">
        <v>1472</v>
      </c>
      <c r="C196" s="5" t="s">
        <v>3530</v>
      </c>
      <c r="D196" s="3" t="s">
        <v>61</v>
      </c>
    </row>
    <row r="197" spans="1:4" ht="15" customHeight="1">
      <c r="A197" s="3" t="str">
        <f t="shared" si="14"/>
        <v>20241010</v>
      </c>
      <c r="B197" t="s">
        <v>1473</v>
      </c>
      <c r="C197" s="5" t="s">
        <v>3531</v>
      </c>
      <c r="D197" s="3" t="s">
        <v>61</v>
      </c>
    </row>
    <row r="198" spans="1:4" ht="15" customHeight="1">
      <c r="A198" s="3" t="str">
        <f>"20241008"</f>
        <v>20241008</v>
      </c>
      <c r="B198" t="s">
        <v>3293</v>
      </c>
      <c r="C198" s="5" t="s">
        <v>3532</v>
      </c>
      <c r="D198" s="3" t="s">
        <v>64</v>
      </c>
    </row>
    <row r="199" spans="1:4" ht="15" customHeight="1">
      <c r="A199" s="3" t="str">
        <f>"20241008"</f>
        <v>20241008</v>
      </c>
      <c r="B199" t="s">
        <v>3294</v>
      </c>
      <c r="C199" s="5" t="s">
        <v>3533</v>
      </c>
      <c r="D199" s="3" t="s">
        <v>61</v>
      </c>
    </row>
    <row r="200" spans="1:4" ht="15" customHeight="1">
      <c r="A200" s="3" t="str">
        <f>"20241008"</f>
        <v>20241008</v>
      </c>
      <c r="B200" t="s">
        <v>3295</v>
      </c>
      <c r="C200" s="5" t="s">
        <v>3534</v>
      </c>
      <c r="D200" s="3" t="s">
        <v>6</v>
      </c>
    </row>
    <row r="201" spans="1:4" ht="15" customHeight="1">
      <c r="A201" s="3" t="str">
        <f>"20241008"</f>
        <v>20241008</v>
      </c>
      <c r="B201" t="s">
        <v>3296</v>
      </c>
      <c r="C201" s="5" t="s">
        <v>3535</v>
      </c>
      <c r="D201" s="3" t="s">
        <v>6</v>
      </c>
    </row>
    <row r="202" spans="1:4" ht="15" customHeight="1">
      <c r="A202" s="3" t="str">
        <f>"20241008"</f>
        <v>20241008</v>
      </c>
      <c r="B202" t="s">
        <v>3297</v>
      </c>
      <c r="C202" s="5" t="s">
        <v>3536</v>
      </c>
      <c r="D202" s="3" t="s">
        <v>61</v>
      </c>
    </row>
    <row r="203" spans="1:4" ht="15" customHeight="1">
      <c r="A203" s="3" t="str">
        <f t="shared" ref="A203:A227" si="15">"20241003"</f>
        <v>20241003</v>
      </c>
      <c r="B203" t="s">
        <v>1428</v>
      </c>
      <c r="C203" s="5" t="s">
        <v>3537</v>
      </c>
      <c r="D203" s="3" t="s">
        <v>61</v>
      </c>
    </row>
    <row r="204" spans="1:4" ht="15" customHeight="1">
      <c r="A204" s="3" t="str">
        <f t="shared" si="15"/>
        <v>20241003</v>
      </c>
      <c r="B204" t="s">
        <v>1429</v>
      </c>
      <c r="C204" s="5" t="s">
        <v>3538</v>
      </c>
      <c r="D204" s="3" t="s">
        <v>61</v>
      </c>
    </row>
    <row r="205" spans="1:4" ht="15" customHeight="1">
      <c r="A205" s="3" t="str">
        <f t="shared" si="15"/>
        <v>20241003</v>
      </c>
      <c r="B205" t="s">
        <v>1430</v>
      </c>
      <c r="C205" s="5" t="s">
        <v>3539</v>
      </c>
      <c r="D205" s="3" t="s">
        <v>61</v>
      </c>
    </row>
    <row r="206" spans="1:4" ht="15" customHeight="1">
      <c r="A206" s="3" t="str">
        <f t="shared" si="15"/>
        <v>20241003</v>
      </c>
      <c r="B206" t="s">
        <v>1431</v>
      </c>
      <c r="C206" s="5" t="s">
        <v>3540</v>
      </c>
      <c r="D206" s="3" t="s">
        <v>61</v>
      </c>
    </row>
    <row r="207" spans="1:4" ht="15" customHeight="1">
      <c r="A207" s="3" t="str">
        <f t="shared" si="15"/>
        <v>20241003</v>
      </c>
      <c r="B207" t="s">
        <v>1432</v>
      </c>
      <c r="C207" s="5" t="s">
        <v>3541</v>
      </c>
      <c r="D207" s="3" t="s">
        <v>61</v>
      </c>
    </row>
    <row r="208" spans="1:4" ht="15" customHeight="1">
      <c r="A208" s="3" t="str">
        <f t="shared" si="15"/>
        <v>20241003</v>
      </c>
      <c r="B208" t="s">
        <v>1433</v>
      </c>
      <c r="C208" s="5" t="s">
        <v>3542</v>
      </c>
      <c r="D208" s="3" t="s">
        <v>61</v>
      </c>
    </row>
    <row r="209" spans="1:4" ht="15" customHeight="1">
      <c r="A209" s="3" t="str">
        <f t="shared" si="15"/>
        <v>20241003</v>
      </c>
      <c r="B209" t="s">
        <v>1434</v>
      </c>
      <c r="C209" s="5" t="s">
        <v>3543</v>
      </c>
      <c r="D209" s="3" t="s">
        <v>61</v>
      </c>
    </row>
    <row r="210" spans="1:4" ht="15" customHeight="1">
      <c r="A210" s="3" t="str">
        <f t="shared" si="15"/>
        <v>20241003</v>
      </c>
      <c r="B210" t="s">
        <v>1435</v>
      </c>
      <c r="C210" s="5" t="s">
        <v>3544</v>
      </c>
      <c r="D210" s="3" t="s">
        <v>61</v>
      </c>
    </row>
    <row r="211" spans="1:4" ht="15" customHeight="1">
      <c r="A211" s="3" t="str">
        <f t="shared" si="15"/>
        <v>20241003</v>
      </c>
      <c r="B211" t="s">
        <v>1436</v>
      </c>
      <c r="C211" s="5" t="s">
        <v>3545</v>
      </c>
      <c r="D211" s="3" t="s">
        <v>61</v>
      </c>
    </row>
    <row r="212" spans="1:4" ht="15" customHeight="1">
      <c r="A212" s="3" t="str">
        <f t="shared" si="15"/>
        <v>20241003</v>
      </c>
      <c r="B212" t="s">
        <v>1437</v>
      </c>
      <c r="C212" s="5" t="s">
        <v>3546</v>
      </c>
      <c r="D212" s="3" t="s">
        <v>80</v>
      </c>
    </row>
    <row r="213" spans="1:4" ht="15" customHeight="1">
      <c r="A213" s="3" t="str">
        <f t="shared" si="15"/>
        <v>20241003</v>
      </c>
      <c r="B213" t="s">
        <v>1438</v>
      </c>
      <c r="C213" s="5" t="s">
        <v>3547</v>
      </c>
      <c r="D213" s="3" t="s">
        <v>61</v>
      </c>
    </row>
    <row r="214" spans="1:4" ht="15" customHeight="1">
      <c r="A214" s="3" t="str">
        <f t="shared" si="15"/>
        <v>20241003</v>
      </c>
      <c r="B214" t="s">
        <v>1439</v>
      </c>
      <c r="C214" s="5" t="s">
        <v>3548</v>
      </c>
      <c r="D214" s="3" t="s">
        <v>61</v>
      </c>
    </row>
    <row r="215" spans="1:4" ht="15" customHeight="1">
      <c r="A215" s="3" t="str">
        <f t="shared" si="15"/>
        <v>20241003</v>
      </c>
      <c r="B215" t="s">
        <v>1440</v>
      </c>
      <c r="C215" s="5" t="s">
        <v>3549</v>
      </c>
      <c r="D215" s="3" t="s">
        <v>61</v>
      </c>
    </row>
    <row r="216" spans="1:4" ht="15" customHeight="1">
      <c r="A216" s="3" t="str">
        <f t="shared" si="15"/>
        <v>20241003</v>
      </c>
      <c r="B216" t="s">
        <v>1441</v>
      </c>
      <c r="C216" s="5" t="s">
        <v>3550</v>
      </c>
      <c r="D216" s="3" t="s">
        <v>61</v>
      </c>
    </row>
    <row r="217" spans="1:4" ht="15" customHeight="1">
      <c r="A217" s="3" t="str">
        <f t="shared" si="15"/>
        <v>20241003</v>
      </c>
      <c r="B217" t="s">
        <v>1442</v>
      </c>
      <c r="C217" s="5" t="s">
        <v>3551</v>
      </c>
      <c r="D217" s="3" t="s">
        <v>61</v>
      </c>
    </row>
    <row r="218" spans="1:4" ht="15" customHeight="1">
      <c r="A218" s="3" t="str">
        <f t="shared" si="15"/>
        <v>20241003</v>
      </c>
      <c r="B218" t="s">
        <v>1443</v>
      </c>
      <c r="C218" s="5" t="s">
        <v>3552</v>
      </c>
      <c r="D218" s="3" t="s">
        <v>61</v>
      </c>
    </row>
    <row r="219" spans="1:4" ht="15" customHeight="1">
      <c r="A219" s="3" t="str">
        <f t="shared" si="15"/>
        <v>20241003</v>
      </c>
      <c r="B219" t="s">
        <v>1444</v>
      </c>
      <c r="C219" s="5" t="s">
        <v>3553</v>
      </c>
      <c r="D219" s="3" t="s">
        <v>61</v>
      </c>
    </row>
    <row r="220" spans="1:4" ht="15" customHeight="1">
      <c r="A220" s="3" t="str">
        <f t="shared" si="15"/>
        <v>20241003</v>
      </c>
      <c r="B220" t="s">
        <v>1445</v>
      </c>
      <c r="C220" s="5" t="s">
        <v>3554</v>
      </c>
      <c r="D220" s="3" t="s">
        <v>61</v>
      </c>
    </row>
    <row r="221" spans="1:4" ht="15" customHeight="1">
      <c r="A221" s="3" t="str">
        <f t="shared" si="15"/>
        <v>20241003</v>
      </c>
      <c r="B221" t="s">
        <v>1446</v>
      </c>
      <c r="C221" s="5" t="s">
        <v>3555</v>
      </c>
      <c r="D221" s="3" t="s">
        <v>61</v>
      </c>
    </row>
    <row r="222" spans="1:4" ht="15" customHeight="1">
      <c r="A222" s="3" t="str">
        <f t="shared" si="15"/>
        <v>20241003</v>
      </c>
      <c r="B222" t="s">
        <v>1447</v>
      </c>
      <c r="C222" s="5" t="s">
        <v>3556</v>
      </c>
      <c r="D222" s="3" t="s">
        <v>61</v>
      </c>
    </row>
    <row r="223" spans="1:4" ht="15" customHeight="1">
      <c r="A223" s="3" t="str">
        <f t="shared" si="15"/>
        <v>20241003</v>
      </c>
      <c r="B223" t="s">
        <v>1448</v>
      </c>
      <c r="C223" s="5" t="s">
        <v>3557</v>
      </c>
      <c r="D223" s="3" t="s">
        <v>61</v>
      </c>
    </row>
    <row r="224" spans="1:4" ht="15" customHeight="1">
      <c r="A224" s="3" t="str">
        <f t="shared" si="15"/>
        <v>20241003</v>
      </c>
      <c r="B224" t="s">
        <v>1449</v>
      </c>
      <c r="C224" s="5" t="s">
        <v>3558</v>
      </c>
      <c r="D224" s="3" t="s">
        <v>61</v>
      </c>
    </row>
    <row r="225" spans="1:4" ht="15" customHeight="1">
      <c r="A225" s="3" t="str">
        <f t="shared" si="15"/>
        <v>20241003</v>
      </c>
      <c r="B225" t="s">
        <v>1450</v>
      </c>
      <c r="C225" s="5" t="s">
        <v>3559</v>
      </c>
      <c r="D225" s="3" t="s">
        <v>61</v>
      </c>
    </row>
    <row r="226" spans="1:4" ht="15" customHeight="1">
      <c r="A226" s="3" t="str">
        <f t="shared" si="15"/>
        <v>20241003</v>
      </c>
      <c r="B226" t="s">
        <v>1451</v>
      </c>
      <c r="C226" s="5" t="s">
        <v>3560</v>
      </c>
      <c r="D226" s="3" t="s">
        <v>61</v>
      </c>
    </row>
    <row r="227" spans="1:4" ht="15" customHeight="1">
      <c r="A227" s="3" t="str">
        <f t="shared" si="15"/>
        <v>20241003</v>
      </c>
      <c r="B227" t="s">
        <v>1452</v>
      </c>
      <c r="C227" s="5" t="s">
        <v>3561</v>
      </c>
      <c r="D227" s="3" t="s">
        <v>61</v>
      </c>
    </row>
    <row r="228" spans="1:4" ht="15" customHeight="1">
      <c r="A228" s="3" t="str">
        <f t="shared" ref="A228:A238" si="16">"20241001"</f>
        <v>20241001</v>
      </c>
      <c r="B228" t="s">
        <v>3282</v>
      </c>
      <c r="C228" s="5" t="s">
        <v>3562</v>
      </c>
      <c r="D228" s="3" t="s">
        <v>61</v>
      </c>
    </row>
    <row r="229" spans="1:4" ht="15" customHeight="1">
      <c r="A229" s="3" t="str">
        <f t="shared" si="16"/>
        <v>20241001</v>
      </c>
      <c r="B229" t="s">
        <v>3283</v>
      </c>
      <c r="C229" s="5" t="s">
        <v>3563</v>
      </c>
      <c r="D229" s="3" t="s">
        <v>64</v>
      </c>
    </row>
    <row r="230" spans="1:4" ht="15" customHeight="1">
      <c r="A230" s="3" t="str">
        <f t="shared" si="16"/>
        <v>20241001</v>
      </c>
      <c r="B230" t="s">
        <v>3284</v>
      </c>
      <c r="C230" s="5" t="s">
        <v>3564</v>
      </c>
      <c r="D230" s="3" t="s">
        <v>61</v>
      </c>
    </row>
    <row r="231" spans="1:4" ht="15" customHeight="1">
      <c r="A231" s="3" t="str">
        <f t="shared" si="16"/>
        <v>20241001</v>
      </c>
      <c r="B231" t="s">
        <v>3285</v>
      </c>
      <c r="C231" s="5" t="s">
        <v>3565</v>
      </c>
      <c r="D231" s="3" t="s">
        <v>61</v>
      </c>
    </row>
    <row r="232" spans="1:4" ht="15" customHeight="1">
      <c r="A232" s="3" t="str">
        <f t="shared" si="16"/>
        <v>20241001</v>
      </c>
      <c r="B232" t="s">
        <v>3286</v>
      </c>
      <c r="C232" s="5" t="s">
        <v>3566</v>
      </c>
      <c r="D232" s="3" t="s">
        <v>61</v>
      </c>
    </row>
    <row r="233" spans="1:4" ht="15" customHeight="1">
      <c r="A233" s="3" t="str">
        <f t="shared" si="16"/>
        <v>20241001</v>
      </c>
      <c r="B233" t="s">
        <v>3287</v>
      </c>
      <c r="C233" s="5" t="s">
        <v>3567</v>
      </c>
      <c r="D233" s="3" t="s">
        <v>61</v>
      </c>
    </row>
    <row r="234" spans="1:4" ht="15" customHeight="1">
      <c r="A234" s="3" t="str">
        <f t="shared" si="16"/>
        <v>20241001</v>
      </c>
      <c r="B234" t="s">
        <v>3288</v>
      </c>
      <c r="C234" s="5" t="s">
        <v>3568</v>
      </c>
      <c r="D234" s="3" t="s">
        <v>61</v>
      </c>
    </row>
    <row r="235" spans="1:4" ht="15" customHeight="1">
      <c r="A235" s="3" t="str">
        <f t="shared" si="16"/>
        <v>20241001</v>
      </c>
      <c r="B235" t="s">
        <v>3289</v>
      </c>
      <c r="C235" s="5" t="s">
        <v>3569</v>
      </c>
      <c r="D235" s="3" t="s">
        <v>6</v>
      </c>
    </row>
    <row r="236" spans="1:4" ht="15" customHeight="1">
      <c r="A236" s="3" t="str">
        <f t="shared" si="16"/>
        <v>20241001</v>
      </c>
      <c r="B236" t="s">
        <v>3290</v>
      </c>
      <c r="C236" s="5" t="s">
        <v>3570</v>
      </c>
      <c r="D236" s="3" t="s">
        <v>6</v>
      </c>
    </row>
    <row r="237" spans="1:4" ht="15" customHeight="1">
      <c r="A237" s="3" t="str">
        <f t="shared" si="16"/>
        <v>20241001</v>
      </c>
      <c r="B237" t="s">
        <v>3291</v>
      </c>
      <c r="C237" s="5" t="s">
        <v>3571</v>
      </c>
      <c r="D237" s="3" t="s">
        <v>64</v>
      </c>
    </row>
    <row r="238" spans="1:4" ht="15" customHeight="1">
      <c r="A238" s="3" t="str">
        <f t="shared" si="16"/>
        <v>20241001</v>
      </c>
      <c r="B238" t="s">
        <v>3292</v>
      </c>
      <c r="C238" s="5" t="s">
        <v>3572</v>
      </c>
      <c r="D238" s="3" t="s">
        <v>61</v>
      </c>
    </row>
    <row r="239" spans="1:4" ht="15" customHeight="1">
      <c r="A239" s="3" t="str">
        <f t="shared" ref="A239:A253" si="17">"20240926"</f>
        <v>20240926</v>
      </c>
      <c r="B239" t="s">
        <v>1413</v>
      </c>
      <c r="C239" s="5" t="s">
        <v>3573</v>
      </c>
      <c r="D239" s="3" t="s">
        <v>61</v>
      </c>
    </row>
    <row r="240" spans="1:4" ht="15" customHeight="1">
      <c r="A240" s="3" t="str">
        <f t="shared" si="17"/>
        <v>20240926</v>
      </c>
      <c r="B240" t="s">
        <v>1414</v>
      </c>
      <c r="C240" s="5" t="s">
        <v>3574</v>
      </c>
      <c r="D240" s="3" t="s">
        <v>61</v>
      </c>
    </row>
    <row r="241" spans="1:4" ht="15" customHeight="1">
      <c r="A241" s="3" t="str">
        <f t="shared" si="17"/>
        <v>20240926</v>
      </c>
      <c r="B241" t="s">
        <v>1415</v>
      </c>
      <c r="C241" s="5" t="s">
        <v>3575</v>
      </c>
      <c r="D241" s="3" t="s">
        <v>61</v>
      </c>
    </row>
    <row r="242" spans="1:4" ht="15" customHeight="1">
      <c r="A242" s="3" t="str">
        <f t="shared" si="17"/>
        <v>20240926</v>
      </c>
      <c r="B242" t="s">
        <v>1416</v>
      </c>
      <c r="C242" s="5" t="s">
        <v>3576</v>
      </c>
      <c r="D242" s="3" t="s">
        <v>61</v>
      </c>
    </row>
    <row r="243" spans="1:4" ht="15" customHeight="1">
      <c r="A243" s="3" t="str">
        <f t="shared" si="17"/>
        <v>20240926</v>
      </c>
      <c r="B243" t="s">
        <v>1417</v>
      </c>
      <c r="C243" s="5" t="s">
        <v>3577</v>
      </c>
      <c r="D243" s="3" t="s">
        <v>61</v>
      </c>
    </row>
    <row r="244" spans="1:4" ht="15" customHeight="1">
      <c r="A244" s="3" t="str">
        <f t="shared" si="17"/>
        <v>20240926</v>
      </c>
      <c r="B244" t="s">
        <v>1418</v>
      </c>
      <c r="C244" s="5" t="s">
        <v>3578</v>
      </c>
      <c r="D244" s="3" t="s">
        <v>4</v>
      </c>
    </row>
    <row r="245" spans="1:4" ht="15" customHeight="1">
      <c r="A245" s="3" t="str">
        <f t="shared" si="17"/>
        <v>20240926</v>
      </c>
      <c r="B245" t="s">
        <v>1419</v>
      </c>
      <c r="C245" s="5" t="s">
        <v>3579</v>
      </c>
      <c r="D245" s="3" t="s">
        <v>61</v>
      </c>
    </row>
    <row r="246" spans="1:4" ht="15" customHeight="1">
      <c r="A246" s="3" t="str">
        <f t="shared" si="17"/>
        <v>20240926</v>
      </c>
      <c r="B246" t="s">
        <v>1420</v>
      </c>
      <c r="C246" s="5" t="s">
        <v>3580</v>
      </c>
      <c r="D246" s="3" t="s">
        <v>61</v>
      </c>
    </row>
    <row r="247" spans="1:4" ht="15" customHeight="1">
      <c r="A247" s="3" t="str">
        <f t="shared" si="17"/>
        <v>20240926</v>
      </c>
      <c r="B247" t="s">
        <v>1421</v>
      </c>
      <c r="C247" s="5" t="s">
        <v>3581</v>
      </c>
      <c r="D247" s="3" t="s">
        <v>61</v>
      </c>
    </row>
    <row r="248" spans="1:4" ht="15" customHeight="1">
      <c r="A248" s="3" t="str">
        <f t="shared" si="17"/>
        <v>20240926</v>
      </c>
      <c r="B248" t="s">
        <v>1422</v>
      </c>
      <c r="C248" s="5" t="s">
        <v>3582</v>
      </c>
      <c r="D248" s="3" t="s">
        <v>61</v>
      </c>
    </row>
    <row r="249" spans="1:4" ht="15" customHeight="1">
      <c r="A249" s="3" t="str">
        <f t="shared" si="17"/>
        <v>20240926</v>
      </c>
      <c r="B249" t="s">
        <v>1423</v>
      </c>
      <c r="C249" s="5" t="s">
        <v>3583</v>
      </c>
      <c r="D249" s="3" t="s">
        <v>61</v>
      </c>
    </row>
    <row r="250" spans="1:4" ht="15" customHeight="1">
      <c r="A250" s="3" t="str">
        <f t="shared" si="17"/>
        <v>20240926</v>
      </c>
      <c r="B250" t="s">
        <v>1424</v>
      </c>
      <c r="C250" s="5" t="s">
        <v>3584</v>
      </c>
      <c r="D250" s="3" t="s">
        <v>61</v>
      </c>
    </row>
    <row r="251" spans="1:4" ht="15" customHeight="1">
      <c r="A251" s="3" t="str">
        <f t="shared" si="17"/>
        <v>20240926</v>
      </c>
      <c r="B251" t="s">
        <v>1425</v>
      </c>
      <c r="C251" s="5" t="s">
        <v>3585</v>
      </c>
      <c r="D251" s="3" t="s">
        <v>6</v>
      </c>
    </row>
    <row r="252" spans="1:4" ht="15" customHeight="1">
      <c r="A252" s="3" t="str">
        <f t="shared" si="17"/>
        <v>20240926</v>
      </c>
      <c r="B252" t="s">
        <v>1426</v>
      </c>
      <c r="C252" s="5" t="s">
        <v>3586</v>
      </c>
      <c r="D252" s="3" t="s">
        <v>61</v>
      </c>
    </row>
    <row r="253" spans="1:4" ht="15" customHeight="1">
      <c r="A253" s="3" t="str">
        <f t="shared" si="17"/>
        <v>20240926</v>
      </c>
      <c r="B253" t="s">
        <v>1427</v>
      </c>
      <c r="C253" s="5" t="s">
        <v>3587</v>
      </c>
      <c r="D253" s="3" t="s">
        <v>61</v>
      </c>
    </row>
    <row r="254" spans="1:4" ht="15" customHeight="1">
      <c r="A254" s="3" t="str">
        <f t="shared" ref="A254:A264" si="18">"20240924"</f>
        <v>20240924</v>
      </c>
      <c r="B254" t="s">
        <v>3271</v>
      </c>
      <c r="C254" s="5" t="s">
        <v>3588</v>
      </c>
      <c r="D254" s="3" t="s">
        <v>61</v>
      </c>
    </row>
    <row r="255" spans="1:4" ht="15" customHeight="1">
      <c r="A255" s="3" t="str">
        <f t="shared" si="18"/>
        <v>20240924</v>
      </c>
      <c r="B255" t="s">
        <v>3272</v>
      </c>
      <c r="C255" s="5" t="s">
        <v>3589</v>
      </c>
      <c r="D255" s="3" t="s">
        <v>61</v>
      </c>
    </row>
    <row r="256" spans="1:4" ht="15" customHeight="1">
      <c r="A256" s="3" t="str">
        <f t="shared" si="18"/>
        <v>20240924</v>
      </c>
      <c r="B256" t="s">
        <v>3273</v>
      </c>
      <c r="C256" s="5" t="s">
        <v>3590</v>
      </c>
      <c r="D256" s="3" t="s">
        <v>64</v>
      </c>
    </row>
    <row r="257" spans="1:4" ht="15" customHeight="1">
      <c r="A257" s="3" t="str">
        <f t="shared" si="18"/>
        <v>20240924</v>
      </c>
      <c r="B257" t="s">
        <v>3274</v>
      </c>
      <c r="C257" s="5" t="s">
        <v>3591</v>
      </c>
      <c r="D257" s="3" t="s">
        <v>61</v>
      </c>
    </row>
    <row r="258" spans="1:4" ht="15" customHeight="1">
      <c r="A258" s="3" t="str">
        <f t="shared" si="18"/>
        <v>20240924</v>
      </c>
      <c r="B258" t="s">
        <v>3275</v>
      </c>
      <c r="C258" s="5" t="s">
        <v>3592</v>
      </c>
      <c r="D258" s="3" t="s">
        <v>64</v>
      </c>
    </row>
    <row r="259" spans="1:4" ht="15" customHeight="1">
      <c r="A259" s="3" t="str">
        <f t="shared" si="18"/>
        <v>20240924</v>
      </c>
      <c r="B259" t="s">
        <v>3276</v>
      </c>
      <c r="C259" s="5" t="s">
        <v>3593</v>
      </c>
      <c r="D259" s="3" t="s">
        <v>61</v>
      </c>
    </row>
    <row r="260" spans="1:4" ht="15" customHeight="1">
      <c r="A260" s="3" t="str">
        <f t="shared" si="18"/>
        <v>20240924</v>
      </c>
      <c r="B260" t="s">
        <v>3277</v>
      </c>
      <c r="C260" s="5" t="s">
        <v>3594</v>
      </c>
      <c r="D260" s="3" t="s">
        <v>61</v>
      </c>
    </row>
    <row r="261" spans="1:4" ht="15" customHeight="1">
      <c r="A261" s="3" t="str">
        <f t="shared" si="18"/>
        <v>20240924</v>
      </c>
      <c r="B261" t="s">
        <v>3278</v>
      </c>
      <c r="C261" s="5" t="s">
        <v>3595</v>
      </c>
      <c r="D261" s="3" t="s">
        <v>6</v>
      </c>
    </row>
    <row r="262" spans="1:4" ht="15" customHeight="1">
      <c r="A262" s="3" t="str">
        <f t="shared" si="18"/>
        <v>20240924</v>
      </c>
      <c r="B262" t="s">
        <v>3279</v>
      </c>
      <c r="C262" s="5" t="s">
        <v>3596</v>
      </c>
      <c r="D262" s="3" t="s">
        <v>6</v>
      </c>
    </row>
    <row r="263" spans="1:4" ht="15" customHeight="1">
      <c r="A263" s="3" t="str">
        <f t="shared" si="18"/>
        <v>20240924</v>
      </c>
      <c r="B263" t="s">
        <v>3280</v>
      </c>
      <c r="C263" s="5" t="s">
        <v>3597</v>
      </c>
      <c r="D263" s="3" t="s">
        <v>6</v>
      </c>
    </row>
    <row r="264" spans="1:4" ht="15" customHeight="1">
      <c r="A264" s="3" t="str">
        <f t="shared" si="18"/>
        <v>20240924</v>
      </c>
      <c r="B264" t="s">
        <v>3281</v>
      </c>
      <c r="C264" s="5" t="s">
        <v>3598</v>
      </c>
      <c r="D264" s="3" t="s">
        <v>61</v>
      </c>
    </row>
    <row r="265" spans="1:4" ht="15" customHeight="1">
      <c r="A265" s="3" t="str">
        <f t="shared" ref="A265:A284" si="19">"20240919"</f>
        <v>20240919</v>
      </c>
      <c r="B265" t="s">
        <v>1393</v>
      </c>
      <c r="C265" s="5" t="s">
        <v>3599</v>
      </c>
      <c r="D265" s="3" t="s">
        <v>61</v>
      </c>
    </row>
    <row r="266" spans="1:4" ht="15" customHeight="1">
      <c r="A266" s="3" t="str">
        <f t="shared" si="19"/>
        <v>20240919</v>
      </c>
      <c r="B266" t="s">
        <v>1394</v>
      </c>
      <c r="C266" s="5" t="s">
        <v>3600</v>
      </c>
      <c r="D266" s="3" t="s">
        <v>61</v>
      </c>
    </row>
    <row r="267" spans="1:4" ht="15" customHeight="1">
      <c r="A267" s="3" t="str">
        <f t="shared" si="19"/>
        <v>20240919</v>
      </c>
      <c r="B267" t="s">
        <v>1395</v>
      </c>
      <c r="C267" s="5" t="s">
        <v>3601</v>
      </c>
      <c r="D267" s="3" t="s">
        <v>61</v>
      </c>
    </row>
    <row r="268" spans="1:4" ht="15" customHeight="1">
      <c r="A268" s="3" t="str">
        <f t="shared" si="19"/>
        <v>20240919</v>
      </c>
      <c r="B268" t="s">
        <v>1396</v>
      </c>
      <c r="C268" s="5" t="s">
        <v>3602</v>
      </c>
      <c r="D268" s="3" t="s">
        <v>61</v>
      </c>
    </row>
    <row r="269" spans="1:4" ht="15" customHeight="1">
      <c r="A269" s="3" t="str">
        <f t="shared" si="19"/>
        <v>20240919</v>
      </c>
      <c r="B269" t="s">
        <v>1397</v>
      </c>
      <c r="C269" s="5" t="s">
        <v>3603</v>
      </c>
      <c r="D269" s="3" t="s">
        <v>61</v>
      </c>
    </row>
    <row r="270" spans="1:4" ht="15" customHeight="1">
      <c r="A270" s="3" t="str">
        <f t="shared" si="19"/>
        <v>20240919</v>
      </c>
      <c r="B270" t="s">
        <v>1398</v>
      </c>
      <c r="C270" s="5" t="s">
        <v>3604</v>
      </c>
      <c r="D270" s="3" t="s">
        <v>61</v>
      </c>
    </row>
    <row r="271" spans="1:4" ht="15" customHeight="1">
      <c r="A271" s="3" t="str">
        <f t="shared" si="19"/>
        <v>20240919</v>
      </c>
      <c r="B271" t="s">
        <v>1399</v>
      </c>
      <c r="C271" s="5" t="s">
        <v>3605</v>
      </c>
      <c r="D271" s="3" t="s">
        <v>61</v>
      </c>
    </row>
    <row r="272" spans="1:4" ht="15" customHeight="1">
      <c r="A272" s="3" t="str">
        <f t="shared" si="19"/>
        <v>20240919</v>
      </c>
      <c r="B272" t="s">
        <v>1400</v>
      </c>
      <c r="C272" s="5" t="s">
        <v>3606</v>
      </c>
      <c r="D272" s="3" t="s">
        <v>6</v>
      </c>
    </row>
    <row r="273" spans="1:4" ht="15" customHeight="1">
      <c r="A273" s="3" t="str">
        <f t="shared" si="19"/>
        <v>20240919</v>
      </c>
      <c r="B273" t="s">
        <v>1401</v>
      </c>
      <c r="C273" s="5" t="s">
        <v>3607</v>
      </c>
      <c r="D273" s="3" t="s">
        <v>61</v>
      </c>
    </row>
    <row r="274" spans="1:4" ht="15" customHeight="1">
      <c r="A274" s="3" t="str">
        <f t="shared" si="19"/>
        <v>20240919</v>
      </c>
      <c r="B274" t="s">
        <v>1402</v>
      </c>
      <c r="C274" s="5" t="s">
        <v>3608</v>
      </c>
      <c r="D274" s="3" t="s">
        <v>61</v>
      </c>
    </row>
    <row r="275" spans="1:4" ht="15" customHeight="1">
      <c r="A275" s="3" t="str">
        <f t="shared" si="19"/>
        <v>20240919</v>
      </c>
      <c r="B275" t="s">
        <v>1403</v>
      </c>
      <c r="C275" s="5" t="s">
        <v>3609</v>
      </c>
      <c r="D275" s="3" t="s">
        <v>61</v>
      </c>
    </row>
    <row r="276" spans="1:4" ht="15" customHeight="1">
      <c r="A276" s="3" t="str">
        <f t="shared" si="19"/>
        <v>20240919</v>
      </c>
      <c r="B276" t="s">
        <v>1404</v>
      </c>
      <c r="C276" s="5" t="s">
        <v>3610</v>
      </c>
      <c r="D276" s="3" t="s">
        <v>61</v>
      </c>
    </row>
    <row r="277" spans="1:4" ht="15" customHeight="1">
      <c r="A277" s="3" t="str">
        <f t="shared" si="19"/>
        <v>20240919</v>
      </c>
      <c r="B277" t="s">
        <v>1405</v>
      </c>
      <c r="C277" s="5" t="s">
        <v>3611</v>
      </c>
      <c r="D277" s="3" t="s">
        <v>61</v>
      </c>
    </row>
    <row r="278" spans="1:4" ht="15" customHeight="1">
      <c r="A278" s="3" t="str">
        <f t="shared" si="19"/>
        <v>20240919</v>
      </c>
      <c r="B278" t="s">
        <v>1406</v>
      </c>
      <c r="C278" s="5" t="s">
        <v>3612</v>
      </c>
      <c r="D278" s="3" t="s">
        <v>61</v>
      </c>
    </row>
    <row r="279" spans="1:4" ht="15" customHeight="1">
      <c r="A279" s="3" t="str">
        <f t="shared" si="19"/>
        <v>20240919</v>
      </c>
      <c r="B279" t="s">
        <v>1407</v>
      </c>
      <c r="C279" s="5" t="s">
        <v>3613</v>
      </c>
      <c r="D279" s="3" t="s">
        <v>61</v>
      </c>
    </row>
    <row r="280" spans="1:4" ht="15" customHeight="1">
      <c r="A280" s="3" t="str">
        <f t="shared" si="19"/>
        <v>20240919</v>
      </c>
      <c r="B280" t="s">
        <v>1408</v>
      </c>
      <c r="C280" s="5" t="s">
        <v>3614</v>
      </c>
      <c r="D280" s="3" t="s">
        <v>61</v>
      </c>
    </row>
    <row r="281" spans="1:4" ht="15" customHeight="1">
      <c r="A281" s="3" t="str">
        <f t="shared" si="19"/>
        <v>20240919</v>
      </c>
      <c r="B281" t="s">
        <v>1409</v>
      </c>
      <c r="C281" s="5" t="s">
        <v>3615</v>
      </c>
      <c r="D281" s="3" t="s">
        <v>61</v>
      </c>
    </row>
    <row r="282" spans="1:4" ht="15" customHeight="1">
      <c r="A282" s="3" t="str">
        <f t="shared" si="19"/>
        <v>20240919</v>
      </c>
      <c r="B282" t="s">
        <v>1410</v>
      </c>
      <c r="C282" s="5" t="s">
        <v>3616</v>
      </c>
      <c r="D282" s="3" t="s">
        <v>61</v>
      </c>
    </row>
    <row r="283" spans="1:4" ht="15" customHeight="1">
      <c r="A283" s="3" t="str">
        <f t="shared" si="19"/>
        <v>20240919</v>
      </c>
      <c r="B283" t="s">
        <v>1411</v>
      </c>
      <c r="C283" s="5" t="s">
        <v>3617</v>
      </c>
      <c r="D283" s="3" t="s">
        <v>61</v>
      </c>
    </row>
    <row r="284" spans="1:4" ht="15" customHeight="1">
      <c r="A284" s="3" t="str">
        <f t="shared" si="19"/>
        <v>20240919</v>
      </c>
      <c r="B284" t="s">
        <v>1412</v>
      </c>
      <c r="C284" s="5" t="s">
        <v>3618</v>
      </c>
      <c r="D284" s="3" t="s">
        <v>61</v>
      </c>
    </row>
    <row r="285" spans="1:4" ht="15" customHeight="1">
      <c r="A285" s="3" t="str">
        <f t="shared" ref="A285:A299" si="20">"20240917"</f>
        <v>20240917</v>
      </c>
      <c r="B285" t="s">
        <v>3256</v>
      </c>
      <c r="C285" s="5" t="s">
        <v>3619</v>
      </c>
      <c r="D285" s="3" t="s">
        <v>64</v>
      </c>
    </row>
    <row r="286" spans="1:4" ht="15" customHeight="1">
      <c r="A286" s="3" t="str">
        <f t="shared" si="20"/>
        <v>20240917</v>
      </c>
      <c r="B286" t="s">
        <v>3257</v>
      </c>
      <c r="C286" s="5" t="s">
        <v>3620</v>
      </c>
      <c r="D286" s="3" t="s">
        <v>61</v>
      </c>
    </row>
    <row r="287" spans="1:4" ht="15" customHeight="1">
      <c r="A287" s="3" t="str">
        <f t="shared" si="20"/>
        <v>20240917</v>
      </c>
      <c r="B287" t="s">
        <v>3258</v>
      </c>
      <c r="C287" s="5" t="s">
        <v>3621</v>
      </c>
      <c r="D287" s="3" t="s">
        <v>64</v>
      </c>
    </row>
    <row r="288" spans="1:4" ht="15" customHeight="1">
      <c r="A288" s="3" t="str">
        <f t="shared" si="20"/>
        <v>20240917</v>
      </c>
      <c r="B288" t="s">
        <v>3259</v>
      </c>
      <c r="C288" s="5" t="s">
        <v>3622</v>
      </c>
      <c r="D288" s="3" t="s">
        <v>6</v>
      </c>
    </row>
    <row r="289" spans="1:4" ht="15" customHeight="1">
      <c r="A289" s="3" t="str">
        <f t="shared" si="20"/>
        <v>20240917</v>
      </c>
      <c r="B289" t="s">
        <v>3260</v>
      </c>
      <c r="C289" s="5" t="s">
        <v>3623</v>
      </c>
      <c r="D289" s="3" t="s">
        <v>64</v>
      </c>
    </row>
    <row r="290" spans="1:4" ht="15" customHeight="1">
      <c r="A290" s="3" t="str">
        <f t="shared" si="20"/>
        <v>20240917</v>
      </c>
      <c r="B290" t="s">
        <v>3261</v>
      </c>
      <c r="C290" s="5" t="s">
        <v>3624</v>
      </c>
      <c r="D290" s="3" t="s">
        <v>61</v>
      </c>
    </row>
    <row r="291" spans="1:4" ht="15" customHeight="1">
      <c r="A291" s="3" t="str">
        <f t="shared" si="20"/>
        <v>20240917</v>
      </c>
      <c r="B291" t="s">
        <v>3262</v>
      </c>
      <c r="C291" s="5" t="s">
        <v>3625</v>
      </c>
      <c r="D291" s="3" t="s">
        <v>64</v>
      </c>
    </row>
    <row r="292" spans="1:4" ht="15" customHeight="1">
      <c r="A292" s="3" t="str">
        <f t="shared" si="20"/>
        <v>20240917</v>
      </c>
      <c r="B292" t="s">
        <v>3263</v>
      </c>
      <c r="C292" s="5" t="s">
        <v>3626</v>
      </c>
      <c r="D292" s="3" t="s">
        <v>61</v>
      </c>
    </row>
    <row r="293" spans="1:4" ht="15" customHeight="1">
      <c r="A293" s="3" t="str">
        <f t="shared" si="20"/>
        <v>20240917</v>
      </c>
      <c r="B293" t="s">
        <v>3264</v>
      </c>
      <c r="C293" s="5" t="s">
        <v>3627</v>
      </c>
      <c r="D293" s="3" t="s">
        <v>61</v>
      </c>
    </row>
    <row r="294" spans="1:4" ht="15" customHeight="1">
      <c r="A294" s="3" t="str">
        <f t="shared" si="20"/>
        <v>20240917</v>
      </c>
      <c r="B294" t="s">
        <v>3265</v>
      </c>
      <c r="C294" s="5" t="s">
        <v>3628</v>
      </c>
      <c r="D294" s="3" t="s">
        <v>61</v>
      </c>
    </row>
    <row r="295" spans="1:4" ht="15" customHeight="1">
      <c r="A295" s="3" t="str">
        <f t="shared" si="20"/>
        <v>20240917</v>
      </c>
      <c r="B295" t="s">
        <v>3266</v>
      </c>
      <c r="C295" s="5" t="s">
        <v>3629</v>
      </c>
      <c r="D295" s="3" t="s">
        <v>61</v>
      </c>
    </row>
    <row r="296" spans="1:4" ht="15" customHeight="1">
      <c r="A296" s="3" t="str">
        <f t="shared" si="20"/>
        <v>20240917</v>
      </c>
      <c r="B296" t="s">
        <v>3267</v>
      </c>
      <c r="C296" s="5" t="s">
        <v>3630</v>
      </c>
      <c r="D296" s="3" t="s">
        <v>6</v>
      </c>
    </row>
    <row r="297" spans="1:4" ht="15" customHeight="1">
      <c r="A297" s="3" t="str">
        <f t="shared" si="20"/>
        <v>20240917</v>
      </c>
      <c r="B297" t="s">
        <v>3268</v>
      </c>
      <c r="C297" s="5" t="s">
        <v>3631</v>
      </c>
      <c r="D297" s="3" t="s">
        <v>64</v>
      </c>
    </row>
    <row r="298" spans="1:4" ht="15" customHeight="1">
      <c r="A298" s="3" t="str">
        <f t="shared" si="20"/>
        <v>20240917</v>
      </c>
      <c r="B298" t="s">
        <v>3269</v>
      </c>
      <c r="C298" s="5" t="s">
        <v>3632</v>
      </c>
      <c r="D298" s="3" t="s">
        <v>61</v>
      </c>
    </row>
    <row r="299" spans="1:4" ht="15" customHeight="1">
      <c r="A299" s="3" t="str">
        <f t="shared" si="20"/>
        <v>20240917</v>
      </c>
      <c r="B299" t="s">
        <v>3270</v>
      </c>
      <c r="C299" s="5" t="s">
        <v>3633</v>
      </c>
      <c r="D299" s="3" t="s">
        <v>61</v>
      </c>
    </row>
    <row r="300" spans="1:4" ht="15" customHeight="1">
      <c r="A300" s="3" t="str">
        <f t="shared" ref="A300:A318" si="21">"20240912"</f>
        <v>20240912</v>
      </c>
      <c r="B300" t="s">
        <v>1374</v>
      </c>
      <c r="C300" s="5" t="s">
        <v>3634</v>
      </c>
      <c r="D300" s="3" t="s">
        <v>61</v>
      </c>
    </row>
    <row r="301" spans="1:4" ht="15" customHeight="1">
      <c r="A301" s="3" t="str">
        <f t="shared" si="21"/>
        <v>20240912</v>
      </c>
      <c r="B301" t="s">
        <v>1375</v>
      </c>
      <c r="C301" s="5" t="s">
        <v>3635</v>
      </c>
      <c r="D301" s="3" t="s">
        <v>61</v>
      </c>
    </row>
    <row r="302" spans="1:4" ht="15" customHeight="1">
      <c r="A302" s="3" t="str">
        <f t="shared" si="21"/>
        <v>20240912</v>
      </c>
      <c r="B302" t="s">
        <v>1376</v>
      </c>
      <c r="C302" s="5" t="s">
        <v>3636</v>
      </c>
      <c r="D302" s="3" t="s">
        <v>61</v>
      </c>
    </row>
    <row r="303" spans="1:4" ht="15" customHeight="1">
      <c r="A303" s="3" t="str">
        <f t="shared" si="21"/>
        <v>20240912</v>
      </c>
      <c r="B303" t="s">
        <v>1377</v>
      </c>
      <c r="C303" s="5" t="s">
        <v>3637</v>
      </c>
      <c r="D303" s="3" t="s">
        <v>61</v>
      </c>
    </row>
    <row r="304" spans="1:4" ht="15" customHeight="1">
      <c r="A304" s="3" t="str">
        <f t="shared" si="21"/>
        <v>20240912</v>
      </c>
      <c r="B304" t="s">
        <v>1378</v>
      </c>
      <c r="C304" s="5" t="s">
        <v>3638</v>
      </c>
      <c r="D304" s="3" t="s">
        <v>61</v>
      </c>
    </row>
    <row r="305" spans="1:4" ht="15" customHeight="1">
      <c r="A305" s="3" t="str">
        <f t="shared" si="21"/>
        <v>20240912</v>
      </c>
      <c r="B305" t="s">
        <v>1379</v>
      </c>
      <c r="C305" s="5" t="s">
        <v>3639</v>
      </c>
      <c r="D305" s="3" t="s">
        <v>61</v>
      </c>
    </row>
    <row r="306" spans="1:4" ht="15" customHeight="1">
      <c r="A306" s="3" t="str">
        <f t="shared" si="21"/>
        <v>20240912</v>
      </c>
      <c r="B306" t="s">
        <v>1380</v>
      </c>
      <c r="C306" s="5" t="s">
        <v>3640</v>
      </c>
      <c r="D306" s="3" t="s">
        <v>6</v>
      </c>
    </row>
    <row r="307" spans="1:4" ht="15" customHeight="1">
      <c r="A307" s="3" t="str">
        <f t="shared" si="21"/>
        <v>20240912</v>
      </c>
      <c r="B307" t="s">
        <v>1381</v>
      </c>
      <c r="C307" s="5" t="s">
        <v>3641</v>
      </c>
      <c r="D307" s="3" t="s">
        <v>6</v>
      </c>
    </row>
    <row r="308" spans="1:4" ht="15" customHeight="1">
      <c r="A308" s="3" t="str">
        <f t="shared" si="21"/>
        <v>20240912</v>
      </c>
      <c r="B308" t="s">
        <v>1382</v>
      </c>
      <c r="C308" s="5" t="s">
        <v>3642</v>
      </c>
      <c r="D308" s="3" t="s">
        <v>6</v>
      </c>
    </row>
    <row r="309" spans="1:4" ht="15" customHeight="1">
      <c r="A309" s="3" t="str">
        <f t="shared" si="21"/>
        <v>20240912</v>
      </c>
      <c r="B309" t="s">
        <v>1383</v>
      </c>
      <c r="C309" s="5" t="s">
        <v>3643</v>
      </c>
      <c r="D309" s="3" t="s">
        <v>6</v>
      </c>
    </row>
    <row r="310" spans="1:4" ht="15" customHeight="1">
      <c r="A310" s="3" t="str">
        <f t="shared" si="21"/>
        <v>20240912</v>
      </c>
      <c r="B310" t="s">
        <v>1384</v>
      </c>
      <c r="C310" s="5" t="s">
        <v>3644</v>
      </c>
      <c r="D310" s="3" t="s">
        <v>61</v>
      </c>
    </row>
    <row r="311" spans="1:4" ht="15" customHeight="1">
      <c r="A311" s="3" t="str">
        <f t="shared" si="21"/>
        <v>20240912</v>
      </c>
      <c r="B311" t="s">
        <v>1385</v>
      </c>
      <c r="C311" s="5" t="s">
        <v>3645</v>
      </c>
      <c r="D311" s="3" t="s">
        <v>61</v>
      </c>
    </row>
    <row r="312" spans="1:4" ht="15" customHeight="1">
      <c r="A312" s="3" t="str">
        <f t="shared" si="21"/>
        <v>20240912</v>
      </c>
      <c r="B312" t="s">
        <v>1386</v>
      </c>
      <c r="C312" s="5" t="s">
        <v>3646</v>
      </c>
      <c r="D312" s="3" t="s">
        <v>61</v>
      </c>
    </row>
    <row r="313" spans="1:4" ht="15" customHeight="1">
      <c r="A313" s="3" t="str">
        <f t="shared" si="21"/>
        <v>20240912</v>
      </c>
      <c r="B313" t="s">
        <v>1387</v>
      </c>
      <c r="C313" s="5" t="s">
        <v>3647</v>
      </c>
      <c r="D313" s="3" t="s">
        <v>61</v>
      </c>
    </row>
    <row r="314" spans="1:4" ht="15" customHeight="1">
      <c r="A314" s="3" t="str">
        <f t="shared" si="21"/>
        <v>20240912</v>
      </c>
      <c r="B314" t="s">
        <v>1388</v>
      </c>
      <c r="C314" s="5" t="s">
        <v>3648</v>
      </c>
      <c r="D314" s="3" t="s">
        <v>61</v>
      </c>
    </row>
    <row r="315" spans="1:4" ht="15" customHeight="1">
      <c r="A315" s="3" t="str">
        <f t="shared" si="21"/>
        <v>20240912</v>
      </c>
      <c r="B315" t="s">
        <v>1389</v>
      </c>
      <c r="C315" s="5" t="s">
        <v>3649</v>
      </c>
      <c r="D315" s="3" t="s">
        <v>61</v>
      </c>
    </row>
    <row r="316" spans="1:4" ht="15" customHeight="1">
      <c r="A316" s="3" t="str">
        <f t="shared" si="21"/>
        <v>20240912</v>
      </c>
      <c r="B316" t="s">
        <v>1390</v>
      </c>
      <c r="C316" s="5" t="s">
        <v>3650</v>
      </c>
      <c r="D316" s="3" t="s">
        <v>61</v>
      </c>
    </row>
    <row r="317" spans="1:4" ht="15" customHeight="1">
      <c r="A317" s="3" t="str">
        <f t="shared" si="21"/>
        <v>20240912</v>
      </c>
      <c r="B317" t="s">
        <v>1391</v>
      </c>
      <c r="C317" s="5" t="s">
        <v>3651</v>
      </c>
      <c r="D317" s="3" t="s">
        <v>61</v>
      </c>
    </row>
    <row r="318" spans="1:4" ht="15" customHeight="1">
      <c r="A318" s="3" t="str">
        <f t="shared" si="21"/>
        <v>20240912</v>
      </c>
      <c r="B318" t="s">
        <v>1392</v>
      </c>
      <c r="C318" s="5" t="s">
        <v>3652</v>
      </c>
      <c r="D318" s="3" t="s">
        <v>61</v>
      </c>
    </row>
    <row r="319" spans="1:4" ht="15" customHeight="1">
      <c r="A319" s="3" t="str">
        <f t="shared" ref="A319:A327" si="22">"20240910"</f>
        <v>20240910</v>
      </c>
      <c r="B319" t="s">
        <v>3247</v>
      </c>
      <c r="C319" s="5" t="s">
        <v>3653</v>
      </c>
      <c r="D319" s="3" t="s">
        <v>61</v>
      </c>
    </row>
    <row r="320" spans="1:4" ht="15" customHeight="1">
      <c r="A320" s="3" t="str">
        <f t="shared" si="22"/>
        <v>20240910</v>
      </c>
      <c r="B320" t="s">
        <v>3248</v>
      </c>
      <c r="C320" s="5" t="s">
        <v>3654</v>
      </c>
      <c r="D320" s="3" t="s">
        <v>61</v>
      </c>
    </row>
    <row r="321" spans="1:4" ht="15" customHeight="1">
      <c r="A321" s="3" t="str">
        <f t="shared" si="22"/>
        <v>20240910</v>
      </c>
      <c r="B321" t="s">
        <v>3249</v>
      </c>
      <c r="C321" s="5" t="s">
        <v>3655</v>
      </c>
      <c r="D321" s="3" t="s">
        <v>61</v>
      </c>
    </row>
    <row r="322" spans="1:4" ht="15" customHeight="1">
      <c r="A322" s="3" t="str">
        <f t="shared" si="22"/>
        <v>20240910</v>
      </c>
      <c r="B322" t="s">
        <v>3250</v>
      </c>
      <c r="C322" s="5" t="s">
        <v>3656</v>
      </c>
      <c r="D322" s="3" t="s">
        <v>64</v>
      </c>
    </row>
    <row r="323" spans="1:4" ht="15" customHeight="1">
      <c r="A323" s="3" t="str">
        <f t="shared" si="22"/>
        <v>20240910</v>
      </c>
      <c r="B323" t="s">
        <v>3251</v>
      </c>
      <c r="C323" s="5" t="s">
        <v>3657</v>
      </c>
      <c r="D323" s="3" t="s">
        <v>61</v>
      </c>
    </row>
    <row r="324" spans="1:4" ht="15" customHeight="1">
      <c r="A324" s="3" t="str">
        <f t="shared" si="22"/>
        <v>20240910</v>
      </c>
      <c r="B324" t="s">
        <v>3252</v>
      </c>
      <c r="C324" s="5" t="s">
        <v>3658</v>
      </c>
      <c r="D324" s="3" t="s">
        <v>6</v>
      </c>
    </row>
    <row r="325" spans="1:4" ht="15" customHeight="1">
      <c r="A325" s="3" t="str">
        <f t="shared" si="22"/>
        <v>20240910</v>
      </c>
      <c r="B325" t="s">
        <v>3253</v>
      </c>
      <c r="C325" s="5" t="s">
        <v>3659</v>
      </c>
      <c r="D325" s="3" t="s">
        <v>64</v>
      </c>
    </row>
    <row r="326" spans="1:4" ht="15" customHeight="1">
      <c r="A326" s="3" t="str">
        <f t="shared" si="22"/>
        <v>20240910</v>
      </c>
      <c r="B326" t="s">
        <v>3254</v>
      </c>
      <c r="C326" s="5" t="s">
        <v>3660</v>
      </c>
      <c r="D326" s="3" t="s">
        <v>6</v>
      </c>
    </row>
    <row r="327" spans="1:4" ht="15" customHeight="1">
      <c r="A327" s="3" t="str">
        <f t="shared" si="22"/>
        <v>20240910</v>
      </c>
      <c r="B327" t="s">
        <v>3255</v>
      </c>
      <c r="C327" s="5" t="s">
        <v>3661</v>
      </c>
      <c r="D327" s="3" t="s">
        <v>61</v>
      </c>
    </row>
    <row r="328" spans="1:4" ht="15" customHeight="1">
      <c r="A328" s="3" t="str">
        <f t="shared" ref="A328:A340" si="23">"20240905"</f>
        <v>20240905</v>
      </c>
      <c r="B328" t="s">
        <v>1361</v>
      </c>
      <c r="C328" s="5" t="s">
        <v>3662</v>
      </c>
      <c r="D328" s="3" t="s">
        <v>61</v>
      </c>
    </row>
    <row r="329" spans="1:4" ht="15" customHeight="1">
      <c r="A329" s="3" t="str">
        <f t="shared" si="23"/>
        <v>20240905</v>
      </c>
      <c r="B329" t="s">
        <v>1362</v>
      </c>
      <c r="C329" s="5" t="s">
        <v>3663</v>
      </c>
      <c r="D329" s="3" t="s">
        <v>61</v>
      </c>
    </row>
    <row r="330" spans="1:4" ht="15" customHeight="1">
      <c r="A330" s="3" t="str">
        <f t="shared" si="23"/>
        <v>20240905</v>
      </c>
      <c r="B330" t="s">
        <v>1363</v>
      </c>
      <c r="C330" s="5" t="s">
        <v>3664</v>
      </c>
      <c r="D330" s="3" t="s">
        <v>61</v>
      </c>
    </row>
    <row r="331" spans="1:4" ht="15" customHeight="1">
      <c r="A331" s="3" t="str">
        <f t="shared" si="23"/>
        <v>20240905</v>
      </c>
      <c r="B331" t="s">
        <v>1364</v>
      </c>
      <c r="C331" s="5" t="s">
        <v>3665</v>
      </c>
      <c r="D331" s="3" t="s">
        <v>61</v>
      </c>
    </row>
    <row r="332" spans="1:4" ht="15" customHeight="1">
      <c r="A332" s="3" t="str">
        <f t="shared" si="23"/>
        <v>20240905</v>
      </c>
      <c r="B332" t="s">
        <v>1365</v>
      </c>
      <c r="C332" s="5" t="s">
        <v>3666</v>
      </c>
      <c r="D332" s="3" t="s">
        <v>6</v>
      </c>
    </row>
    <row r="333" spans="1:4" ht="15" customHeight="1">
      <c r="A333" s="3" t="str">
        <f t="shared" si="23"/>
        <v>20240905</v>
      </c>
      <c r="B333" t="s">
        <v>1366</v>
      </c>
      <c r="C333" s="5" t="s">
        <v>3667</v>
      </c>
      <c r="D333" s="3" t="s">
        <v>61</v>
      </c>
    </row>
    <row r="334" spans="1:4" ht="15" customHeight="1">
      <c r="A334" s="3" t="str">
        <f t="shared" si="23"/>
        <v>20240905</v>
      </c>
      <c r="B334" t="s">
        <v>1367</v>
      </c>
      <c r="C334" s="5" t="s">
        <v>3668</v>
      </c>
      <c r="D334" s="3" t="s">
        <v>61</v>
      </c>
    </row>
    <row r="335" spans="1:4" ht="15" customHeight="1">
      <c r="A335" s="3" t="str">
        <f t="shared" si="23"/>
        <v>20240905</v>
      </c>
      <c r="B335" t="s">
        <v>1368</v>
      </c>
      <c r="C335" s="5" t="s">
        <v>3669</v>
      </c>
      <c r="D335" s="3" t="s">
        <v>64</v>
      </c>
    </row>
    <row r="336" spans="1:4" ht="15" customHeight="1">
      <c r="A336" s="3" t="str">
        <f t="shared" si="23"/>
        <v>20240905</v>
      </c>
      <c r="B336" t="s">
        <v>1369</v>
      </c>
      <c r="C336" s="5" t="s">
        <v>3670</v>
      </c>
      <c r="D336" s="3" t="s">
        <v>61</v>
      </c>
    </row>
    <row r="337" spans="1:4" ht="15" customHeight="1">
      <c r="A337" s="3" t="str">
        <f t="shared" si="23"/>
        <v>20240905</v>
      </c>
      <c r="B337" t="s">
        <v>1370</v>
      </c>
      <c r="C337" s="5" t="s">
        <v>3671</v>
      </c>
      <c r="D337" s="3" t="s">
        <v>61</v>
      </c>
    </row>
    <row r="338" spans="1:4" ht="15" customHeight="1">
      <c r="A338" s="3" t="str">
        <f t="shared" si="23"/>
        <v>20240905</v>
      </c>
      <c r="B338" t="s">
        <v>1371</v>
      </c>
      <c r="C338" s="5" t="s">
        <v>3672</v>
      </c>
      <c r="D338" s="3" t="s">
        <v>64</v>
      </c>
    </row>
    <row r="339" spans="1:4" ht="15" customHeight="1">
      <c r="A339" s="3" t="str">
        <f t="shared" si="23"/>
        <v>20240905</v>
      </c>
      <c r="B339" t="s">
        <v>1372</v>
      </c>
      <c r="C339" s="5" t="s">
        <v>3673</v>
      </c>
      <c r="D339" s="3" t="s">
        <v>61</v>
      </c>
    </row>
    <row r="340" spans="1:4" ht="15" customHeight="1">
      <c r="A340" s="3" t="str">
        <f t="shared" si="23"/>
        <v>20240905</v>
      </c>
      <c r="B340" t="s">
        <v>1373</v>
      </c>
      <c r="C340" s="5" t="s">
        <v>3674</v>
      </c>
      <c r="D340" s="3" t="s">
        <v>61</v>
      </c>
    </row>
    <row r="341" spans="1:4" ht="15" customHeight="1">
      <c r="A341" s="3" t="str">
        <f t="shared" ref="A341:A352" si="24">"20240903"</f>
        <v>20240903</v>
      </c>
      <c r="B341" t="s">
        <v>3235</v>
      </c>
      <c r="C341" s="5" t="s">
        <v>3675</v>
      </c>
      <c r="D341" s="3" t="s">
        <v>64</v>
      </c>
    </row>
    <row r="342" spans="1:4" ht="15" customHeight="1">
      <c r="A342" s="3" t="str">
        <f t="shared" si="24"/>
        <v>20240903</v>
      </c>
      <c r="B342" t="s">
        <v>3236</v>
      </c>
      <c r="C342" s="5" t="s">
        <v>3676</v>
      </c>
      <c r="D342" s="3" t="s">
        <v>61</v>
      </c>
    </row>
    <row r="343" spans="1:4" ht="15" customHeight="1">
      <c r="A343" s="3" t="str">
        <f t="shared" si="24"/>
        <v>20240903</v>
      </c>
      <c r="B343" t="s">
        <v>3237</v>
      </c>
      <c r="C343" s="5" t="s">
        <v>3677</v>
      </c>
      <c r="D343" s="3" t="s">
        <v>61</v>
      </c>
    </row>
    <row r="344" spans="1:4" ht="15" customHeight="1">
      <c r="A344" s="3" t="str">
        <f t="shared" si="24"/>
        <v>20240903</v>
      </c>
      <c r="B344" t="s">
        <v>3238</v>
      </c>
      <c r="C344" s="5" t="s">
        <v>3678</v>
      </c>
      <c r="D344" s="3" t="s">
        <v>64</v>
      </c>
    </row>
    <row r="345" spans="1:4" ht="15" customHeight="1">
      <c r="A345" s="3" t="str">
        <f t="shared" si="24"/>
        <v>20240903</v>
      </c>
      <c r="B345" t="s">
        <v>3239</v>
      </c>
      <c r="C345" s="5" t="s">
        <v>3679</v>
      </c>
      <c r="D345" s="3" t="s">
        <v>4</v>
      </c>
    </row>
    <row r="346" spans="1:4" ht="15" customHeight="1">
      <c r="A346" s="3" t="str">
        <f t="shared" si="24"/>
        <v>20240903</v>
      </c>
      <c r="B346" t="s">
        <v>3240</v>
      </c>
      <c r="C346" s="5" t="s">
        <v>3680</v>
      </c>
      <c r="D346" s="3" t="s">
        <v>61</v>
      </c>
    </row>
    <row r="347" spans="1:4" ht="15" customHeight="1">
      <c r="A347" s="3" t="str">
        <f t="shared" si="24"/>
        <v>20240903</v>
      </c>
      <c r="B347" t="s">
        <v>3241</v>
      </c>
      <c r="C347" s="5" t="s">
        <v>3681</v>
      </c>
      <c r="D347" s="3" t="s">
        <v>6</v>
      </c>
    </row>
    <row r="348" spans="1:4" ht="15" customHeight="1">
      <c r="A348" s="3" t="str">
        <f t="shared" si="24"/>
        <v>20240903</v>
      </c>
      <c r="B348" t="s">
        <v>3242</v>
      </c>
      <c r="C348" s="5" t="s">
        <v>3682</v>
      </c>
      <c r="D348" s="3" t="s">
        <v>6</v>
      </c>
    </row>
    <row r="349" spans="1:4" ht="15" customHeight="1">
      <c r="A349" s="3" t="str">
        <f t="shared" si="24"/>
        <v>20240903</v>
      </c>
      <c r="B349" t="s">
        <v>3243</v>
      </c>
      <c r="C349" s="5" t="s">
        <v>3683</v>
      </c>
      <c r="D349" s="3" t="s">
        <v>61</v>
      </c>
    </row>
    <row r="350" spans="1:4" ht="15" customHeight="1">
      <c r="A350" s="3" t="str">
        <f t="shared" si="24"/>
        <v>20240903</v>
      </c>
      <c r="B350" t="s">
        <v>3244</v>
      </c>
      <c r="C350" s="5" t="s">
        <v>3684</v>
      </c>
      <c r="D350" s="3" t="s">
        <v>61</v>
      </c>
    </row>
    <row r="351" spans="1:4" ht="15" customHeight="1">
      <c r="A351" s="3" t="str">
        <f t="shared" si="24"/>
        <v>20240903</v>
      </c>
      <c r="B351" t="s">
        <v>3245</v>
      </c>
      <c r="C351" s="5" t="s">
        <v>3685</v>
      </c>
      <c r="D351" s="3" t="s">
        <v>61</v>
      </c>
    </row>
    <row r="352" spans="1:4" ht="15" customHeight="1">
      <c r="A352" s="3" t="str">
        <f t="shared" si="24"/>
        <v>20240903</v>
      </c>
      <c r="B352" t="s">
        <v>3246</v>
      </c>
      <c r="C352" s="5" t="s">
        <v>3686</v>
      </c>
      <c r="D352" s="3" t="s">
        <v>61</v>
      </c>
    </row>
    <row r="353" spans="1:4" ht="15" customHeight="1">
      <c r="A353" s="3" t="str">
        <f t="shared" ref="A353:A369" si="25">"20240829"</f>
        <v>20240829</v>
      </c>
      <c r="B353" t="s">
        <v>1344</v>
      </c>
      <c r="C353" s="5" t="s">
        <v>3687</v>
      </c>
      <c r="D353" s="3" t="s">
        <v>61</v>
      </c>
    </row>
    <row r="354" spans="1:4" ht="15" customHeight="1">
      <c r="A354" s="3" t="str">
        <f t="shared" si="25"/>
        <v>20240829</v>
      </c>
      <c r="B354" t="s">
        <v>1345</v>
      </c>
      <c r="C354" s="5" t="s">
        <v>3688</v>
      </c>
      <c r="D354" s="3" t="s">
        <v>61</v>
      </c>
    </row>
    <row r="355" spans="1:4" ht="15" customHeight="1">
      <c r="A355" s="3" t="str">
        <f t="shared" si="25"/>
        <v>20240829</v>
      </c>
      <c r="B355" t="s">
        <v>1346</v>
      </c>
      <c r="C355" s="5" t="s">
        <v>3689</v>
      </c>
      <c r="D355" s="3" t="s">
        <v>4</v>
      </c>
    </row>
    <row r="356" spans="1:4" ht="15" customHeight="1">
      <c r="A356" s="3" t="str">
        <f t="shared" si="25"/>
        <v>20240829</v>
      </c>
      <c r="B356" t="s">
        <v>1347</v>
      </c>
      <c r="C356" s="5" t="s">
        <v>3690</v>
      </c>
      <c r="D356" s="3" t="s">
        <v>4</v>
      </c>
    </row>
    <row r="357" spans="1:4" ht="15" customHeight="1">
      <c r="A357" s="3" t="str">
        <f t="shared" si="25"/>
        <v>20240829</v>
      </c>
      <c r="B357" t="s">
        <v>1348</v>
      </c>
      <c r="C357" s="5" t="s">
        <v>3691</v>
      </c>
      <c r="D357" s="3" t="s">
        <v>61</v>
      </c>
    </row>
    <row r="358" spans="1:4" ht="15" customHeight="1">
      <c r="A358" s="3" t="str">
        <f t="shared" si="25"/>
        <v>20240829</v>
      </c>
      <c r="B358" t="s">
        <v>1349</v>
      </c>
      <c r="C358" s="5" t="s">
        <v>3692</v>
      </c>
      <c r="D358" s="3" t="s">
        <v>61</v>
      </c>
    </row>
    <row r="359" spans="1:4" ht="15" customHeight="1">
      <c r="A359" s="3" t="str">
        <f t="shared" si="25"/>
        <v>20240829</v>
      </c>
      <c r="B359" t="s">
        <v>1350</v>
      </c>
      <c r="C359" s="5" t="s">
        <v>3693</v>
      </c>
      <c r="D359" s="3" t="s">
        <v>61</v>
      </c>
    </row>
    <row r="360" spans="1:4" ht="15" customHeight="1">
      <c r="A360" s="3" t="str">
        <f t="shared" si="25"/>
        <v>20240829</v>
      </c>
      <c r="B360" t="s">
        <v>1351</v>
      </c>
      <c r="C360" s="5" t="s">
        <v>3694</v>
      </c>
      <c r="D360" s="3" t="s">
        <v>61</v>
      </c>
    </row>
    <row r="361" spans="1:4" ht="15" customHeight="1">
      <c r="A361" s="3" t="str">
        <f t="shared" si="25"/>
        <v>20240829</v>
      </c>
      <c r="B361" t="s">
        <v>1352</v>
      </c>
      <c r="C361" s="5" t="s">
        <v>3695</v>
      </c>
      <c r="D361" s="3" t="s">
        <v>61</v>
      </c>
    </row>
    <row r="362" spans="1:4" ht="15" customHeight="1">
      <c r="A362" s="3" t="str">
        <f t="shared" si="25"/>
        <v>20240829</v>
      </c>
      <c r="B362" t="s">
        <v>1353</v>
      </c>
      <c r="C362" s="5" t="s">
        <v>3696</v>
      </c>
      <c r="D362" s="3" t="s">
        <v>61</v>
      </c>
    </row>
    <row r="363" spans="1:4" ht="15" customHeight="1">
      <c r="A363" s="3" t="str">
        <f t="shared" si="25"/>
        <v>20240829</v>
      </c>
      <c r="B363" t="s">
        <v>1354</v>
      </c>
      <c r="C363" s="5" t="s">
        <v>3697</v>
      </c>
      <c r="D363" s="3" t="s">
        <v>6</v>
      </c>
    </row>
    <row r="364" spans="1:4" ht="15" customHeight="1">
      <c r="A364" s="3" t="str">
        <f t="shared" si="25"/>
        <v>20240829</v>
      </c>
      <c r="B364" t="s">
        <v>1355</v>
      </c>
      <c r="C364" s="5" t="s">
        <v>3698</v>
      </c>
      <c r="D364" s="3" t="s">
        <v>61</v>
      </c>
    </row>
    <row r="365" spans="1:4" ht="15" customHeight="1">
      <c r="A365" s="3" t="str">
        <f t="shared" si="25"/>
        <v>20240829</v>
      </c>
      <c r="B365" t="s">
        <v>1356</v>
      </c>
      <c r="C365" s="5" t="s">
        <v>3699</v>
      </c>
      <c r="D365" s="3" t="s">
        <v>61</v>
      </c>
    </row>
    <row r="366" spans="1:4" ht="15" customHeight="1">
      <c r="A366" s="3" t="str">
        <f t="shared" si="25"/>
        <v>20240829</v>
      </c>
      <c r="B366" t="s">
        <v>1357</v>
      </c>
      <c r="C366" s="5" t="s">
        <v>3700</v>
      </c>
      <c r="D366" s="3" t="s">
        <v>61</v>
      </c>
    </row>
    <row r="367" spans="1:4" ht="15" customHeight="1">
      <c r="A367" s="3" t="str">
        <f t="shared" si="25"/>
        <v>20240829</v>
      </c>
      <c r="B367" t="s">
        <v>1358</v>
      </c>
      <c r="C367" s="5" t="s">
        <v>3701</v>
      </c>
      <c r="D367" s="3" t="s">
        <v>61</v>
      </c>
    </row>
    <row r="368" spans="1:4" ht="15" customHeight="1">
      <c r="A368" s="3" t="str">
        <f t="shared" si="25"/>
        <v>20240829</v>
      </c>
      <c r="B368" t="s">
        <v>1359</v>
      </c>
      <c r="C368" s="5" t="s">
        <v>3702</v>
      </c>
      <c r="D368" s="3" t="s">
        <v>61</v>
      </c>
    </row>
    <row r="369" spans="1:4" ht="15" customHeight="1">
      <c r="A369" s="3" t="str">
        <f t="shared" si="25"/>
        <v>20240829</v>
      </c>
      <c r="B369" t="s">
        <v>1360</v>
      </c>
      <c r="C369" s="5" t="s">
        <v>3703</v>
      </c>
      <c r="D369" s="3" t="s">
        <v>61</v>
      </c>
    </row>
    <row r="370" spans="1:4" ht="15" customHeight="1">
      <c r="A370" s="3" t="str">
        <f t="shared" ref="A370:A377" si="26">"20240827"</f>
        <v>20240827</v>
      </c>
      <c r="B370" t="s">
        <v>3227</v>
      </c>
      <c r="C370" s="5" t="s">
        <v>3704</v>
      </c>
      <c r="D370" s="3" t="s">
        <v>61</v>
      </c>
    </row>
    <row r="371" spans="1:4" ht="15" customHeight="1">
      <c r="A371" s="3" t="str">
        <f t="shared" si="26"/>
        <v>20240827</v>
      </c>
      <c r="B371" t="s">
        <v>3228</v>
      </c>
      <c r="C371" s="5" t="s">
        <v>3705</v>
      </c>
      <c r="D371" s="3" t="s">
        <v>61</v>
      </c>
    </row>
    <row r="372" spans="1:4" ht="15" customHeight="1">
      <c r="A372" s="3" t="str">
        <f t="shared" si="26"/>
        <v>20240827</v>
      </c>
      <c r="B372" t="s">
        <v>3229</v>
      </c>
      <c r="C372" s="5" t="s">
        <v>3706</v>
      </c>
      <c r="D372" s="3" t="s">
        <v>61</v>
      </c>
    </row>
    <row r="373" spans="1:4" ht="15" customHeight="1">
      <c r="A373" s="3" t="str">
        <f t="shared" si="26"/>
        <v>20240827</v>
      </c>
      <c r="B373" t="s">
        <v>3230</v>
      </c>
      <c r="C373" s="5" t="s">
        <v>3707</v>
      </c>
      <c r="D373" s="3" t="s">
        <v>61</v>
      </c>
    </row>
    <row r="374" spans="1:4" ht="15" customHeight="1">
      <c r="A374" s="3" t="str">
        <f t="shared" si="26"/>
        <v>20240827</v>
      </c>
      <c r="B374" t="s">
        <v>3231</v>
      </c>
      <c r="C374" s="5" t="s">
        <v>3708</v>
      </c>
      <c r="D374" s="3" t="s">
        <v>64</v>
      </c>
    </row>
    <row r="375" spans="1:4" ht="15" customHeight="1">
      <c r="A375" s="3" t="str">
        <f t="shared" si="26"/>
        <v>20240827</v>
      </c>
      <c r="B375" t="s">
        <v>3232</v>
      </c>
      <c r="C375" s="5" t="s">
        <v>3709</v>
      </c>
      <c r="D375" s="3" t="s">
        <v>61</v>
      </c>
    </row>
    <row r="376" spans="1:4" ht="15" customHeight="1">
      <c r="A376" s="3" t="str">
        <f t="shared" si="26"/>
        <v>20240827</v>
      </c>
      <c r="B376" t="s">
        <v>3233</v>
      </c>
      <c r="C376" s="5" t="s">
        <v>3710</v>
      </c>
      <c r="D376" s="3" t="s">
        <v>64</v>
      </c>
    </row>
    <row r="377" spans="1:4" ht="15" customHeight="1">
      <c r="A377" s="3" t="str">
        <f t="shared" si="26"/>
        <v>20240827</v>
      </c>
      <c r="B377" t="s">
        <v>3234</v>
      </c>
      <c r="C377" s="5" t="s">
        <v>3711</v>
      </c>
      <c r="D377" s="3" t="s">
        <v>61</v>
      </c>
    </row>
    <row r="378" spans="1:4" ht="15" customHeight="1">
      <c r="A378" s="3" t="str">
        <f t="shared" ref="A378:A406" si="27">"20240822"</f>
        <v>20240822</v>
      </c>
      <c r="B378" t="s">
        <v>1315</v>
      </c>
      <c r="C378" s="5" t="s">
        <v>3712</v>
      </c>
      <c r="D378" s="3" t="s">
        <v>61</v>
      </c>
    </row>
    <row r="379" spans="1:4" ht="15" customHeight="1">
      <c r="A379" s="3" t="str">
        <f t="shared" si="27"/>
        <v>20240822</v>
      </c>
      <c r="B379" t="s">
        <v>1316</v>
      </c>
      <c r="C379" s="5" t="s">
        <v>3713</v>
      </c>
      <c r="D379" s="3" t="s">
        <v>61</v>
      </c>
    </row>
    <row r="380" spans="1:4" ht="15" customHeight="1">
      <c r="A380" s="3" t="str">
        <f t="shared" si="27"/>
        <v>20240822</v>
      </c>
      <c r="B380" t="s">
        <v>1317</v>
      </c>
      <c r="C380" s="5" t="s">
        <v>3714</v>
      </c>
      <c r="D380" s="3" t="s">
        <v>61</v>
      </c>
    </row>
    <row r="381" spans="1:4" ht="15" customHeight="1">
      <c r="A381" s="3" t="str">
        <f t="shared" si="27"/>
        <v>20240822</v>
      </c>
      <c r="B381" t="s">
        <v>1318</v>
      </c>
      <c r="C381" s="5" t="s">
        <v>3715</v>
      </c>
      <c r="D381" s="3" t="s">
        <v>61</v>
      </c>
    </row>
    <row r="382" spans="1:4" ht="15" customHeight="1">
      <c r="A382" s="3" t="str">
        <f t="shared" si="27"/>
        <v>20240822</v>
      </c>
      <c r="B382" t="s">
        <v>1319</v>
      </c>
      <c r="C382" s="5" t="s">
        <v>3716</v>
      </c>
      <c r="D382" s="3" t="s">
        <v>61</v>
      </c>
    </row>
    <row r="383" spans="1:4" ht="15" customHeight="1">
      <c r="A383" s="3" t="str">
        <f t="shared" si="27"/>
        <v>20240822</v>
      </c>
      <c r="B383" t="s">
        <v>1320</v>
      </c>
      <c r="C383" s="5" t="s">
        <v>3717</v>
      </c>
      <c r="D383" s="3" t="s">
        <v>61</v>
      </c>
    </row>
    <row r="384" spans="1:4" ht="15" customHeight="1">
      <c r="A384" s="3" t="str">
        <f t="shared" si="27"/>
        <v>20240822</v>
      </c>
      <c r="B384" t="s">
        <v>1321</v>
      </c>
      <c r="C384" s="5" t="s">
        <v>3718</v>
      </c>
      <c r="D384" s="3" t="s">
        <v>61</v>
      </c>
    </row>
    <row r="385" spans="1:4" ht="15" customHeight="1">
      <c r="A385" s="3" t="str">
        <f t="shared" si="27"/>
        <v>20240822</v>
      </c>
      <c r="B385" t="s">
        <v>1322</v>
      </c>
      <c r="C385" s="5" t="s">
        <v>3719</v>
      </c>
      <c r="D385" s="3" t="s">
        <v>61</v>
      </c>
    </row>
    <row r="386" spans="1:4" ht="15" customHeight="1">
      <c r="A386" s="3" t="str">
        <f t="shared" si="27"/>
        <v>20240822</v>
      </c>
      <c r="B386" t="s">
        <v>1323</v>
      </c>
      <c r="C386" s="5" t="s">
        <v>3720</v>
      </c>
      <c r="D386" s="3" t="s">
        <v>6</v>
      </c>
    </row>
    <row r="387" spans="1:4" ht="15" customHeight="1">
      <c r="A387" s="3" t="str">
        <f t="shared" si="27"/>
        <v>20240822</v>
      </c>
      <c r="B387" t="s">
        <v>1324</v>
      </c>
      <c r="C387" s="5" t="s">
        <v>3721</v>
      </c>
      <c r="D387" s="3" t="s">
        <v>6</v>
      </c>
    </row>
    <row r="388" spans="1:4" ht="15" customHeight="1">
      <c r="A388" s="3" t="str">
        <f t="shared" si="27"/>
        <v>20240822</v>
      </c>
      <c r="B388" t="s">
        <v>1325</v>
      </c>
      <c r="C388" s="5" t="s">
        <v>3722</v>
      </c>
      <c r="D388" s="3" t="s">
        <v>6</v>
      </c>
    </row>
    <row r="389" spans="1:4" ht="15" customHeight="1">
      <c r="A389" s="3" t="str">
        <f t="shared" si="27"/>
        <v>20240822</v>
      </c>
      <c r="B389" t="s">
        <v>1326</v>
      </c>
      <c r="C389" s="5" t="s">
        <v>3723</v>
      </c>
      <c r="D389" s="3" t="s">
        <v>6</v>
      </c>
    </row>
    <row r="390" spans="1:4" ht="15" customHeight="1">
      <c r="A390" s="3" t="str">
        <f t="shared" si="27"/>
        <v>20240822</v>
      </c>
      <c r="B390" t="s">
        <v>1327</v>
      </c>
      <c r="C390" s="5" t="s">
        <v>3724</v>
      </c>
      <c r="D390" s="3" t="s">
        <v>61</v>
      </c>
    </row>
    <row r="391" spans="1:4" ht="15" customHeight="1">
      <c r="A391" s="3" t="str">
        <f t="shared" si="27"/>
        <v>20240822</v>
      </c>
      <c r="B391" t="s">
        <v>1328</v>
      </c>
      <c r="C391" s="5" t="s">
        <v>3725</v>
      </c>
      <c r="D391" s="3" t="s">
        <v>61</v>
      </c>
    </row>
    <row r="392" spans="1:4" ht="15" customHeight="1">
      <c r="A392" s="3" t="str">
        <f t="shared" si="27"/>
        <v>20240822</v>
      </c>
      <c r="B392" t="s">
        <v>1329</v>
      </c>
      <c r="C392" s="5" t="s">
        <v>3726</v>
      </c>
      <c r="D392" s="3" t="s">
        <v>6</v>
      </c>
    </row>
    <row r="393" spans="1:4" ht="15" customHeight="1">
      <c r="A393" s="3" t="str">
        <f t="shared" si="27"/>
        <v>20240822</v>
      </c>
      <c r="B393" t="s">
        <v>1330</v>
      </c>
      <c r="C393" s="5" t="s">
        <v>3727</v>
      </c>
      <c r="D393" s="3" t="s">
        <v>61</v>
      </c>
    </row>
    <row r="394" spans="1:4" ht="15" customHeight="1">
      <c r="A394" s="3" t="str">
        <f t="shared" si="27"/>
        <v>20240822</v>
      </c>
      <c r="B394" t="s">
        <v>1331</v>
      </c>
      <c r="C394" s="5" t="s">
        <v>3728</v>
      </c>
      <c r="D394" s="3" t="s">
        <v>61</v>
      </c>
    </row>
    <row r="395" spans="1:4" ht="15" customHeight="1">
      <c r="A395" s="3" t="str">
        <f t="shared" si="27"/>
        <v>20240822</v>
      </c>
      <c r="B395" t="s">
        <v>1332</v>
      </c>
      <c r="C395" s="5" t="s">
        <v>3729</v>
      </c>
      <c r="D395" s="3" t="s">
        <v>61</v>
      </c>
    </row>
    <row r="396" spans="1:4" ht="15" customHeight="1">
      <c r="A396" s="3" t="str">
        <f t="shared" si="27"/>
        <v>20240822</v>
      </c>
      <c r="B396" t="s">
        <v>1333</v>
      </c>
      <c r="C396" s="5" t="s">
        <v>3730</v>
      </c>
      <c r="D396" s="3" t="s">
        <v>61</v>
      </c>
    </row>
    <row r="397" spans="1:4" ht="15" customHeight="1">
      <c r="A397" s="3" t="str">
        <f t="shared" si="27"/>
        <v>20240822</v>
      </c>
      <c r="B397" t="s">
        <v>1334</v>
      </c>
      <c r="C397" s="5" t="s">
        <v>3731</v>
      </c>
      <c r="D397" s="3" t="s">
        <v>61</v>
      </c>
    </row>
    <row r="398" spans="1:4" ht="15" customHeight="1">
      <c r="A398" s="3" t="str">
        <f t="shared" si="27"/>
        <v>20240822</v>
      </c>
      <c r="B398" t="s">
        <v>1335</v>
      </c>
      <c r="C398" s="5" t="s">
        <v>3732</v>
      </c>
      <c r="D398" s="3" t="s">
        <v>6</v>
      </c>
    </row>
    <row r="399" spans="1:4" ht="15" customHeight="1">
      <c r="A399" s="3" t="str">
        <f t="shared" si="27"/>
        <v>20240822</v>
      </c>
      <c r="B399" t="s">
        <v>1336</v>
      </c>
      <c r="C399" s="5" t="s">
        <v>3733</v>
      </c>
      <c r="D399" s="3" t="s">
        <v>61</v>
      </c>
    </row>
    <row r="400" spans="1:4" ht="15" customHeight="1">
      <c r="A400" s="3" t="str">
        <f t="shared" si="27"/>
        <v>20240822</v>
      </c>
      <c r="B400" t="s">
        <v>1337</v>
      </c>
      <c r="C400" s="5" t="s">
        <v>3734</v>
      </c>
      <c r="D400" s="3" t="s">
        <v>61</v>
      </c>
    </row>
    <row r="401" spans="1:4" ht="15" customHeight="1">
      <c r="A401" s="3" t="str">
        <f t="shared" si="27"/>
        <v>20240822</v>
      </c>
      <c r="B401" t="s">
        <v>1338</v>
      </c>
      <c r="C401" s="5" t="s">
        <v>3735</v>
      </c>
      <c r="D401" s="3" t="s">
        <v>61</v>
      </c>
    </row>
    <row r="402" spans="1:4" ht="15" customHeight="1">
      <c r="A402" s="3" t="str">
        <f t="shared" si="27"/>
        <v>20240822</v>
      </c>
      <c r="B402" t="s">
        <v>1339</v>
      </c>
      <c r="C402" s="5" t="s">
        <v>3736</v>
      </c>
      <c r="D402" s="3" t="s">
        <v>61</v>
      </c>
    </row>
    <row r="403" spans="1:4" ht="15" customHeight="1">
      <c r="A403" s="3" t="str">
        <f t="shared" si="27"/>
        <v>20240822</v>
      </c>
      <c r="B403" t="s">
        <v>1340</v>
      </c>
      <c r="C403" s="5" t="s">
        <v>3737</v>
      </c>
      <c r="D403" s="3" t="s">
        <v>61</v>
      </c>
    </row>
    <row r="404" spans="1:4" ht="15" customHeight="1">
      <c r="A404" s="3" t="str">
        <f t="shared" si="27"/>
        <v>20240822</v>
      </c>
      <c r="B404" t="s">
        <v>1341</v>
      </c>
      <c r="C404" s="5" t="s">
        <v>3738</v>
      </c>
      <c r="D404" s="3" t="s">
        <v>61</v>
      </c>
    </row>
    <row r="405" spans="1:4" ht="15" customHeight="1">
      <c r="A405" s="3" t="str">
        <f t="shared" si="27"/>
        <v>20240822</v>
      </c>
      <c r="B405" t="s">
        <v>1342</v>
      </c>
      <c r="C405" s="5" t="s">
        <v>3739</v>
      </c>
      <c r="D405" s="3" t="s">
        <v>61</v>
      </c>
    </row>
    <row r="406" spans="1:4" ht="15" customHeight="1">
      <c r="A406" s="3" t="str">
        <f t="shared" si="27"/>
        <v>20240822</v>
      </c>
      <c r="B406" t="s">
        <v>1343</v>
      </c>
      <c r="C406" s="5" t="s">
        <v>3740</v>
      </c>
      <c r="D406" s="3" t="s">
        <v>61</v>
      </c>
    </row>
    <row r="407" spans="1:4" ht="15" customHeight="1">
      <c r="A407" s="3" t="str">
        <f t="shared" ref="A407:A422" si="28">"20240820"</f>
        <v>20240820</v>
      </c>
      <c r="B407" t="s">
        <v>3211</v>
      </c>
      <c r="C407" s="5" t="s">
        <v>3741</v>
      </c>
      <c r="D407" s="3" t="s">
        <v>64</v>
      </c>
    </row>
    <row r="408" spans="1:4" ht="15" customHeight="1">
      <c r="A408" s="3" t="str">
        <f t="shared" si="28"/>
        <v>20240820</v>
      </c>
      <c r="B408" t="s">
        <v>3212</v>
      </c>
      <c r="C408" s="5" t="s">
        <v>3742</v>
      </c>
      <c r="D408" s="3" t="s">
        <v>61</v>
      </c>
    </row>
    <row r="409" spans="1:4" ht="15" customHeight="1">
      <c r="A409" s="3" t="str">
        <f t="shared" si="28"/>
        <v>20240820</v>
      </c>
      <c r="B409" t="s">
        <v>3213</v>
      </c>
      <c r="C409" s="5" t="s">
        <v>3743</v>
      </c>
      <c r="D409" s="3" t="s">
        <v>61</v>
      </c>
    </row>
    <row r="410" spans="1:4" ht="15" customHeight="1">
      <c r="A410" s="3" t="str">
        <f t="shared" si="28"/>
        <v>20240820</v>
      </c>
      <c r="B410" t="s">
        <v>3214</v>
      </c>
      <c r="C410" s="5" t="s">
        <v>3744</v>
      </c>
      <c r="D410" s="3" t="s">
        <v>61</v>
      </c>
    </row>
    <row r="411" spans="1:4" ht="15" customHeight="1">
      <c r="A411" s="3" t="str">
        <f t="shared" si="28"/>
        <v>20240820</v>
      </c>
      <c r="B411" t="s">
        <v>3215</v>
      </c>
      <c r="C411" s="5" t="s">
        <v>3745</v>
      </c>
      <c r="D411" s="3" t="s">
        <v>6</v>
      </c>
    </row>
    <row r="412" spans="1:4" ht="15" customHeight="1">
      <c r="A412" s="3" t="str">
        <f t="shared" si="28"/>
        <v>20240820</v>
      </c>
      <c r="B412" t="s">
        <v>3216</v>
      </c>
      <c r="C412" s="5" t="s">
        <v>3746</v>
      </c>
      <c r="D412" s="3" t="s">
        <v>61</v>
      </c>
    </row>
    <row r="413" spans="1:4" ht="15" customHeight="1">
      <c r="A413" s="3" t="str">
        <f t="shared" si="28"/>
        <v>20240820</v>
      </c>
      <c r="B413" t="s">
        <v>3217</v>
      </c>
      <c r="C413" s="5" t="s">
        <v>3747</v>
      </c>
      <c r="D413" s="3" t="s">
        <v>61</v>
      </c>
    </row>
    <row r="414" spans="1:4" ht="15" customHeight="1">
      <c r="A414" s="3" t="str">
        <f t="shared" si="28"/>
        <v>20240820</v>
      </c>
      <c r="B414" t="s">
        <v>3218</v>
      </c>
      <c r="C414" s="5" t="s">
        <v>3748</v>
      </c>
      <c r="D414" s="3" t="s">
        <v>61</v>
      </c>
    </row>
    <row r="415" spans="1:4" ht="15" customHeight="1">
      <c r="A415" s="3" t="str">
        <f t="shared" si="28"/>
        <v>20240820</v>
      </c>
      <c r="B415" t="s">
        <v>3219</v>
      </c>
      <c r="C415" s="5" t="s">
        <v>3749</v>
      </c>
      <c r="D415" s="3" t="s">
        <v>61</v>
      </c>
    </row>
    <row r="416" spans="1:4" ht="15" customHeight="1">
      <c r="A416" s="3" t="str">
        <f t="shared" si="28"/>
        <v>20240820</v>
      </c>
      <c r="B416" t="s">
        <v>3220</v>
      </c>
      <c r="C416" s="5" t="s">
        <v>3750</v>
      </c>
      <c r="D416" s="3" t="s">
        <v>61</v>
      </c>
    </row>
    <row r="417" spans="1:4" ht="15" customHeight="1">
      <c r="A417" s="3" t="str">
        <f t="shared" si="28"/>
        <v>20240820</v>
      </c>
      <c r="B417" t="s">
        <v>3221</v>
      </c>
      <c r="C417" s="5" t="s">
        <v>3751</v>
      </c>
      <c r="D417" s="3" t="s">
        <v>64</v>
      </c>
    </row>
    <row r="418" spans="1:4" ht="15" customHeight="1">
      <c r="A418" s="3" t="str">
        <f t="shared" si="28"/>
        <v>20240820</v>
      </c>
      <c r="B418" t="s">
        <v>3222</v>
      </c>
      <c r="C418" s="5" t="s">
        <v>3752</v>
      </c>
      <c r="D418" s="3" t="s">
        <v>61</v>
      </c>
    </row>
    <row r="419" spans="1:4" ht="15" customHeight="1">
      <c r="A419" s="3" t="str">
        <f t="shared" si="28"/>
        <v>20240820</v>
      </c>
      <c r="B419" t="s">
        <v>3223</v>
      </c>
      <c r="C419" s="5" t="s">
        <v>3753</v>
      </c>
      <c r="D419" s="3" t="s">
        <v>61</v>
      </c>
    </row>
    <row r="420" spans="1:4" ht="15" customHeight="1">
      <c r="A420" s="3" t="str">
        <f t="shared" si="28"/>
        <v>20240820</v>
      </c>
      <c r="B420" t="s">
        <v>3224</v>
      </c>
      <c r="C420" s="5" t="s">
        <v>3754</v>
      </c>
      <c r="D420" s="3" t="s">
        <v>61</v>
      </c>
    </row>
    <row r="421" spans="1:4" ht="15" customHeight="1">
      <c r="A421" s="3" t="str">
        <f t="shared" si="28"/>
        <v>20240820</v>
      </c>
      <c r="B421" t="s">
        <v>3225</v>
      </c>
      <c r="C421" s="5" t="s">
        <v>3755</v>
      </c>
      <c r="D421" s="3" t="s">
        <v>64</v>
      </c>
    </row>
    <row r="422" spans="1:4" ht="15" customHeight="1">
      <c r="A422" s="3" t="str">
        <f t="shared" si="28"/>
        <v>20240820</v>
      </c>
      <c r="B422" t="s">
        <v>3226</v>
      </c>
      <c r="C422" s="5" t="s">
        <v>3756</v>
      </c>
      <c r="D422" s="3" t="s">
        <v>61</v>
      </c>
    </row>
    <row r="423" spans="1:4" ht="15" customHeight="1">
      <c r="A423" s="3" t="str">
        <f t="shared" ref="A423:A444" si="29">"20240815"</f>
        <v>20240815</v>
      </c>
      <c r="B423" t="s">
        <v>1293</v>
      </c>
      <c r="C423" s="5" t="s">
        <v>3757</v>
      </c>
      <c r="D423" s="3" t="s">
        <v>61</v>
      </c>
    </row>
    <row r="424" spans="1:4" ht="15" customHeight="1">
      <c r="A424" s="3" t="str">
        <f t="shared" si="29"/>
        <v>20240815</v>
      </c>
      <c r="B424" t="s">
        <v>1294</v>
      </c>
      <c r="C424" s="5" t="s">
        <v>3758</v>
      </c>
      <c r="D424" s="3" t="s">
        <v>61</v>
      </c>
    </row>
    <row r="425" spans="1:4" ht="15" customHeight="1">
      <c r="A425" s="3" t="str">
        <f t="shared" si="29"/>
        <v>20240815</v>
      </c>
      <c r="B425" t="s">
        <v>1295</v>
      </c>
      <c r="C425" s="5" t="s">
        <v>3759</v>
      </c>
      <c r="D425" s="3" t="s">
        <v>61</v>
      </c>
    </row>
    <row r="426" spans="1:4" ht="15" customHeight="1">
      <c r="A426" s="3" t="str">
        <f t="shared" si="29"/>
        <v>20240815</v>
      </c>
      <c r="B426" t="s">
        <v>1296</v>
      </c>
      <c r="C426" s="5" t="s">
        <v>3760</v>
      </c>
      <c r="D426" s="3" t="s">
        <v>61</v>
      </c>
    </row>
    <row r="427" spans="1:4" ht="15" customHeight="1">
      <c r="A427" s="3" t="str">
        <f t="shared" si="29"/>
        <v>20240815</v>
      </c>
      <c r="B427" t="s">
        <v>1297</v>
      </c>
      <c r="C427" s="5" t="s">
        <v>3761</v>
      </c>
      <c r="D427" s="3" t="s">
        <v>61</v>
      </c>
    </row>
    <row r="428" spans="1:4" ht="15" customHeight="1">
      <c r="A428" s="3" t="str">
        <f t="shared" si="29"/>
        <v>20240815</v>
      </c>
      <c r="B428" t="s">
        <v>1298</v>
      </c>
      <c r="C428" s="5" t="s">
        <v>3762</v>
      </c>
      <c r="D428" s="3" t="s">
        <v>61</v>
      </c>
    </row>
    <row r="429" spans="1:4" ht="15" customHeight="1">
      <c r="A429" s="3" t="str">
        <f t="shared" si="29"/>
        <v>20240815</v>
      </c>
      <c r="B429" t="s">
        <v>1299</v>
      </c>
      <c r="C429" s="5" t="s">
        <v>3763</v>
      </c>
      <c r="D429" s="3" t="s">
        <v>61</v>
      </c>
    </row>
    <row r="430" spans="1:4" ht="15" customHeight="1">
      <c r="A430" s="3" t="str">
        <f t="shared" si="29"/>
        <v>20240815</v>
      </c>
      <c r="B430" t="s">
        <v>1300</v>
      </c>
      <c r="C430" s="5" t="s">
        <v>3764</v>
      </c>
      <c r="D430" s="3" t="s">
        <v>61</v>
      </c>
    </row>
    <row r="431" spans="1:4" ht="15" customHeight="1">
      <c r="A431" s="3" t="str">
        <f t="shared" si="29"/>
        <v>20240815</v>
      </c>
      <c r="B431" t="s">
        <v>1301</v>
      </c>
      <c r="C431" s="5" t="s">
        <v>3765</v>
      </c>
      <c r="D431" s="3" t="s">
        <v>61</v>
      </c>
    </row>
    <row r="432" spans="1:4" ht="15" customHeight="1">
      <c r="A432" s="3" t="str">
        <f t="shared" si="29"/>
        <v>20240815</v>
      </c>
      <c r="B432" t="s">
        <v>1302</v>
      </c>
      <c r="C432" s="5" t="s">
        <v>3766</v>
      </c>
      <c r="D432" s="3" t="s">
        <v>61</v>
      </c>
    </row>
    <row r="433" spans="1:4" ht="15" customHeight="1">
      <c r="A433" s="3" t="str">
        <f t="shared" si="29"/>
        <v>20240815</v>
      </c>
      <c r="B433" t="s">
        <v>1303</v>
      </c>
      <c r="C433" s="5" t="s">
        <v>3767</v>
      </c>
      <c r="D433" s="3" t="s">
        <v>61</v>
      </c>
    </row>
    <row r="434" spans="1:4" ht="15" customHeight="1">
      <c r="A434" s="3" t="str">
        <f t="shared" si="29"/>
        <v>20240815</v>
      </c>
      <c r="B434" t="s">
        <v>1304</v>
      </c>
      <c r="C434" s="5" t="s">
        <v>3768</v>
      </c>
      <c r="D434" s="3" t="s">
        <v>61</v>
      </c>
    </row>
    <row r="435" spans="1:4" ht="15" customHeight="1">
      <c r="A435" s="3" t="str">
        <f t="shared" si="29"/>
        <v>20240815</v>
      </c>
      <c r="B435" t="s">
        <v>1305</v>
      </c>
      <c r="C435" s="5" t="s">
        <v>3769</v>
      </c>
      <c r="D435" s="3" t="s">
        <v>61</v>
      </c>
    </row>
    <row r="436" spans="1:4" ht="15" customHeight="1">
      <c r="A436" s="3" t="str">
        <f t="shared" si="29"/>
        <v>20240815</v>
      </c>
      <c r="B436" t="s">
        <v>1306</v>
      </c>
      <c r="C436" s="5" t="s">
        <v>3770</v>
      </c>
      <c r="D436" s="3" t="s">
        <v>61</v>
      </c>
    </row>
    <row r="437" spans="1:4" ht="15" customHeight="1">
      <c r="A437" s="3" t="str">
        <f t="shared" si="29"/>
        <v>20240815</v>
      </c>
      <c r="B437" t="s">
        <v>1307</v>
      </c>
      <c r="C437" s="5" t="s">
        <v>3771</v>
      </c>
      <c r="D437" s="3" t="s">
        <v>61</v>
      </c>
    </row>
    <row r="438" spans="1:4" ht="15" customHeight="1">
      <c r="A438" s="3" t="str">
        <f t="shared" si="29"/>
        <v>20240815</v>
      </c>
      <c r="B438" t="s">
        <v>1308</v>
      </c>
      <c r="C438" s="5" t="s">
        <v>3772</v>
      </c>
      <c r="D438" s="3" t="s">
        <v>4</v>
      </c>
    </row>
    <row r="439" spans="1:4" ht="15" customHeight="1">
      <c r="A439" s="3" t="str">
        <f t="shared" si="29"/>
        <v>20240815</v>
      </c>
      <c r="B439" t="s">
        <v>1309</v>
      </c>
      <c r="C439" s="5" t="s">
        <v>3773</v>
      </c>
      <c r="D439" s="3" t="s">
        <v>61</v>
      </c>
    </row>
    <row r="440" spans="1:4" ht="15" customHeight="1">
      <c r="A440" s="3" t="str">
        <f t="shared" si="29"/>
        <v>20240815</v>
      </c>
      <c r="B440" t="s">
        <v>1310</v>
      </c>
      <c r="C440" s="5" t="s">
        <v>3774</v>
      </c>
      <c r="D440" s="3" t="s">
        <v>61</v>
      </c>
    </row>
    <row r="441" spans="1:4" ht="15" customHeight="1">
      <c r="A441" s="3" t="str">
        <f t="shared" si="29"/>
        <v>20240815</v>
      </c>
      <c r="B441" t="s">
        <v>1311</v>
      </c>
      <c r="C441" s="5" t="s">
        <v>3775</v>
      </c>
      <c r="D441" s="3" t="s">
        <v>61</v>
      </c>
    </row>
    <row r="442" spans="1:4" ht="15" customHeight="1">
      <c r="A442" s="3" t="str">
        <f t="shared" si="29"/>
        <v>20240815</v>
      </c>
      <c r="B442" t="s">
        <v>1312</v>
      </c>
      <c r="C442" s="5" t="s">
        <v>3776</v>
      </c>
      <c r="D442" s="3" t="s">
        <v>61</v>
      </c>
    </row>
    <row r="443" spans="1:4" ht="15" customHeight="1">
      <c r="A443" s="3" t="str">
        <f t="shared" si="29"/>
        <v>20240815</v>
      </c>
      <c r="B443" t="s">
        <v>1313</v>
      </c>
      <c r="C443" s="5" t="s">
        <v>3777</v>
      </c>
      <c r="D443" s="3" t="s">
        <v>4</v>
      </c>
    </row>
    <row r="444" spans="1:4" ht="15" customHeight="1">
      <c r="A444" s="3" t="str">
        <f t="shared" si="29"/>
        <v>20240815</v>
      </c>
      <c r="B444" t="s">
        <v>1314</v>
      </c>
      <c r="C444" s="5" t="s">
        <v>3778</v>
      </c>
      <c r="D444" s="3" t="s">
        <v>61</v>
      </c>
    </row>
    <row r="445" spans="1:4" ht="15" customHeight="1">
      <c r="A445" s="3" t="str">
        <f>"20240813"</f>
        <v>20240813</v>
      </c>
      <c r="B445" t="s">
        <v>3209</v>
      </c>
      <c r="C445" s="5" t="s">
        <v>3779</v>
      </c>
      <c r="D445" s="3" t="s">
        <v>61</v>
      </c>
    </row>
    <row r="446" spans="1:4" ht="15" customHeight="1">
      <c r="A446" s="3" t="str">
        <f>"20240813"</f>
        <v>20240813</v>
      </c>
      <c r="B446" t="s">
        <v>3210</v>
      </c>
      <c r="C446" s="5" t="s">
        <v>3780</v>
      </c>
      <c r="D446" s="3" t="s">
        <v>6</v>
      </c>
    </row>
    <row r="447" spans="1:4" ht="15" customHeight="1">
      <c r="A447" s="3" t="str">
        <f t="shared" ref="A447:A464" si="30">"20240808"</f>
        <v>20240808</v>
      </c>
      <c r="B447" t="s">
        <v>1275</v>
      </c>
      <c r="C447" s="5" t="s">
        <v>3781</v>
      </c>
      <c r="D447" s="3" t="s">
        <v>4</v>
      </c>
    </row>
    <row r="448" spans="1:4" ht="15" customHeight="1">
      <c r="A448" s="3" t="str">
        <f t="shared" si="30"/>
        <v>20240808</v>
      </c>
      <c r="B448" t="s">
        <v>1276</v>
      </c>
      <c r="C448" s="5" t="s">
        <v>3782</v>
      </c>
      <c r="D448" s="3" t="s">
        <v>61</v>
      </c>
    </row>
    <row r="449" spans="1:4" ht="15" customHeight="1">
      <c r="A449" s="3" t="str">
        <f t="shared" si="30"/>
        <v>20240808</v>
      </c>
      <c r="B449" t="s">
        <v>1277</v>
      </c>
      <c r="C449" s="5" t="s">
        <v>3783</v>
      </c>
      <c r="D449" s="3" t="s">
        <v>61</v>
      </c>
    </row>
    <row r="450" spans="1:4" ht="15" customHeight="1">
      <c r="A450" s="3" t="str">
        <f t="shared" si="30"/>
        <v>20240808</v>
      </c>
      <c r="B450" t="s">
        <v>1278</v>
      </c>
      <c r="C450" s="5" t="s">
        <v>3784</v>
      </c>
      <c r="D450" s="3" t="s">
        <v>61</v>
      </c>
    </row>
    <row r="451" spans="1:4" ht="15" customHeight="1">
      <c r="A451" s="3" t="str">
        <f t="shared" si="30"/>
        <v>20240808</v>
      </c>
      <c r="B451" t="s">
        <v>1279</v>
      </c>
      <c r="C451" s="5" t="s">
        <v>3785</v>
      </c>
      <c r="D451" s="3" t="s">
        <v>61</v>
      </c>
    </row>
    <row r="452" spans="1:4" ht="15" customHeight="1">
      <c r="A452" s="3" t="str">
        <f t="shared" si="30"/>
        <v>20240808</v>
      </c>
      <c r="B452" t="s">
        <v>1280</v>
      </c>
      <c r="C452" s="5" t="s">
        <v>3786</v>
      </c>
      <c r="D452" s="3" t="s">
        <v>61</v>
      </c>
    </row>
    <row r="453" spans="1:4" ht="15" customHeight="1">
      <c r="A453" s="3" t="str">
        <f t="shared" si="30"/>
        <v>20240808</v>
      </c>
      <c r="B453" t="s">
        <v>1281</v>
      </c>
      <c r="C453" s="5" t="s">
        <v>3787</v>
      </c>
      <c r="D453" s="3" t="s">
        <v>61</v>
      </c>
    </row>
    <row r="454" spans="1:4" ht="15" customHeight="1">
      <c r="A454" s="3" t="str">
        <f t="shared" si="30"/>
        <v>20240808</v>
      </c>
      <c r="B454" t="s">
        <v>1282</v>
      </c>
      <c r="C454" s="5" t="s">
        <v>3788</v>
      </c>
      <c r="D454" s="3" t="s">
        <v>61</v>
      </c>
    </row>
    <row r="455" spans="1:4" ht="15" customHeight="1">
      <c r="A455" s="3" t="str">
        <f t="shared" si="30"/>
        <v>20240808</v>
      </c>
      <c r="B455" t="s">
        <v>1283</v>
      </c>
      <c r="C455" s="5" t="s">
        <v>3789</v>
      </c>
      <c r="D455" s="3" t="s">
        <v>61</v>
      </c>
    </row>
    <row r="456" spans="1:4" ht="15" customHeight="1">
      <c r="A456" s="3" t="str">
        <f t="shared" si="30"/>
        <v>20240808</v>
      </c>
      <c r="B456" t="s">
        <v>1284</v>
      </c>
      <c r="C456" s="5" t="s">
        <v>3790</v>
      </c>
      <c r="D456" s="3" t="s">
        <v>61</v>
      </c>
    </row>
    <row r="457" spans="1:4" ht="15" customHeight="1">
      <c r="A457" s="3" t="str">
        <f t="shared" si="30"/>
        <v>20240808</v>
      </c>
      <c r="B457" t="s">
        <v>1285</v>
      </c>
      <c r="C457" s="5" t="s">
        <v>3791</v>
      </c>
      <c r="D457" s="3" t="s">
        <v>61</v>
      </c>
    </row>
    <row r="458" spans="1:4" ht="15" customHeight="1">
      <c r="A458" s="3" t="str">
        <f t="shared" si="30"/>
        <v>20240808</v>
      </c>
      <c r="B458" t="s">
        <v>1286</v>
      </c>
      <c r="C458" s="5" t="s">
        <v>3792</v>
      </c>
      <c r="D458" s="3" t="s">
        <v>6</v>
      </c>
    </row>
    <row r="459" spans="1:4" ht="15" customHeight="1">
      <c r="A459" s="3" t="str">
        <f t="shared" si="30"/>
        <v>20240808</v>
      </c>
      <c r="B459" t="s">
        <v>1287</v>
      </c>
      <c r="C459" s="5" t="s">
        <v>3793</v>
      </c>
      <c r="D459" s="3" t="s">
        <v>61</v>
      </c>
    </row>
    <row r="460" spans="1:4" ht="15" customHeight="1">
      <c r="A460" s="3" t="str">
        <f t="shared" si="30"/>
        <v>20240808</v>
      </c>
      <c r="B460" t="s">
        <v>1288</v>
      </c>
      <c r="C460" s="5" t="s">
        <v>3794</v>
      </c>
      <c r="D460" s="3" t="s">
        <v>61</v>
      </c>
    </row>
    <row r="461" spans="1:4" ht="15" customHeight="1">
      <c r="A461" s="3" t="str">
        <f t="shared" si="30"/>
        <v>20240808</v>
      </c>
      <c r="B461" t="s">
        <v>1289</v>
      </c>
      <c r="C461" s="5" t="s">
        <v>3795</v>
      </c>
      <c r="D461" s="3" t="s">
        <v>61</v>
      </c>
    </row>
    <row r="462" spans="1:4" ht="15" customHeight="1">
      <c r="A462" s="3" t="str">
        <f t="shared" si="30"/>
        <v>20240808</v>
      </c>
      <c r="B462" t="s">
        <v>1290</v>
      </c>
      <c r="C462" s="5" t="s">
        <v>3796</v>
      </c>
      <c r="D462" s="3" t="s">
        <v>61</v>
      </c>
    </row>
    <row r="463" spans="1:4" ht="15" customHeight="1">
      <c r="A463" s="3" t="str">
        <f t="shared" si="30"/>
        <v>20240808</v>
      </c>
      <c r="B463" t="s">
        <v>1291</v>
      </c>
      <c r="C463" s="5" t="s">
        <v>3797</v>
      </c>
      <c r="D463" s="3" t="s">
        <v>61</v>
      </c>
    </row>
    <row r="464" spans="1:4" ht="15" customHeight="1">
      <c r="A464" s="3" t="str">
        <f t="shared" si="30"/>
        <v>20240808</v>
      </c>
      <c r="B464" t="s">
        <v>1292</v>
      </c>
      <c r="C464" s="5" t="s">
        <v>3798</v>
      </c>
      <c r="D464" s="3" t="s">
        <v>61</v>
      </c>
    </row>
    <row r="465" spans="1:4" ht="15" customHeight="1">
      <c r="A465" s="3" t="str">
        <f t="shared" ref="A465:A471" si="31">"20240806"</f>
        <v>20240806</v>
      </c>
      <c r="B465" t="s">
        <v>3202</v>
      </c>
      <c r="C465" s="5" t="s">
        <v>3799</v>
      </c>
      <c r="D465" s="3" t="s">
        <v>6</v>
      </c>
    </row>
    <row r="466" spans="1:4" ht="15" customHeight="1">
      <c r="A466" s="3" t="str">
        <f t="shared" si="31"/>
        <v>20240806</v>
      </c>
      <c r="B466" t="s">
        <v>3203</v>
      </c>
      <c r="C466" s="5" t="s">
        <v>3800</v>
      </c>
      <c r="D466" s="3" t="s">
        <v>61</v>
      </c>
    </row>
    <row r="467" spans="1:4" ht="15" customHeight="1">
      <c r="A467" s="3" t="str">
        <f t="shared" si="31"/>
        <v>20240806</v>
      </c>
      <c r="B467" t="s">
        <v>3204</v>
      </c>
      <c r="C467" s="5" t="s">
        <v>3801</v>
      </c>
      <c r="D467" s="3" t="s">
        <v>61</v>
      </c>
    </row>
    <row r="468" spans="1:4" ht="15" customHeight="1">
      <c r="A468" s="3" t="str">
        <f t="shared" si="31"/>
        <v>20240806</v>
      </c>
      <c r="B468" t="s">
        <v>3205</v>
      </c>
      <c r="C468" s="5" t="s">
        <v>3802</v>
      </c>
      <c r="D468" s="3" t="s">
        <v>61</v>
      </c>
    </row>
    <row r="469" spans="1:4" ht="15" customHeight="1">
      <c r="A469" s="3" t="str">
        <f t="shared" si="31"/>
        <v>20240806</v>
      </c>
      <c r="B469" t="s">
        <v>3206</v>
      </c>
      <c r="C469" s="5" t="s">
        <v>3803</v>
      </c>
      <c r="D469" s="3" t="s">
        <v>61</v>
      </c>
    </row>
    <row r="470" spans="1:4" ht="15" customHeight="1">
      <c r="A470" s="3" t="str">
        <f t="shared" si="31"/>
        <v>20240806</v>
      </c>
      <c r="B470" t="s">
        <v>3207</v>
      </c>
      <c r="C470" s="5" t="s">
        <v>3804</v>
      </c>
      <c r="D470" s="3" t="s">
        <v>64</v>
      </c>
    </row>
    <row r="471" spans="1:4" ht="15" customHeight="1">
      <c r="A471" s="3" t="str">
        <f t="shared" si="31"/>
        <v>20240806</v>
      </c>
      <c r="B471" t="s">
        <v>3208</v>
      </c>
      <c r="C471" s="5" t="s">
        <v>3805</v>
      </c>
      <c r="D471" s="3" t="s">
        <v>61</v>
      </c>
    </row>
    <row r="472" spans="1:4" ht="15" customHeight="1">
      <c r="A472" s="3" t="str">
        <f t="shared" ref="A472:A487" si="32">"20240801"</f>
        <v>20240801</v>
      </c>
      <c r="B472" t="s">
        <v>1259</v>
      </c>
      <c r="C472" s="5" t="s">
        <v>3806</v>
      </c>
      <c r="D472" s="3" t="s">
        <v>61</v>
      </c>
    </row>
    <row r="473" spans="1:4" ht="15" customHeight="1">
      <c r="A473" s="3" t="str">
        <f t="shared" si="32"/>
        <v>20240801</v>
      </c>
      <c r="B473" t="s">
        <v>1260</v>
      </c>
      <c r="C473" s="5" t="s">
        <v>3807</v>
      </c>
      <c r="D473" s="3" t="s">
        <v>61</v>
      </c>
    </row>
    <row r="474" spans="1:4" ht="15" customHeight="1">
      <c r="A474" s="3" t="str">
        <f t="shared" si="32"/>
        <v>20240801</v>
      </c>
      <c r="B474" t="s">
        <v>1261</v>
      </c>
      <c r="C474" s="5" t="s">
        <v>3808</v>
      </c>
      <c r="D474" s="3" t="s">
        <v>61</v>
      </c>
    </row>
    <row r="475" spans="1:4" ht="15" customHeight="1">
      <c r="A475" s="3" t="str">
        <f t="shared" si="32"/>
        <v>20240801</v>
      </c>
      <c r="B475" t="s">
        <v>1262</v>
      </c>
      <c r="C475" s="5" t="s">
        <v>3809</v>
      </c>
      <c r="D475" s="3" t="s">
        <v>6</v>
      </c>
    </row>
    <row r="476" spans="1:4" ht="15" customHeight="1">
      <c r="A476" s="3" t="str">
        <f t="shared" si="32"/>
        <v>20240801</v>
      </c>
      <c r="B476" t="s">
        <v>1263</v>
      </c>
      <c r="C476" s="5" t="s">
        <v>3810</v>
      </c>
      <c r="D476" s="3" t="s">
        <v>6</v>
      </c>
    </row>
    <row r="477" spans="1:4" ht="15" customHeight="1">
      <c r="A477" s="3" t="str">
        <f t="shared" si="32"/>
        <v>20240801</v>
      </c>
      <c r="B477" t="s">
        <v>1264</v>
      </c>
      <c r="C477" s="5" t="s">
        <v>3811</v>
      </c>
      <c r="D477" s="3" t="s">
        <v>61</v>
      </c>
    </row>
    <row r="478" spans="1:4" ht="15" customHeight="1">
      <c r="A478" s="3" t="str">
        <f t="shared" si="32"/>
        <v>20240801</v>
      </c>
      <c r="B478" t="s">
        <v>1265</v>
      </c>
      <c r="C478" s="5" t="s">
        <v>3812</v>
      </c>
      <c r="D478" s="3" t="s">
        <v>61</v>
      </c>
    </row>
    <row r="479" spans="1:4" ht="15" customHeight="1">
      <c r="A479" s="3" t="str">
        <f t="shared" si="32"/>
        <v>20240801</v>
      </c>
      <c r="B479" t="s">
        <v>1266</v>
      </c>
      <c r="C479" s="5" t="s">
        <v>3813</v>
      </c>
      <c r="D479" s="3" t="s">
        <v>64</v>
      </c>
    </row>
    <row r="480" spans="1:4" ht="15" customHeight="1">
      <c r="A480" s="3" t="str">
        <f t="shared" si="32"/>
        <v>20240801</v>
      </c>
      <c r="B480" t="s">
        <v>1267</v>
      </c>
      <c r="C480" s="5" t="s">
        <v>3814</v>
      </c>
      <c r="D480" s="3" t="s">
        <v>61</v>
      </c>
    </row>
    <row r="481" spans="1:4" ht="15" customHeight="1">
      <c r="A481" s="3" t="str">
        <f t="shared" si="32"/>
        <v>20240801</v>
      </c>
      <c r="B481" t="s">
        <v>1268</v>
      </c>
      <c r="C481" s="5" t="s">
        <v>3815</v>
      </c>
      <c r="D481" s="3" t="s">
        <v>61</v>
      </c>
    </row>
    <row r="482" spans="1:4" ht="15" customHeight="1">
      <c r="A482" s="3" t="str">
        <f t="shared" si="32"/>
        <v>20240801</v>
      </c>
      <c r="B482" t="s">
        <v>1269</v>
      </c>
      <c r="C482" s="5" t="s">
        <v>3816</v>
      </c>
      <c r="D482" s="3" t="s">
        <v>61</v>
      </c>
    </row>
    <row r="483" spans="1:4" ht="15" customHeight="1">
      <c r="A483" s="3" t="str">
        <f t="shared" si="32"/>
        <v>20240801</v>
      </c>
      <c r="B483" t="s">
        <v>1270</v>
      </c>
      <c r="C483" s="5" t="s">
        <v>3817</v>
      </c>
      <c r="D483" s="3" t="s">
        <v>64</v>
      </c>
    </row>
    <row r="484" spans="1:4" ht="15" customHeight="1">
      <c r="A484" s="3" t="str">
        <f t="shared" si="32"/>
        <v>20240801</v>
      </c>
      <c r="B484" t="s">
        <v>1271</v>
      </c>
      <c r="C484" s="5" t="s">
        <v>3818</v>
      </c>
      <c r="D484" s="3" t="s">
        <v>61</v>
      </c>
    </row>
    <row r="485" spans="1:4" ht="15" customHeight="1">
      <c r="A485" s="3" t="str">
        <f t="shared" si="32"/>
        <v>20240801</v>
      </c>
      <c r="B485" t="s">
        <v>1272</v>
      </c>
      <c r="C485" s="5" t="s">
        <v>3819</v>
      </c>
      <c r="D485" s="3" t="s">
        <v>4</v>
      </c>
    </row>
    <row r="486" spans="1:4" ht="15" customHeight="1">
      <c r="A486" s="3" t="str">
        <f t="shared" si="32"/>
        <v>20240801</v>
      </c>
      <c r="B486" t="s">
        <v>1273</v>
      </c>
      <c r="C486" s="5" t="s">
        <v>3820</v>
      </c>
      <c r="D486" s="3" t="s">
        <v>61</v>
      </c>
    </row>
    <row r="487" spans="1:4" ht="15" customHeight="1">
      <c r="A487" s="3" t="str">
        <f t="shared" si="32"/>
        <v>20240801</v>
      </c>
      <c r="B487" t="s">
        <v>1274</v>
      </c>
      <c r="C487" s="5" t="s">
        <v>3821</v>
      </c>
      <c r="D487" s="3" t="s">
        <v>61</v>
      </c>
    </row>
    <row r="488" spans="1:4" ht="15" customHeight="1">
      <c r="A488" s="3" t="str">
        <f>"20240730"</f>
        <v>20240730</v>
      </c>
      <c r="B488" t="s">
        <v>3199</v>
      </c>
      <c r="C488" s="5" t="s">
        <v>3822</v>
      </c>
      <c r="D488" s="3" t="s">
        <v>61</v>
      </c>
    </row>
    <row r="489" spans="1:4" ht="15" customHeight="1">
      <c r="A489" s="3" t="str">
        <f>"20240730"</f>
        <v>20240730</v>
      </c>
      <c r="B489" t="s">
        <v>3200</v>
      </c>
      <c r="C489" s="5" t="s">
        <v>3823</v>
      </c>
      <c r="D489" s="3" t="s">
        <v>61</v>
      </c>
    </row>
    <row r="490" spans="1:4" ht="15" customHeight="1">
      <c r="A490" s="3" t="str">
        <f>"20240730"</f>
        <v>20240730</v>
      </c>
      <c r="B490" t="s">
        <v>3201</v>
      </c>
      <c r="C490" s="5" t="s">
        <v>3824</v>
      </c>
      <c r="D490" s="3" t="s">
        <v>6</v>
      </c>
    </row>
    <row r="491" spans="1:4" ht="15" customHeight="1">
      <c r="A491" s="3" t="str">
        <f t="shared" ref="A491:A502" si="33">"20240725"</f>
        <v>20240725</v>
      </c>
      <c r="B491" t="s">
        <v>1247</v>
      </c>
      <c r="C491" s="5" t="s">
        <v>3825</v>
      </c>
      <c r="D491" s="3" t="s">
        <v>61</v>
      </c>
    </row>
    <row r="492" spans="1:4" ht="15" customHeight="1">
      <c r="A492" s="3" t="str">
        <f t="shared" si="33"/>
        <v>20240725</v>
      </c>
      <c r="B492" t="s">
        <v>1248</v>
      </c>
      <c r="C492" s="5" t="s">
        <v>3826</v>
      </c>
      <c r="D492" s="3" t="s">
        <v>61</v>
      </c>
    </row>
    <row r="493" spans="1:4" ht="15" customHeight="1">
      <c r="A493" s="3" t="str">
        <f t="shared" si="33"/>
        <v>20240725</v>
      </c>
      <c r="B493" t="s">
        <v>1249</v>
      </c>
      <c r="C493" s="5" t="s">
        <v>3827</v>
      </c>
      <c r="D493" s="3" t="s">
        <v>61</v>
      </c>
    </row>
    <row r="494" spans="1:4" ht="15" customHeight="1">
      <c r="A494" s="3" t="str">
        <f t="shared" si="33"/>
        <v>20240725</v>
      </c>
      <c r="B494" t="s">
        <v>1250</v>
      </c>
      <c r="C494" s="5" t="s">
        <v>3828</v>
      </c>
      <c r="D494" s="3" t="s">
        <v>6</v>
      </c>
    </row>
    <row r="495" spans="1:4" ht="15" customHeight="1">
      <c r="A495" s="3" t="str">
        <f t="shared" si="33"/>
        <v>20240725</v>
      </c>
      <c r="B495" t="s">
        <v>1251</v>
      </c>
      <c r="C495" s="5" t="s">
        <v>3829</v>
      </c>
      <c r="D495" s="3" t="s">
        <v>61</v>
      </c>
    </row>
    <row r="496" spans="1:4" ht="15" customHeight="1">
      <c r="A496" s="3" t="str">
        <f t="shared" si="33"/>
        <v>20240725</v>
      </c>
      <c r="B496" t="s">
        <v>1252</v>
      </c>
      <c r="C496" s="5" t="s">
        <v>3830</v>
      </c>
      <c r="D496" s="3" t="s">
        <v>61</v>
      </c>
    </row>
    <row r="497" spans="1:4" ht="15" customHeight="1">
      <c r="A497" s="3" t="str">
        <f t="shared" si="33"/>
        <v>20240725</v>
      </c>
      <c r="B497" t="s">
        <v>1253</v>
      </c>
      <c r="C497" s="5" t="s">
        <v>3831</v>
      </c>
      <c r="D497" s="3" t="s">
        <v>61</v>
      </c>
    </row>
    <row r="498" spans="1:4" ht="15" customHeight="1">
      <c r="A498" s="3" t="str">
        <f t="shared" si="33"/>
        <v>20240725</v>
      </c>
      <c r="B498" t="s">
        <v>1254</v>
      </c>
      <c r="C498" s="5" t="s">
        <v>3832</v>
      </c>
      <c r="D498" s="3" t="s">
        <v>61</v>
      </c>
    </row>
    <row r="499" spans="1:4" ht="15" customHeight="1">
      <c r="A499" s="3" t="str">
        <f t="shared" si="33"/>
        <v>20240725</v>
      </c>
      <c r="B499" t="s">
        <v>1255</v>
      </c>
      <c r="C499" s="7" t="s">
        <v>6630</v>
      </c>
      <c r="D499" s="3" t="s">
        <v>61</v>
      </c>
    </row>
    <row r="500" spans="1:4" ht="15" customHeight="1">
      <c r="A500" s="3" t="str">
        <f t="shared" si="33"/>
        <v>20240725</v>
      </c>
      <c r="B500" t="s">
        <v>1256</v>
      </c>
      <c r="C500" s="5" t="s">
        <v>3833</v>
      </c>
      <c r="D500" s="3" t="s">
        <v>61</v>
      </c>
    </row>
    <row r="501" spans="1:4" ht="15" customHeight="1">
      <c r="A501" s="3" t="str">
        <f t="shared" si="33"/>
        <v>20240725</v>
      </c>
      <c r="B501" t="s">
        <v>1257</v>
      </c>
      <c r="C501" s="5" t="s">
        <v>3834</v>
      </c>
      <c r="D501" s="3" t="s">
        <v>61</v>
      </c>
    </row>
    <row r="502" spans="1:4" ht="15" customHeight="1">
      <c r="A502" s="3" t="str">
        <f t="shared" si="33"/>
        <v>20240725</v>
      </c>
      <c r="B502" t="s">
        <v>1258</v>
      </c>
      <c r="C502" s="5" t="s">
        <v>3835</v>
      </c>
      <c r="D502" s="3" t="s">
        <v>61</v>
      </c>
    </row>
    <row r="503" spans="1:4" ht="15" customHeight="1">
      <c r="A503" s="3" t="str">
        <f>"20240723"</f>
        <v>20240723</v>
      </c>
      <c r="B503" t="s">
        <v>3197</v>
      </c>
      <c r="C503" s="5" t="s">
        <v>3836</v>
      </c>
      <c r="D503" s="3" t="s">
        <v>61</v>
      </c>
    </row>
    <row r="504" spans="1:4" ht="15" customHeight="1">
      <c r="A504" s="3" t="str">
        <f>"20240723"</f>
        <v>20240723</v>
      </c>
      <c r="B504" t="s">
        <v>3198</v>
      </c>
      <c r="C504" s="5" t="s">
        <v>3837</v>
      </c>
      <c r="D504" s="3" t="s">
        <v>6</v>
      </c>
    </row>
    <row r="505" spans="1:4" ht="15" customHeight="1">
      <c r="A505" s="3" t="str">
        <f t="shared" ref="A505:A514" si="34">"20240718"</f>
        <v>20240718</v>
      </c>
      <c r="B505" t="s">
        <v>1237</v>
      </c>
      <c r="C505" s="5" t="s">
        <v>3838</v>
      </c>
      <c r="D505" s="3" t="s">
        <v>61</v>
      </c>
    </row>
    <row r="506" spans="1:4" ht="15" customHeight="1">
      <c r="A506" s="3" t="str">
        <f t="shared" si="34"/>
        <v>20240718</v>
      </c>
      <c r="B506" t="s">
        <v>1238</v>
      </c>
      <c r="C506" s="5" t="s">
        <v>3839</v>
      </c>
      <c r="D506" s="3" t="s">
        <v>61</v>
      </c>
    </row>
    <row r="507" spans="1:4" ht="15" customHeight="1">
      <c r="A507" s="3" t="str">
        <f t="shared" si="34"/>
        <v>20240718</v>
      </c>
      <c r="B507" t="s">
        <v>1239</v>
      </c>
      <c r="C507" s="5" t="s">
        <v>3840</v>
      </c>
      <c r="D507" s="3" t="s">
        <v>61</v>
      </c>
    </row>
    <row r="508" spans="1:4" ht="15" customHeight="1">
      <c r="A508" s="3" t="str">
        <f t="shared" si="34"/>
        <v>20240718</v>
      </c>
      <c r="B508" t="s">
        <v>1240</v>
      </c>
      <c r="C508" s="5" t="s">
        <v>3841</v>
      </c>
      <c r="D508" s="3" t="s">
        <v>61</v>
      </c>
    </row>
    <row r="509" spans="1:4" ht="15" customHeight="1">
      <c r="A509" s="3" t="str">
        <f t="shared" si="34"/>
        <v>20240718</v>
      </c>
      <c r="B509" t="s">
        <v>1241</v>
      </c>
      <c r="C509" s="5" t="s">
        <v>3842</v>
      </c>
      <c r="D509" s="3" t="s">
        <v>61</v>
      </c>
    </row>
    <row r="510" spans="1:4" ht="15" customHeight="1">
      <c r="A510" s="3" t="str">
        <f t="shared" si="34"/>
        <v>20240718</v>
      </c>
      <c r="B510" t="s">
        <v>1242</v>
      </c>
      <c r="C510" s="5" t="s">
        <v>3843</v>
      </c>
      <c r="D510" s="3" t="s">
        <v>6</v>
      </c>
    </row>
    <row r="511" spans="1:4" ht="15" customHeight="1">
      <c r="A511" s="3" t="str">
        <f t="shared" si="34"/>
        <v>20240718</v>
      </c>
      <c r="B511" t="s">
        <v>1243</v>
      </c>
      <c r="C511" s="5" t="s">
        <v>3844</v>
      </c>
      <c r="D511" s="3" t="s">
        <v>61</v>
      </c>
    </row>
    <row r="512" spans="1:4" ht="15" customHeight="1">
      <c r="A512" s="3" t="str">
        <f t="shared" si="34"/>
        <v>20240718</v>
      </c>
      <c r="B512" t="s">
        <v>1244</v>
      </c>
      <c r="C512" s="7" t="s">
        <v>6632</v>
      </c>
      <c r="D512" s="3" t="s">
        <v>61</v>
      </c>
    </row>
    <row r="513" spans="1:4" ht="15" customHeight="1">
      <c r="A513" s="3" t="str">
        <f t="shared" si="34"/>
        <v>20240718</v>
      </c>
      <c r="B513" t="s">
        <v>1245</v>
      </c>
      <c r="C513" s="5" t="s">
        <v>3845</v>
      </c>
      <c r="D513" s="3" t="s">
        <v>4</v>
      </c>
    </row>
    <row r="514" spans="1:4" ht="15" customHeight="1">
      <c r="A514" s="3" t="str">
        <f t="shared" si="34"/>
        <v>20240718</v>
      </c>
      <c r="B514" t="s">
        <v>1246</v>
      </c>
      <c r="C514" s="5" t="s">
        <v>3846</v>
      </c>
      <c r="D514" s="3" t="s">
        <v>6</v>
      </c>
    </row>
    <row r="515" spans="1:4" ht="15" customHeight="1">
      <c r="A515" s="3" t="str">
        <f t="shared" ref="A515:A523" si="35">"20240716"</f>
        <v>20240716</v>
      </c>
      <c r="B515" t="s">
        <v>3188</v>
      </c>
      <c r="C515" s="5" t="s">
        <v>3847</v>
      </c>
      <c r="D515" s="3" t="s">
        <v>61</v>
      </c>
    </row>
    <row r="516" spans="1:4" ht="15" customHeight="1">
      <c r="A516" s="3" t="str">
        <f t="shared" si="35"/>
        <v>20240716</v>
      </c>
      <c r="B516" t="s">
        <v>3189</v>
      </c>
      <c r="C516" s="5" t="s">
        <v>3848</v>
      </c>
      <c r="D516" s="3" t="s">
        <v>61</v>
      </c>
    </row>
    <row r="517" spans="1:4" ht="15" customHeight="1">
      <c r="A517" s="3" t="str">
        <f t="shared" si="35"/>
        <v>20240716</v>
      </c>
      <c r="B517" t="s">
        <v>3190</v>
      </c>
      <c r="C517" s="5" t="s">
        <v>3849</v>
      </c>
      <c r="D517" s="3" t="s">
        <v>6</v>
      </c>
    </row>
    <row r="518" spans="1:4" ht="15" customHeight="1">
      <c r="A518" s="3" t="str">
        <f t="shared" si="35"/>
        <v>20240716</v>
      </c>
      <c r="B518" t="s">
        <v>3191</v>
      </c>
      <c r="C518" s="5" t="s">
        <v>3850</v>
      </c>
      <c r="D518" s="3" t="s">
        <v>61</v>
      </c>
    </row>
    <row r="519" spans="1:4" ht="15" customHeight="1">
      <c r="A519" s="3" t="str">
        <f t="shared" si="35"/>
        <v>20240716</v>
      </c>
      <c r="B519" t="s">
        <v>3192</v>
      </c>
      <c r="C519" s="5" t="s">
        <v>3851</v>
      </c>
      <c r="D519" s="3" t="s">
        <v>64</v>
      </c>
    </row>
    <row r="520" spans="1:4" ht="15" customHeight="1">
      <c r="A520" s="3" t="str">
        <f t="shared" si="35"/>
        <v>20240716</v>
      </c>
      <c r="B520" t="s">
        <v>3193</v>
      </c>
      <c r="C520" s="5" t="s">
        <v>3852</v>
      </c>
      <c r="D520" s="3" t="s">
        <v>61</v>
      </c>
    </row>
    <row r="521" spans="1:4" ht="15" customHeight="1">
      <c r="A521" s="3" t="str">
        <f t="shared" si="35"/>
        <v>20240716</v>
      </c>
      <c r="B521" t="s">
        <v>3194</v>
      </c>
      <c r="C521" s="5" t="s">
        <v>3853</v>
      </c>
      <c r="D521" s="3" t="s">
        <v>64</v>
      </c>
    </row>
    <row r="522" spans="1:4" ht="15" customHeight="1">
      <c r="A522" s="3" t="str">
        <f t="shared" si="35"/>
        <v>20240716</v>
      </c>
      <c r="B522" t="s">
        <v>3195</v>
      </c>
      <c r="C522" s="5" t="s">
        <v>3854</v>
      </c>
      <c r="D522" s="3" t="s">
        <v>61</v>
      </c>
    </row>
    <row r="523" spans="1:4" ht="15" customHeight="1">
      <c r="A523" s="3" t="str">
        <f t="shared" si="35"/>
        <v>20240716</v>
      </c>
      <c r="B523" t="s">
        <v>3196</v>
      </c>
      <c r="C523" s="5" t="s">
        <v>3855</v>
      </c>
      <c r="D523" s="3" t="s">
        <v>61</v>
      </c>
    </row>
    <row r="524" spans="1:4" ht="15" customHeight="1">
      <c r="A524" s="3" t="str">
        <f t="shared" ref="A524:A555" si="36">"20240711"</f>
        <v>20240711</v>
      </c>
      <c r="B524" t="s">
        <v>1205</v>
      </c>
      <c r="C524" s="5" t="s">
        <v>3856</v>
      </c>
      <c r="D524" s="3" t="s">
        <v>61</v>
      </c>
    </row>
    <row r="525" spans="1:4" ht="15" customHeight="1">
      <c r="A525" s="3" t="str">
        <f t="shared" si="36"/>
        <v>20240711</v>
      </c>
      <c r="B525" t="s">
        <v>1206</v>
      </c>
      <c r="C525" s="5" t="s">
        <v>3857</v>
      </c>
      <c r="D525" s="3" t="s">
        <v>61</v>
      </c>
    </row>
    <row r="526" spans="1:4" ht="15" customHeight="1">
      <c r="A526" s="3" t="str">
        <f t="shared" si="36"/>
        <v>20240711</v>
      </c>
      <c r="B526" t="s">
        <v>1207</v>
      </c>
      <c r="C526" s="5" t="s">
        <v>3858</v>
      </c>
      <c r="D526" s="3" t="s">
        <v>61</v>
      </c>
    </row>
    <row r="527" spans="1:4" ht="15" customHeight="1">
      <c r="A527" s="3" t="str">
        <f t="shared" si="36"/>
        <v>20240711</v>
      </c>
      <c r="B527" t="s">
        <v>1208</v>
      </c>
      <c r="C527" s="5" t="s">
        <v>3859</v>
      </c>
      <c r="D527" s="3" t="s">
        <v>61</v>
      </c>
    </row>
    <row r="528" spans="1:4" ht="15" customHeight="1">
      <c r="A528" s="3" t="str">
        <f t="shared" si="36"/>
        <v>20240711</v>
      </c>
      <c r="B528" t="s">
        <v>1209</v>
      </c>
      <c r="C528" s="5" t="s">
        <v>3860</v>
      </c>
      <c r="D528" s="3" t="s">
        <v>61</v>
      </c>
    </row>
    <row r="529" spans="1:4" ht="15" customHeight="1">
      <c r="A529" s="3" t="str">
        <f t="shared" si="36"/>
        <v>20240711</v>
      </c>
      <c r="B529" t="s">
        <v>1210</v>
      </c>
      <c r="C529" s="5" t="s">
        <v>3861</v>
      </c>
      <c r="D529" s="3" t="s">
        <v>61</v>
      </c>
    </row>
    <row r="530" spans="1:4" ht="15" customHeight="1">
      <c r="A530" s="3" t="str">
        <f t="shared" si="36"/>
        <v>20240711</v>
      </c>
      <c r="B530" t="s">
        <v>1211</v>
      </c>
      <c r="C530" s="5" t="s">
        <v>3862</v>
      </c>
      <c r="D530" s="3" t="s">
        <v>61</v>
      </c>
    </row>
    <row r="531" spans="1:4" ht="15" customHeight="1">
      <c r="A531" s="3" t="str">
        <f t="shared" si="36"/>
        <v>20240711</v>
      </c>
      <c r="B531" t="s">
        <v>1212</v>
      </c>
      <c r="C531" s="5" t="s">
        <v>3863</v>
      </c>
      <c r="D531" s="3" t="s">
        <v>61</v>
      </c>
    </row>
    <row r="532" spans="1:4" ht="15" customHeight="1">
      <c r="A532" s="3" t="str">
        <f t="shared" si="36"/>
        <v>20240711</v>
      </c>
      <c r="B532" t="s">
        <v>1213</v>
      </c>
      <c r="C532" s="5" t="s">
        <v>3864</v>
      </c>
      <c r="D532" s="3" t="s">
        <v>61</v>
      </c>
    </row>
    <row r="533" spans="1:4" ht="15" customHeight="1">
      <c r="A533" s="3" t="str">
        <f t="shared" si="36"/>
        <v>20240711</v>
      </c>
      <c r="B533" t="s">
        <v>1214</v>
      </c>
      <c r="C533" s="5" t="s">
        <v>3865</v>
      </c>
      <c r="D533" s="3" t="s">
        <v>61</v>
      </c>
    </row>
    <row r="534" spans="1:4" ht="15" customHeight="1">
      <c r="A534" s="3" t="str">
        <f t="shared" si="36"/>
        <v>20240711</v>
      </c>
      <c r="B534" t="s">
        <v>1215</v>
      </c>
      <c r="C534" s="5" t="s">
        <v>3866</v>
      </c>
      <c r="D534" s="3" t="s">
        <v>61</v>
      </c>
    </row>
    <row r="535" spans="1:4" ht="15" customHeight="1">
      <c r="A535" s="3" t="str">
        <f t="shared" si="36"/>
        <v>20240711</v>
      </c>
      <c r="B535" t="s">
        <v>1216</v>
      </c>
      <c r="C535" s="5" t="s">
        <v>3867</v>
      </c>
      <c r="D535" s="3" t="s">
        <v>61</v>
      </c>
    </row>
    <row r="536" spans="1:4" ht="15" customHeight="1">
      <c r="A536" s="3" t="str">
        <f t="shared" si="36"/>
        <v>20240711</v>
      </c>
      <c r="B536" t="s">
        <v>1217</v>
      </c>
      <c r="C536" s="5" t="s">
        <v>3868</v>
      </c>
      <c r="D536" s="3" t="s">
        <v>61</v>
      </c>
    </row>
    <row r="537" spans="1:4" ht="15" customHeight="1">
      <c r="A537" s="3" t="str">
        <f t="shared" si="36"/>
        <v>20240711</v>
      </c>
      <c r="B537" t="s">
        <v>1218</v>
      </c>
      <c r="C537" s="5" t="s">
        <v>3869</v>
      </c>
      <c r="D537" s="3" t="s">
        <v>61</v>
      </c>
    </row>
    <row r="538" spans="1:4" ht="15" customHeight="1">
      <c r="A538" s="3" t="str">
        <f t="shared" si="36"/>
        <v>20240711</v>
      </c>
      <c r="B538" t="s">
        <v>1219</v>
      </c>
      <c r="C538" s="5" t="s">
        <v>3870</v>
      </c>
      <c r="D538" s="3" t="s">
        <v>6</v>
      </c>
    </row>
    <row r="539" spans="1:4" ht="15" customHeight="1">
      <c r="A539" s="3" t="str">
        <f t="shared" si="36"/>
        <v>20240711</v>
      </c>
      <c r="B539" t="s">
        <v>1220</v>
      </c>
      <c r="C539" s="5" t="s">
        <v>3871</v>
      </c>
      <c r="D539" s="3" t="s">
        <v>61</v>
      </c>
    </row>
    <row r="540" spans="1:4" ht="15" customHeight="1">
      <c r="A540" s="3" t="str">
        <f t="shared" si="36"/>
        <v>20240711</v>
      </c>
      <c r="B540" t="s">
        <v>1221</v>
      </c>
      <c r="C540" s="5" t="s">
        <v>3872</v>
      </c>
      <c r="D540" s="3" t="s">
        <v>61</v>
      </c>
    </row>
    <row r="541" spans="1:4" ht="15" customHeight="1">
      <c r="A541" s="3" t="str">
        <f t="shared" si="36"/>
        <v>20240711</v>
      </c>
      <c r="B541" t="s">
        <v>1222</v>
      </c>
      <c r="C541" s="5" t="s">
        <v>3873</v>
      </c>
      <c r="D541" s="3" t="s">
        <v>6</v>
      </c>
    </row>
    <row r="542" spans="1:4" ht="15" customHeight="1">
      <c r="A542" s="3" t="str">
        <f t="shared" si="36"/>
        <v>20240711</v>
      </c>
      <c r="B542" t="s">
        <v>1223</v>
      </c>
      <c r="C542" s="5" t="s">
        <v>3874</v>
      </c>
      <c r="D542" s="3" t="s">
        <v>61</v>
      </c>
    </row>
    <row r="543" spans="1:4" ht="15" customHeight="1">
      <c r="A543" s="3" t="str">
        <f t="shared" si="36"/>
        <v>20240711</v>
      </c>
      <c r="B543" t="s">
        <v>1224</v>
      </c>
      <c r="C543" s="5" t="s">
        <v>3875</v>
      </c>
      <c r="D543" s="3" t="s">
        <v>61</v>
      </c>
    </row>
    <row r="544" spans="1:4" ht="15" customHeight="1">
      <c r="A544" s="3" t="str">
        <f t="shared" si="36"/>
        <v>20240711</v>
      </c>
      <c r="B544" t="s">
        <v>1225</v>
      </c>
      <c r="C544" s="5" t="s">
        <v>3876</v>
      </c>
      <c r="D544" s="3" t="s">
        <v>61</v>
      </c>
    </row>
    <row r="545" spans="1:4" ht="15" customHeight="1">
      <c r="A545" s="3" t="str">
        <f t="shared" si="36"/>
        <v>20240711</v>
      </c>
      <c r="B545" t="s">
        <v>1226</v>
      </c>
      <c r="C545" s="5" t="s">
        <v>3877</v>
      </c>
      <c r="D545" s="3" t="s">
        <v>61</v>
      </c>
    </row>
    <row r="546" spans="1:4" ht="15" customHeight="1">
      <c r="A546" s="3" t="str">
        <f t="shared" si="36"/>
        <v>20240711</v>
      </c>
      <c r="B546" t="s">
        <v>1227</v>
      </c>
      <c r="C546" s="5" t="s">
        <v>3878</v>
      </c>
      <c r="D546" s="3" t="s">
        <v>61</v>
      </c>
    </row>
    <row r="547" spans="1:4" ht="15" customHeight="1">
      <c r="A547" s="3" t="str">
        <f t="shared" si="36"/>
        <v>20240711</v>
      </c>
      <c r="B547" t="s">
        <v>1228</v>
      </c>
      <c r="C547" s="5" t="s">
        <v>3879</v>
      </c>
      <c r="D547" s="3" t="s">
        <v>61</v>
      </c>
    </row>
    <row r="548" spans="1:4" ht="15" customHeight="1">
      <c r="A548" s="3" t="str">
        <f t="shared" si="36"/>
        <v>20240711</v>
      </c>
      <c r="B548" t="s">
        <v>1229</v>
      </c>
      <c r="C548" s="5" t="s">
        <v>3880</v>
      </c>
      <c r="D548" s="3" t="s">
        <v>61</v>
      </c>
    </row>
    <row r="549" spans="1:4" ht="15" customHeight="1">
      <c r="A549" s="3" t="str">
        <f t="shared" si="36"/>
        <v>20240711</v>
      </c>
      <c r="B549" t="s">
        <v>1230</v>
      </c>
      <c r="C549" s="5" t="s">
        <v>3881</v>
      </c>
      <c r="D549" s="3" t="s">
        <v>61</v>
      </c>
    </row>
    <row r="550" spans="1:4" ht="15" customHeight="1">
      <c r="A550" s="3" t="str">
        <f t="shared" si="36"/>
        <v>20240711</v>
      </c>
      <c r="B550" t="s">
        <v>1231</v>
      </c>
      <c r="C550" s="5" t="s">
        <v>3882</v>
      </c>
      <c r="D550" s="3" t="s">
        <v>61</v>
      </c>
    </row>
    <row r="551" spans="1:4" ht="15" customHeight="1">
      <c r="A551" s="3" t="str">
        <f t="shared" si="36"/>
        <v>20240711</v>
      </c>
      <c r="B551" t="s">
        <v>1232</v>
      </c>
      <c r="C551" s="5" t="s">
        <v>3883</v>
      </c>
      <c r="D551" s="3" t="s">
        <v>6</v>
      </c>
    </row>
    <row r="552" spans="1:4" ht="15" customHeight="1">
      <c r="A552" s="3" t="str">
        <f t="shared" si="36"/>
        <v>20240711</v>
      </c>
      <c r="B552" t="s">
        <v>1233</v>
      </c>
      <c r="C552" s="5" t="s">
        <v>3884</v>
      </c>
      <c r="D552" s="3" t="s">
        <v>61</v>
      </c>
    </row>
    <row r="553" spans="1:4" ht="15" customHeight="1">
      <c r="A553" s="3" t="str">
        <f t="shared" si="36"/>
        <v>20240711</v>
      </c>
      <c r="B553" t="s">
        <v>1234</v>
      </c>
      <c r="C553" s="5" t="s">
        <v>3885</v>
      </c>
      <c r="D553" s="3" t="s">
        <v>61</v>
      </c>
    </row>
    <row r="554" spans="1:4" ht="15" customHeight="1">
      <c r="A554" s="3" t="str">
        <f t="shared" si="36"/>
        <v>20240711</v>
      </c>
      <c r="B554" t="s">
        <v>1235</v>
      </c>
      <c r="C554" s="5" t="s">
        <v>3886</v>
      </c>
      <c r="D554" s="3" t="s">
        <v>61</v>
      </c>
    </row>
    <row r="555" spans="1:4" ht="15" customHeight="1">
      <c r="A555" s="3" t="str">
        <f t="shared" si="36"/>
        <v>20240711</v>
      </c>
      <c r="B555" t="s">
        <v>1236</v>
      </c>
      <c r="C555" s="5" t="s">
        <v>3887</v>
      </c>
      <c r="D555" s="3" t="s">
        <v>61</v>
      </c>
    </row>
    <row r="556" spans="1:4" ht="15" customHeight="1">
      <c r="A556" s="3" t="str">
        <f t="shared" ref="A556:A568" si="37">"20240709"</f>
        <v>20240709</v>
      </c>
      <c r="B556" t="s">
        <v>3175</v>
      </c>
      <c r="C556" s="5" t="s">
        <v>3888</v>
      </c>
      <c r="D556" s="3" t="s">
        <v>64</v>
      </c>
    </row>
    <row r="557" spans="1:4" ht="15" customHeight="1">
      <c r="A557" s="3" t="str">
        <f t="shared" si="37"/>
        <v>20240709</v>
      </c>
      <c r="B557" t="s">
        <v>3176</v>
      </c>
      <c r="C557" s="5" t="s">
        <v>3889</v>
      </c>
      <c r="D557" s="3" t="s">
        <v>64</v>
      </c>
    </row>
    <row r="558" spans="1:4" ht="15" customHeight="1">
      <c r="A558" s="3" t="str">
        <f t="shared" si="37"/>
        <v>20240709</v>
      </c>
      <c r="B558" t="s">
        <v>3177</v>
      </c>
      <c r="C558" s="7" t="s">
        <v>6579</v>
      </c>
      <c r="D558" s="3" t="s">
        <v>61</v>
      </c>
    </row>
    <row r="559" spans="1:4" ht="15" customHeight="1">
      <c r="A559" s="3" t="str">
        <f t="shared" si="37"/>
        <v>20240709</v>
      </c>
      <c r="B559" t="s">
        <v>3178</v>
      </c>
      <c r="C559" s="5" t="s">
        <v>3890</v>
      </c>
      <c r="D559" s="3" t="s">
        <v>61</v>
      </c>
    </row>
    <row r="560" spans="1:4" ht="15" customHeight="1">
      <c r="A560" s="3" t="str">
        <f t="shared" si="37"/>
        <v>20240709</v>
      </c>
      <c r="B560" t="s">
        <v>3179</v>
      </c>
      <c r="C560" s="5" t="s">
        <v>3891</v>
      </c>
      <c r="D560" s="3" t="s">
        <v>61</v>
      </c>
    </row>
    <row r="561" spans="1:4" ht="15" customHeight="1">
      <c r="A561" s="3" t="str">
        <f t="shared" si="37"/>
        <v>20240709</v>
      </c>
      <c r="B561" t="s">
        <v>3180</v>
      </c>
      <c r="C561" s="5" t="s">
        <v>3892</v>
      </c>
      <c r="D561" s="3" t="s">
        <v>61</v>
      </c>
    </row>
    <row r="562" spans="1:4" ht="15" customHeight="1">
      <c r="A562" s="3" t="str">
        <f t="shared" si="37"/>
        <v>20240709</v>
      </c>
      <c r="B562" t="s">
        <v>3181</v>
      </c>
      <c r="C562" s="5" t="s">
        <v>3893</v>
      </c>
      <c r="D562" s="3" t="s">
        <v>61</v>
      </c>
    </row>
    <row r="563" spans="1:4" ht="15" customHeight="1">
      <c r="A563" s="3" t="str">
        <f t="shared" si="37"/>
        <v>20240709</v>
      </c>
      <c r="B563" t="s">
        <v>3182</v>
      </c>
      <c r="C563" s="5" t="s">
        <v>3894</v>
      </c>
      <c r="D563" s="3" t="s">
        <v>61</v>
      </c>
    </row>
    <row r="564" spans="1:4" ht="15" customHeight="1">
      <c r="A564" s="3" t="str">
        <f t="shared" si="37"/>
        <v>20240709</v>
      </c>
      <c r="B564" t="s">
        <v>3183</v>
      </c>
      <c r="C564" s="5" t="s">
        <v>3895</v>
      </c>
      <c r="D564" s="3" t="s">
        <v>61</v>
      </c>
    </row>
    <row r="565" spans="1:4" ht="15" customHeight="1">
      <c r="A565" s="3" t="str">
        <f t="shared" si="37"/>
        <v>20240709</v>
      </c>
      <c r="B565" t="s">
        <v>3184</v>
      </c>
      <c r="C565" s="5" t="s">
        <v>3896</v>
      </c>
      <c r="D565" s="3" t="s">
        <v>64</v>
      </c>
    </row>
    <row r="566" spans="1:4" ht="15" customHeight="1">
      <c r="A566" s="3" t="str">
        <f t="shared" si="37"/>
        <v>20240709</v>
      </c>
      <c r="B566" t="s">
        <v>3185</v>
      </c>
      <c r="C566" s="5" t="s">
        <v>3897</v>
      </c>
      <c r="D566" s="3" t="s">
        <v>61</v>
      </c>
    </row>
    <row r="567" spans="1:4" ht="15" customHeight="1">
      <c r="A567" s="3" t="str">
        <f t="shared" si="37"/>
        <v>20240709</v>
      </c>
      <c r="B567" t="s">
        <v>3186</v>
      </c>
      <c r="C567" s="5" t="s">
        <v>3898</v>
      </c>
      <c r="D567" s="3" t="s">
        <v>61</v>
      </c>
    </row>
    <row r="568" spans="1:4" ht="15" customHeight="1">
      <c r="A568" s="3" t="str">
        <f t="shared" si="37"/>
        <v>20240709</v>
      </c>
      <c r="B568" t="s">
        <v>3187</v>
      </c>
      <c r="C568" s="5" t="s">
        <v>3899</v>
      </c>
      <c r="D568" s="3" t="s">
        <v>61</v>
      </c>
    </row>
    <row r="569" spans="1:4" ht="15" customHeight="1">
      <c r="A569" s="3" t="str">
        <f t="shared" ref="A569:A596" si="38">"20240704"</f>
        <v>20240704</v>
      </c>
      <c r="B569" t="s">
        <v>1177</v>
      </c>
      <c r="C569" s="5" t="s">
        <v>3900</v>
      </c>
      <c r="D569" s="3" t="s">
        <v>61</v>
      </c>
    </row>
    <row r="570" spans="1:4" ht="15" customHeight="1">
      <c r="A570" s="3" t="str">
        <f t="shared" si="38"/>
        <v>20240704</v>
      </c>
      <c r="B570" t="s">
        <v>1178</v>
      </c>
      <c r="C570" s="5" t="s">
        <v>3901</v>
      </c>
      <c r="D570" s="3" t="s">
        <v>61</v>
      </c>
    </row>
    <row r="571" spans="1:4" ht="15" customHeight="1">
      <c r="A571" s="3" t="str">
        <f t="shared" si="38"/>
        <v>20240704</v>
      </c>
      <c r="B571" t="s">
        <v>1179</v>
      </c>
      <c r="C571" s="5" t="s">
        <v>3902</v>
      </c>
      <c r="D571" s="3" t="s">
        <v>6</v>
      </c>
    </row>
    <row r="572" spans="1:4" ht="15" customHeight="1">
      <c r="A572" s="3" t="str">
        <f t="shared" si="38"/>
        <v>20240704</v>
      </c>
      <c r="B572" t="s">
        <v>1180</v>
      </c>
      <c r="C572" s="5" t="s">
        <v>3903</v>
      </c>
      <c r="D572" s="3" t="s">
        <v>61</v>
      </c>
    </row>
    <row r="573" spans="1:4" ht="15" customHeight="1">
      <c r="A573" s="3" t="str">
        <f t="shared" si="38"/>
        <v>20240704</v>
      </c>
      <c r="B573" t="s">
        <v>1181</v>
      </c>
      <c r="C573" s="5" t="s">
        <v>3904</v>
      </c>
      <c r="D573" s="3" t="s">
        <v>61</v>
      </c>
    </row>
    <row r="574" spans="1:4" ht="15" customHeight="1">
      <c r="A574" s="3" t="str">
        <f t="shared" si="38"/>
        <v>20240704</v>
      </c>
      <c r="B574" t="s">
        <v>1182</v>
      </c>
      <c r="C574" s="5" t="s">
        <v>3905</v>
      </c>
      <c r="D574" s="3" t="s">
        <v>61</v>
      </c>
    </row>
    <row r="575" spans="1:4" ht="15" customHeight="1">
      <c r="A575" s="3" t="str">
        <f t="shared" si="38"/>
        <v>20240704</v>
      </c>
      <c r="B575" t="s">
        <v>1183</v>
      </c>
      <c r="C575" s="5" t="s">
        <v>3906</v>
      </c>
      <c r="D575" s="3" t="s">
        <v>4</v>
      </c>
    </row>
    <row r="576" spans="1:4" ht="15" customHeight="1">
      <c r="A576" s="3" t="str">
        <f t="shared" si="38"/>
        <v>20240704</v>
      </c>
      <c r="B576" t="s">
        <v>1184</v>
      </c>
      <c r="C576" s="5" t="s">
        <v>3907</v>
      </c>
      <c r="D576" s="3" t="s">
        <v>61</v>
      </c>
    </row>
    <row r="577" spans="1:4" ht="15" customHeight="1">
      <c r="A577" s="3" t="str">
        <f t="shared" si="38"/>
        <v>20240704</v>
      </c>
      <c r="B577" t="s">
        <v>1185</v>
      </c>
      <c r="C577" s="5" t="s">
        <v>3908</v>
      </c>
      <c r="D577" s="3" t="s">
        <v>61</v>
      </c>
    </row>
    <row r="578" spans="1:4" ht="15" customHeight="1">
      <c r="A578" s="3" t="str">
        <f t="shared" si="38"/>
        <v>20240704</v>
      </c>
      <c r="B578" t="s">
        <v>1186</v>
      </c>
      <c r="C578" s="5" t="s">
        <v>3909</v>
      </c>
      <c r="D578" s="3" t="s">
        <v>61</v>
      </c>
    </row>
    <row r="579" spans="1:4" ht="15" customHeight="1">
      <c r="A579" s="3" t="str">
        <f t="shared" si="38"/>
        <v>20240704</v>
      </c>
      <c r="B579" t="s">
        <v>1187</v>
      </c>
      <c r="C579" s="5" t="s">
        <v>3910</v>
      </c>
      <c r="D579" s="3" t="s">
        <v>61</v>
      </c>
    </row>
    <row r="580" spans="1:4" ht="15" customHeight="1">
      <c r="A580" s="3" t="str">
        <f t="shared" si="38"/>
        <v>20240704</v>
      </c>
      <c r="B580" t="s">
        <v>1188</v>
      </c>
      <c r="C580" s="5" t="s">
        <v>3911</v>
      </c>
      <c r="D580" s="3" t="s">
        <v>61</v>
      </c>
    </row>
    <row r="581" spans="1:4" ht="15" customHeight="1">
      <c r="A581" s="3" t="str">
        <f t="shared" si="38"/>
        <v>20240704</v>
      </c>
      <c r="B581" t="s">
        <v>1189</v>
      </c>
      <c r="C581" s="5" t="s">
        <v>3912</v>
      </c>
      <c r="D581" s="3" t="s">
        <v>6</v>
      </c>
    </row>
    <row r="582" spans="1:4" ht="15" customHeight="1">
      <c r="A582" s="3" t="str">
        <f t="shared" si="38"/>
        <v>20240704</v>
      </c>
      <c r="B582" t="s">
        <v>1190</v>
      </c>
      <c r="C582" s="5" t="s">
        <v>3913</v>
      </c>
      <c r="D582" s="3" t="s">
        <v>61</v>
      </c>
    </row>
    <row r="583" spans="1:4" ht="15" customHeight="1">
      <c r="A583" s="3" t="str">
        <f t="shared" si="38"/>
        <v>20240704</v>
      </c>
      <c r="B583" t="s">
        <v>1191</v>
      </c>
      <c r="C583" s="5" t="s">
        <v>3914</v>
      </c>
      <c r="D583" s="3" t="s">
        <v>6</v>
      </c>
    </row>
    <row r="584" spans="1:4" ht="15" customHeight="1">
      <c r="A584" s="3" t="str">
        <f t="shared" si="38"/>
        <v>20240704</v>
      </c>
      <c r="B584" t="s">
        <v>1192</v>
      </c>
      <c r="C584" s="5" t="s">
        <v>3915</v>
      </c>
      <c r="D584" s="3" t="s">
        <v>61</v>
      </c>
    </row>
    <row r="585" spans="1:4" ht="15" customHeight="1">
      <c r="A585" s="3" t="str">
        <f t="shared" si="38"/>
        <v>20240704</v>
      </c>
      <c r="B585" t="s">
        <v>1193</v>
      </c>
      <c r="C585" s="5" t="s">
        <v>3916</v>
      </c>
      <c r="D585" s="3" t="s">
        <v>61</v>
      </c>
    </row>
    <row r="586" spans="1:4" ht="15" customHeight="1">
      <c r="A586" s="3" t="str">
        <f t="shared" si="38"/>
        <v>20240704</v>
      </c>
      <c r="B586" t="s">
        <v>1194</v>
      </c>
      <c r="C586" s="5" t="s">
        <v>3917</v>
      </c>
      <c r="D586" s="3" t="s">
        <v>61</v>
      </c>
    </row>
    <row r="587" spans="1:4" ht="15" customHeight="1">
      <c r="A587" s="3" t="str">
        <f t="shared" si="38"/>
        <v>20240704</v>
      </c>
      <c r="B587" t="s">
        <v>1195</v>
      </c>
      <c r="C587" s="5" t="s">
        <v>3918</v>
      </c>
      <c r="D587" s="3" t="s">
        <v>6</v>
      </c>
    </row>
    <row r="588" spans="1:4" ht="15" customHeight="1">
      <c r="A588" s="3" t="str">
        <f t="shared" si="38"/>
        <v>20240704</v>
      </c>
      <c r="B588" t="s">
        <v>1196</v>
      </c>
      <c r="C588" s="5" t="s">
        <v>3919</v>
      </c>
      <c r="D588" s="3" t="s">
        <v>61</v>
      </c>
    </row>
    <row r="589" spans="1:4" ht="15" customHeight="1">
      <c r="A589" s="3" t="str">
        <f t="shared" si="38"/>
        <v>20240704</v>
      </c>
      <c r="B589" t="s">
        <v>1197</v>
      </c>
      <c r="C589" s="5" t="s">
        <v>3920</v>
      </c>
      <c r="D589" s="3" t="s">
        <v>61</v>
      </c>
    </row>
    <row r="590" spans="1:4" ht="15" customHeight="1">
      <c r="A590" s="3" t="str">
        <f t="shared" si="38"/>
        <v>20240704</v>
      </c>
      <c r="B590" t="s">
        <v>1198</v>
      </c>
      <c r="C590" s="5" t="s">
        <v>3921</v>
      </c>
      <c r="D590" s="3" t="s">
        <v>4</v>
      </c>
    </row>
    <row r="591" spans="1:4" ht="15" customHeight="1">
      <c r="A591" s="3" t="str">
        <f t="shared" si="38"/>
        <v>20240704</v>
      </c>
      <c r="B591" t="s">
        <v>1199</v>
      </c>
      <c r="C591" s="5" t="s">
        <v>3922</v>
      </c>
      <c r="D591" s="3" t="s">
        <v>64</v>
      </c>
    </row>
    <row r="592" spans="1:4" ht="15" customHeight="1">
      <c r="A592" s="3" t="str">
        <f t="shared" si="38"/>
        <v>20240704</v>
      </c>
      <c r="B592" t="s">
        <v>1200</v>
      </c>
      <c r="C592" s="5" t="s">
        <v>3923</v>
      </c>
      <c r="D592" s="3" t="s">
        <v>6</v>
      </c>
    </row>
    <row r="593" spans="1:4" ht="15" customHeight="1">
      <c r="A593" s="3" t="str">
        <f t="shared" si="38"/>
        <v>20240704</v>
      </c>
      <c r="B593" t="s">
        <v>1201</v>
      </c>
      <c r="C593" s="5" t="s">
        <v>3924</v>
      </c>
      <c r="D593" s="3" t="s">
        <v>6</v>
      </c>
    </row>
    <row r="594" spans="1:4" ht="15" customHeight="1">
      <c r="A594" s="3" t="str">
        <f t="shared" si="38"/>
        <v>20240704</v>
      </c>
      <c r="B594" t="s">
        <v>1202</v>
      </c>
      <c r="C594" s="5" t="s">
        <v>3925</v>
      </c>
      <c r="D594" s="3" t="s">
        <v>61</v>
      </c>
    </row>
    <row r="595" spans="1:4" ht="15" customHeight="1">
      <c r="A595" s="3" t="str">
        <f t="shared" si="38"/>
        <v>20240704</v>
      </c>
      <c r="B595" t="s">
        <v>1203</v>
      </c>
      <c r="C595" s="5" t="s">
        <v>3926</v>
      </c>
      <c r="D595" s="3" t="s">
        <v>61</v>
      </c>
    </row>
    <row r="596" spans="1:4" ht="15" customHeight="1">
      <c r="A596" s="3" t="str">
        <f t="shared" si="38"/>
        <v>20240704</v>
      </c>
      <c r="B596" t="s">
        <v>1204</v>
      </c>
      <c r="C596" s="5" t="s">
        <v>3927</v>
      </c>
      <c r="D596" s="3" t="s">
        <v>61</v>
      </c>
    </row>
    <row r="597" spans="1:4" ht="15" customHeight="1">
      <c r="A597" s="3" t="str">
        <f t="shared" ref="A597:A605" si="39">"20240702"</f>
        <v>20240702</v>
      </c>
      <c r="B597" t="s">
        <v>3166</v>
      </c>
      <c r="C597" s="5" t="s">
        <v>3928</v>
      </c>
      <c r="D597" s="3" t="s">
        <v>64</v>
      </c>
    </row>
    <row r="598" spans="1:4" ht="15" customHeight="1">
      <c r="A598" s="3" t="str">
        <f t="shared" si="39"/>
        <v>20240702</v>
      </c>
      <c r="B598" t="s">
        <v>3167</v>
      </c>
      <c r="C598" s="5" t="s">
        <v>3929</v>
      </c>
      <c r="D598" s="3" t="s">
        <v>61</v>
      </c>
    </row>
    <row r="599" spans="1:4" ht="15" customHeight="1">
      <c r="A599" s="3" t="str">
        <f t="shared" si="39"/>
        <v>20240702</v>
      </c>
      <c r="B599" t="s">
        <v>3168</v>
      </c>
      <c r="C599" s="5" t="s">
        <v>3930</v>
      </c>
      <c r="D599" s="3" t="s">
        <v>64</v>
      </c>
    </row>
    <row r="600" spans="1:4" ht="15" customHeight="1">
      <c r="A600" s="3" t="str">
        <f t="shared" si="39"/>
        <v>20240702</v>
      </c>
      <c r="B600" t="s">
        <v>3169</v>
      </c>
      <c r="C600" s="5" t="s">
        <v>3931</v>
      </c>
      <c r="D600" s="3" t="s">
        <v>61</v>
      </c>
    </row>
    <row r="601" spans="1:4" ht="15" customHeight="1">
      <c r="A601" s="3" t="str">
        <f t="shared" si="39"/>
        <v>20240702</v>
      </c>
      <c r="B601" t="s">
        <v>3170</v>
      </c>
      <c r="C601" s="5" t="s">
        <v>3932</v>
      </c>
      <c r="D601" s="3" t="s">
        <v>61</v>
      </c>
    </row>
    <row r="602" spans="1:4" ht="15" customHeight="1">
      <c r="A602" s="3" t="str">
        <f t="shared" si="39"/>
        <v>20240702</v>
      </c>
      <c r="B602" t="s">
        <v>3171</v>
      </c>
      <c r="C602" s="5" t="s">
        <v>3933</v>
      </c>
      <c r="D602" s="3" t="s">
        <v>61</v>
      </c>
    </row>
    <row r="603" spans="1:4" ht="15" customHeight="1">
      <c r="A603" s="3" t="str">
        <f t="shared" si="39"/>
        <v>20240702</v>
      </c>
      <c r="B603" t="s">
        <v>3172</v>
      </c>
      <c r="C603" s="5" t="s">
        <v>3934</v>
      </c>
      <c r="D603" s="3" t="s">
        <v>61</v>
      </c>
    </row>
    <row r="604" spans="1:4" ht="15" customHeight="1">
      <c r="A604" s="3" t="str">
        <f t="shared" si="39"/>
        <v>20240702</v>
      </c>
      <c r="B604" t="s">
        <v>3173</v>
      </c>
      <c r="C604" s="5" t="s">
        <v>3935</v>
      </c>
      <c r="D604" s="3" t="s">
        <v>6</v>
      </c>
    </row>
    <row r="605" spans="1:4" ht="15" customHeight="1">
      <c r="A605" s="3" t="str">
        <f t="shared" si="39"/>
        <v>20240702</v>
      </c>
      <c r="B605" t="s">
        <v>3174</v>
      </c>
      <c r="C605" s="5" t="s">
        <v>3936</v>
      </c>
      <c r="D605" s="3" t="s">
        <v>61</v>
      </c>
    </row>
    <row r="606" spans="1:4" ht="15" customHeight="1">
      <c r="A606" s="3" t="str">
        <f t="shared" ref="A606:A634" si="40">"20240627"</f>
        <v>20240627</v>
      </c>
      <c r="B606" t="s">
        <v>1148</v>
      </c>
      <c r="C606" s="5" t="s">
        <v>3937</v>
      </c>
      <c r="D606" s="3" t="s">
        <v>61</v>
      </c>
    </row>
    <row r="607" spans="1:4" ht="15" customHeight="1">
      <c r="A607" s="3" t="str">
        <f t="shared" si="40"/>
        <v>20240627</v>
      </c>
      <c r="B607" t="s">
        <v>1149</v>
      </c>
      <c r="C607" s="5" t="s">
        <v>3938</v>
      </c>
      <c r="D607" s="3" t="s">
        <v>61</v>
      </c>
    </row>
    <row r="608" spans="1:4" ht="15" customHeight="1">
      <c r="A608" s="3" t="str">
        <f t="shared" si="40"/>
        <v>20240627</v>
      </c>
      <c r="B608" t="s">
        <v>1150</v>
      </c>
      <c r="C608" s="5" t="s">
        <v>3939</v>
      </c>
      <c r="D608" s="3" t="s">
        <v>61</v>
      </c>
    </row>
    <row r="609" spans="1:4" ht="15" customHeight="1">
      <c r="A609" s="3" t="str">
        <f t="shared" si="40"/>
        <v>20240627</v>
      </c>
      <c r="B609" t="s">
        <v>1151</v>
      </c>
      <c r="C609" s="5" t="s">
        <v>3926</v>
      </c>
      <c r="D609" s="3" t="s">
        <v>61</v>
      </c>
    </row>
    <row r="610" spans="1:4" ht="15" customHeight="1">
      <c r="A610" s="3" t="str">
        <f t="shared" si="40"/>
        <v>20240627</v>
      </c>
      <c r="B610" t="s">
        <v>1152</v>
      </c>
      <c r="C610" s="5" t="s">
        <v>3940</v>
      </c>
      <c r="D610" s="3" t="s">
        <v>61</v>
      </c>
    </row>
    <row r="611" spans="1:4" ht="15" customHeight="1">
      <c r="A611" s="3" t="str">
        <f t="shared" si="40"/>
        <v>20240627</v>
      </c>
      <c r="B611" t="s">
        <v>1153</v>
      </c>
      <c r="C611" s="5" t="s">
        <v>3941</v>
      </c>
      <c r="D611" s="3" t="s">
        <v>61</v>
      </c>
    </row>
    <row r="612" spans="1:4" ht="15" customHeight="1">
      <c r="A612" s="3" t="str">
        <f t="shared" si="40"/>
        <v>20240627</v>
      </c>
      <c r="B612" t="s">
        <v>1154</v>
      </c>
      <c r="C612" s="5" t="s">
        <v>3942</v>
      </c>
      <c r="D612" s="3" t="s">
        <v>61</v>
      </c>
    </row>
    <row r="613" spans="1:4" ht="15" customHeight="1">
      <c r="A613" s="3" t="str">
        <f t="shared" si="40"/>
        <v>20240627</v>
      </c>
      <c r="B613" t="s">
        <v>1155</v>
      </c>
      <c r="C613" s="5" t="s">
        <v>3943</v>
      </c>
      <c r="D613" s="3" t="s">
        <v>6</v>
      </c>
    </row>
    <row r="614" spans="1:4" ht="15" customHeight="1">
      <c r="A614" s="3" t="str">
        <f t="shared" si="40"/>
        <v>20240627</v>
      </c>
      <c r="B614" t="s">
        <v>1156</v>
      </c>
      <c r="C614" s="5" t="s">
        <v>3944</v>
      </c>
      <c r="D614" s="3" t="s">
        <v>61</v>
      </c>
    </row>
    <row r="615" spans="1:4" ht="15" customHeight="1">
      <c r="A615" s="3" t="str">
        <f t="shared" si="40"/>
        <v>20240627</v>
      </c>
      <c r="B615" t="s">
        <v>1157</v>
      </c>
      <c r="C615" s="5" t="s">
        <v>3945</v>
      </c>
      <c r="D615" s="3" t="s">
        <v>61</v>
      </c>
    </row>
    <row r="616" spans="1:4" ht="15" customHeight="1">
      <c r="A616" s="3" t="str">
        <f t="shared" si="40"/>
        <v>20240627</v>
      </c>
      <c r="B616" t="s">
        <v>1158</v>
      </c>
      <c r="C616" s="5" t="s">
        <v>3946</v>
      </c>
      <c r="D616" s="3" t="s">
        <v>61</v>
      </c>
    </row>
    <row r="617" spans="1:4" ht="15" customHeight="1">
      <c r="A617" s="3" t="str">
        <f t="shared" si="40"/>
        <v>20240627</v>
      </c>
      <c r="B617" t="s">
        <v>1159</v>
      </c>
      <c r="C617" s="5" t="s">
        <v>3947</v>
      </c>
      <c r="D617" s="3" t="s">
        <v>61</v>
      </c>
    </row>
    <row r="618" spans="1:4" ht="15" customHeight="1">
      <c r="A618" s="3" t="str">
        <f t="shared" si="40"/>
        <v>20240627</v>
      </c>
      <c r="B618" t="s">
        <v>1160</v>
      </c>
      <c r="C618" s="5" t="s">
        <v>3948</v>
      </c>
      <c r="D618" s="3" t="s">
        <v>61</v>
      </c>
    </row>
    <row r="619" spans="1:4" ht="15" customHeight="1">
      <c r="A619" s="3" t="str">
        <f t="shared" si="40"/>
        <v>20240627</v>
      </c>
      <c r="B619" t="s">
        <v>1161</v>
      </c>
      <c r="C619" s="5" t="s">
        <v>3949</v>
      </c>
      <c r="D619" s="3" t="s">
        <v>6</v>
      </c>
    </row>
    <row r="620" spans="1:4" ht="15" customHeight="1">
      <c r="A620" s="3" t="str">
        <f t="shared" si="40"/>
        <v>20240627</v>
      </c>
      <c r="B620" t="s">
        <v>1162</v>
      </c>
      <c r="C620" s="5" t="s">
        <v>3950</v>
      </c>
      <c r="D620" s="3" t="s">
        <v>61</v>
      </c>
    </row>
    <row r="621" spans="1:4" ht="15" customHeight="1">
      <c r="A621" s="3" t="str">
        <f t="shared" si="40"/>
        <v>20240627</v>
      </c>
      <c r="B621" t="s">
        <v>1163</v>
      </c>
      <c r="C621" s="5" t="s">
        <v>3951</v>
      </c>
      <c r="D621" s="3" t="s">
        <v>61</v>
      </c>
    </row>
    <row r="622" spans="1:4" ht="15" customHeight="1">
      <c r="A622" s="3" t="str">
        <f t="shared" si="40"/>
        <v>20240627</v>
      </c>
      <c r="B622" t="s">
        <v>1164</v>
      </c>
      <c r="C622" s="5" t="s">
        <v>3952</v>
      </c>
      <c r="D622" s="3" t="s">
        <v>61</v>
      </c>
    </row>
    <row r="623" spans="1:4" ht="15" customHeight="1">
      <c r="A623" s="3" t="str">
        <f t="shared" si="40"/>
        <v>20240627</v>
      </c>
      <c r="B623" t="s">
        <v>1165</v>
      </c>
      <c r="C623" s="5" t="s">
        <v>3953</v>
      </c>
      <c r="D623" s="3" t="s">
        <v>61</v>
      </c>
    </row>
    <row r="624" spans="1:4" ht="15" customHeight="1">
      <c r="A624" s="3" t="str">
        <f t="shared" si="40"/>
        <v>20240627</v>
      </c>
      <c r="B624" t="s">
        <v>1166</v>
      </c>
      <c r="C624" s="5" t="s">
        <v>3954</v>
      </c>
      <c r="D624" s="3" t="s">
        <v>61</v>
      </c>
    </row>
    <row r="625" spans="1:4" ht="15" customHeight="1">
      <c r="A625" s="3" t="str">
        <f t="shared" si="40"/>
        <v>20240627</v>
      </c>
      <c r="B625" t="s">
        <v>1167</v>
      </c>
      <c r="C625" s="5" t="s">
        <v>3955</v>
      </c>
      <c r="D625" s="3" t="s">
        <v>61</v>
      </c>
    </row>
    <row r="626" spans="1:4" ht="15" customHeight="1">
      <c r="A626" s="3" t="str">
        <f t="shared" si="40"/>
        <v>20240627</v>
      </c>
      <c r="B626" t="s">
        <v>1168</v>
      </c>
      <c r="C626" s="5" t="s">
        <v>3956</v>
      </c>
      <c r="D626" s="3" t="s">
        <v>61</v>
      </c>
    </row>
    <row r="627" spans="1:4" ht="15" customHeight="1">
      <c r="A627" s="3" t="str">
        <f t="shared" si="40"/>
        <v>20240627</v>
      </c>
      <c r="B627" t="s">
        <v>1169</v>
      </c>
      <c r="C627" s="5" t="s">
        <v>3957</v>
      </c>
      <c r="D627" s="3" t="s">
        <v>61</v>
      </c>
    </row>
    <row r="628" spans="1:4" ht="15" customHeight="1">
      <c r="A628" s="3" t="str">
        <f t="shared" si="40"/>
        <v>20240627</v>
      </c>
      <c r="B628" t="s">
        <v>1170</v>
      </c>
      <c r="C628" s="5" t="s">
        <v>3958</v>
      </c>
      <c r="D628" s="3" t="s">
        <v>4</v>
      </c>
    </row>
    <row r="629" spans="1:4" ht="15" customHeight="1">
      <c r="A629" s="3" t="str">
        <f t="shared" si="40"/>
        <v>20240627</v>
      </c>
      <c r="B629" t="s">
        <v>1171</v>
      </c>
      <c r="C629" s="5" t="s">
        <v>3959</v>
      </c>
      <c r="D629" s="3" t="s">
        <v>4</v>
      </c>
    </row>
    <row r="630" spans="1:4" ht="15" customHeight="1">
      <c r="A630" s="3" t="str">
        <f t="shared" si="40"/>
        <v>20240627</v>
      </c>
      <c r="B630" t="s">
        <v>1172</v>
      </c>
      <c r="C630" s="5" t="s">
        <v>3960</v>
      </c>
      <c r="D630" s="3" t="s">
        <v>4</v>
      </c>
    </row>
    <row r="631" spans="1:4" ht="15" customHeight="1">
      <c r="A631" s="3" t="str">
        <f t="shared" si="40"/>
        <v>20240627</v>
      </c>
      <c r="B631" t="s">
        <v>1173</v>
      </c>
      <c r="C631" s="5" t="s">
        <v>3961</v>
      </c>
      <c r="D631" s="3" t="s">
        <v>61</v>
      </c>
    </row>
    <row r="632" spans="1:4" ht="15" customHeight="1">
      <c r="A632" s="3" t="str">
        <f t="shared" si="40"/>
        <v>20240627</v>
      </c>
      <c r="B632" t="s">
        <v>1174</v>
      </c>
      <c r="C632" s="5" t="s">
        <v>3962</v>
      </c>
      <c r="D632" s="3" t="s">
        <v>64</v>
      </c>
    </row>
    <row r="633" spans="1:4" ht="15" customHeight="1">
      <c r="A633" s="3" t="str">
        <f t="shared" si="40"/>
        <v>20240627</v>
      </c>
      <c r="B633" t="s">
        <v>1175</v>
      </c>
      <c r="C633" s="5" t="s">
        <v>3963</v>
      </c>
      <c r="D633" s="3" t="s">
        <v>61</v>
      </c>
    </row>
    <row r="634" spans="1:4" ht="15" customHeight="1">
      <c r="A634" s="3" t="str">
        <f t="shared" si="40"/>
        <v>20240627</v>
      </c>
      <c r="B634" t="s">
        <v>1176</v>
      </c>
      <c r="C634" s="5" t="s">
        <v>3964</v>
      </c>
      <c r="D634" s="3" t="s">
        <v>61</v>
      </c>
    </row>
    <row r="635" spans="1:4" ht="15" customHeight="1">
      <c r="A635" s="3" t="str">
        <f t="shared" ref="A635:A643" si="41">"20240625"</f>
        <v>20240625</v>
      </c>
      <c r="B635" t="s">
        <v>3157</v>
      </c>
      <c r="C635" s="5" t="s">
        <v>3965</v>
      </c>
      <c r="D635" s="3" t="s">
        <v>61</v>
      </c>
    </row>
    <row r="636" spans="1:4" ht="15" customHeight="1">
      <c r="A636" s="3" t="str">
        <f t="shared" si="41"/>
        <v>20240625</v>
      </c>
      <c r="B636" t="s">
        <v>3158</v>
      </c>
      <c r="C636" s="5" t="s">
        <v>3966</v>
      </c>
      <c r="D636" s="3" t="s">
        <v>64</v>
      </c>
    </row>
    <row r="637" spans="1:4" ht="15" customHeight="1">
      <c r="A637" s="3" t="str">
        <f t="shared" si="41"/>
        <v>20240625</v>
      </c>
      <c r="B637" t="s">
        <v>3159</v>
      </c>
      <c r="C637" s="5" t="s">
        <v>3967</v>
      </c>
      <c r="D637" s="3" t="s">
        <v>61</v>
      </c>
    </row>
    <row r="638" spans="1:4" ht="15" customHeight="1">
      <c r="A638" s="3" t="str">
        <f t="shared" si="41"/>
        <v>20240625</v>
      </c>
      <c r="B638" t="s">
        <v>3160</v>
      </c>
      <c r="C638" s="5" t="s">
        <v>3968</v>
      </c>
      <c r="D638" s="3" t="s">
        <v>61</v>
      </c>
    </row>
    <row r="639" spans="1:4" ht="15" customHeight="1">
      <c r="A639" s="3" t="str">
        <f t="shared" si="41"/>
        <v>20240625</v>
      </c>
      <c r="B639" t="s">
        <v>3161</v>
      </c>
      <c r="C639" s="5" t="s">
        <v>3969</v>
      </c>
      <c r="D639" s="3" t="s">
        <v>61</v>
      </c>
    </row>
    <row r="640" spans="1:4" ht="15" customHeight="1">
      <c r="A640" s="3" t="str">
        <f t="shared" si="41"/>
        <v>20240625</v>
      </c>
      <c r="B640" t="s">
        <v>3162</v>
      </c>
      <c r="C640" s="5" t="s">
        <v>3970</v>
      </c>
      <c r="D640" s="3" t="s">
        <v>61</v>
      </c>
    </row>
    <row r="641" spans="1:4" ht="15" customHeight="1">
      <c r="A641" s="3" t="str">
        <f t="shared" si="41"/>
        <v>20240625</v>
      </c>
      <c r="B641" t="s">
        <v>3163</v>
      </c>
      <c r="C641" s="5" t="s">
        <v>3971</v>
      </c>
      <c r="D641" s="3" t="s">
        <v>61</v>
      </c>
    </row>
    <row r="642" spans="1:4" ht="15" customHeight="1">
      <c r="A642" s="3" t="str">
        <f t="shared" si="41"/>
        <v>20240625</v>
      </c>
      <c r="B642" t="s">
        <v>3164</v>
      </c>
      <c r="C642" s="5" t="s">
        <v>3972</v>
      </c>
      <c r="D642" s="3" t="s">
        <v>64</v>
      </c>
    </row>
    <row r="643" spans="1:4" ht="15" customHeight="1">
      <c r="A643" s="3" t="str">
        <f t="shared" si="41"/>
        <v>20240625</v>
      </c>
      <c r="B643" t="s">
        <v>3165</v>
      </c>
      <c r="C643" s="5" t="s">
        <v>3973</v>
      </c>
      <c r="D643" s="3" t="s">
        <v>61</v>
      </c>
    </row>
    <row r="644" spans="1:4" ht="15" customHeight="1">
      <c r="A644" s="3" t="str">
        <f t="shared" ref="A644:A659" si="42">"20240620"</f>
        <v>20240620</v>
      </c>
      <c r="B644" t="s">
        <v>1132</v>
      </c>
      <c r="C644" s="5" t="s">
        <v>3974</v>
      </c>
      <c r="D644" s="3" t="s">
        <v>61</v>
      </c>
    </row>
    <row r="645" spans="1:4" ht="15" customHeight="1">
      <c r="A645" s="3" t="str">
        <f t="shared" si="42"/>
        <v>20240620</v>
      </c>
      <c r="B645" t="s">
        <v>1133</v>
      </c>
      <c r="C645" s="5" t="s">
        <v>3975</v>
      </c>
      <c r="D645" s="3" t="s">
        <v>61</v>
      </c>
    </row>
    <row r="646" spans="1:4" ht="15" customHeight="1">
      <c r="A646" s="3" t="str">
        <f t="shared" si="42"/>
        <v>20240620</v>
      </c>
      <c r="B646" t="s">
        <v>1134</v>
      </c>
      <c r="C646" s="5" t="s">
        <v>3976</v>
      </c>
      <c r="D646" s="3" t="s">
        <v>61</v>
      </c>
    </row>
    <row r="647" spans="1:4" ht="15" customHeight="1">
      <c r="A647" s="3" t="str">
        <f t="shared" si="42"/>
        <v>20240620</v>
      </c>
      <c r="B647" t="s">
        <v>1135</v>
      </c>
      <c r="C647" s="5" t="s">
        <v>3977</v>
      </c>
      <c r="D647" s="3" t="s">
        <v>61</v>
      </c>
    </row>
    <row r="648" spans="1:4" ht="15" customHeight="1">
      <c r="A648" s="3" t="str">
        <f t="shared" si="42"/>
        <v>20240620</v>
      </c>
      <c r="B648" t="s">
        <v>1136</v>
      </c>
      <c r="C648" s="5" t="s">
        <v>3978</v>
      </c>
      <c r="D648" s="3" t="s">
        <v>61</v>
      </c>
    </row>
    <row r="649" spans="1:4" ht="15" customHeight="1">
      <c r="A649" s="3" t="str">
        <f t="shared" si="42"/>
        <v>20240620</v>
      </c>
      <c r="B649" t="s">
        <v>1137</v>
      </c>
      <c r="C649" s="5" t="s">
        <v>3979</v>
      </c>
      <c r="D649" s="3" t="s">
        <v>61</v>
      </c>
    </row>
    <row r="650" spans="1:4" ht="15" customHeight="1">
      <c r="A650" s="3" t="str">
        <f t="shared" si="42"/>
        <v>20240620</v>
      </c>
      <c r="B650" t="s">
        <v>1138</v>
      </c>
      <c r="C650" s="5" t="s">
        <v>3980</v>
      </c>
      <c r="D650" s="3" t="s">
        <v>6</v>
      </c>
    </row>
    <row r="651" spans="1:4" ht="15" customHeight="1">
      <c r="A651" s="3" t="str">
        <f t="shared" si="42"/>
        <v>20240620</v>
      </c>
      <c r="B651" t="s">
        <v>1139</v>
      </c>
      <c r="C651" s="5" t="s">
        <v>3981</v>
      </c>
      <c r="D651" s="3" t="s">
        <v>61</v>
      </c>
    </row>
    <row r="652" spans="1:4" ht="15" customHeight="1">
      <c r="A652" s="3" t="str">
        <f t="shared" si="42"/>
        <v>20240620</v>
      </c>
      <c r="B652" t="s">
        <v>1140</v>
      </c>
      <c r="C652" s="5" t="s">
        <v>3982</v>
      </c>
      <c r="D652" s="3" t="s">
        <v>61</v>
      </c>
    </row>
    <row r="653" spans="1:4" ht="15" customHeight="1">
      <c r="A653" s="3" t="str">
        <f t="shared" si="42"/>
        <v>20240620</v>
      </c>
      <c r="B653" t="s">
        <v>1141</v>
      </c>
      <c r="C653" s="5" t="s">
        <v>3983</v>
      </c>
      <c r="D653" s="3" t="s">
        <v>61</v>
      </c>
    </row>
    <row r="654" spans="1:4" ht="15" customHeight="1">
      <c r="A654" s="3" t="str">
        <f t="shared" si="42"/>
        <v>20240620</v>
      </c>
      <c r="B654" t="s">
        <v>1142</v>
      </c>
      <c r="C654" s="5" t="s">
        <v>3984</v>
      </c>
      <c r="D654" s="3" t="s">
        <v>61</v>
      </c>
    </row>
    <row r="655" spans="1:4" ht="15" customHeight="1">
      <c r="A655" s="3" t="str">
        <f t="shared" si="42"/>
        <v>20240620</v>
      </c>
      <c r="B655" t="s">
        <v>1143</v>
      </c>
      <c r="C655" s="5" t="s">
        <v>3985</v>
      </c>
      <c r="D655" s="3" t="s">
        <v>6</v>
      </c>
    </row>
    <row r="656" spans="1:4" ht="15" customHeight="1">
      <c r="A656" s="3" t="str">
        <f t="shared" si="42"/>
        <v>20240620</v>
      </c>
      <c r="B656" t="s">
        <v>1144</v>
      </c>
      <c r="C656" s="5" t="s">
        <v>3986</v>
      </c>
      <c r="D656" s="3" t="s">
        <v>61</v>
      </c>
    </row>
    <row r="657" spans="1:4" ht="15" customHeight="1">
      <c r="A657" s="3" t="str">
        <f t="shared" si="42"/>
        <v>20240620</v>
      </c>
      <c r="B657" t="s">
        <v>1145</v>
      </c>
      <c r="C657" s="5" t="s">
        <v>3987</v>
      </c>
      <c r="D657" s="3" t="s">
        <v>61</v>
      </c>
    </row>
    <row r="658" spans="1:4" ht="15" customHeight="1">
      <c r="A658" s="3" t="str">
        <f t="shared" si="42"/>
        <v>20240620</v>
      </c>
      <c r="B658" t="s">
        <v>1146</v>
      </c>
      <c r="C658" s="5" t="s">
        <v>3988</v>
      </c>
      <c r="D658" s="3" t="s">
        <v>6</v>
      </c>
    </row>
    <row r="659" spans="1:4" ht="15" customHeight="1">
      <c r="A659" s="3" t="str">
        <f t="shared" si="42"/>
        <v>20240620</v>
      </c>
      <c r="B659" t="s">
        <v>1147</v>
      </c>
      <c r="C659" s="5" t="s">
        <v>3989</v>
      </c>
      <c r="D659" s="3" t="s">
        <v>61</v>
      </c>
    </row>
    <row r="660" spans="1:4" ht="15" customHeight="1">
      <c r="A660" s="3" t="str">
        <f>"20240618"</f>
        <v>20240618</v>
      </c>
      <c r="B660" t="s">
        <v>3156</v>
      </c>
      <c r="C660" s="5" t="s">
        <v>3990</v>
      </c>
      <c r="D660" s="3" t="s">
        <v>61</v>
      </c>
    </row>
    <row r="661" spans="1:4" ht="15" customHeight="1">
      <c r="A661" s="3" t="str">
        <f t="shared" ref="A661:A676" si="43">"20240613"</f>
        <v>20240613</v>
      </c>
      <c r="B661" t="s">
        <v>1116</v>
      </c>
      <c r="C661" s="5" t="s">
        <v>3991</v>
      </c>
      <c r="D661" s="3" t="s">
        <v>64</v>
      </c>
    </row>
    <row r="662" spans="1:4" ht="15" customHeight="1">
      <c r="A662" s="3" t="str">
        <f t="shared" si="43"/>
        <v>20240613</v>
      </c>
      <c r="B662" t="s">
        <v>1117</v>
      </c>
      <c r="C662" s="5" t="s">
        <v>3992</v>
      </c>
      <c r="D662" s="3" t="s">
        <v>61</v>
      </c>
    </row>
    <row r="663" spans="1:4" ht="15" customHeight="1">
      <c r="A663" s="3" t="str">
        <f t="shared" si="43"/>
        <v>20240613</v>
      </c>
      <c r="B663" t="s">
        <v>1118</v>
      </c>
      <c r="C663" s="5" t="s">
        <v>3993</v>
      </c>
      <c r="D663" s="3" t="s">
        <v>61</v>
      </c>
    </row>
    <row r="664" spans="1:4" ht="15" customHeight="1">
      <c r="A664" s="3" t="str">
        <f t="shared" si="43"/>
        <v>20240613</v>
      </c>
      <c r="B664" t="s">
        <v>1119</v>
      </c>
      <c r="C664" s="5" t="s">
        <v>3994</v>
      </c>
      <c r="D664" s="3" t="s">
        <v>61</v>
      </c>
    </row>
    <row r="665" spans="1:4" ht="15" customHeight="1">
      <c r="A665" s="3" t="str">
        <f t="shared" si="43"/>
        <v>20240613</v>
      </c>
      <c r="B665" t="s">
        <v>1120</v>
      </c>
      <c r="C665" s="5" t="s">
        <v>3995</v>
      </c>
      <c r="D665" s="3" t="s">
        <v>61</v>
      </c>
    </row>
    <row r="666" spans="1:4" ht="15" customHeight="1">
      <c r="A666" s="3" t="str">
        <f t="shared" si="43"/>
        <v>20240613</v>
      </c>
      <c r="B666" t="s">
        <v>1121</v>
      </c>
      <c r="C666" s="5" t="s">
        <v>3996</v>
      </c>
      <c r="D666" s="3" t="s">
        <v>61</v>
      </c>
    </row>
    <row r="667" spans="1:4" ht="15" customHeight="1">
      <c r="A667" s="3" t="str">
        <f t="shared" si="43"/>
        <v>20240613</v>
      </c>
      <c r="B667" t="s">
        <v>1122</v>
      </c>
      <c r="C667" s="5" t="s">
        <v>3997</v>
      </c>
      <c r="D667" s="3" t="s">
        <v>6</v>
      </c>
    </row>
    <row r="668" spans="1:4" ht="15" customHeight="1">
      <c r="A668" s="3" t="str">
        <f t="shared" si="43"/>
        <v>20240613</v>
      </c>
      <c r="B668" t="s">
        <v>1123</v>
      </c>
      <c r="C668" s="5" t="s">
        <v>3998</v>
      </c>
      <c r="D668" s="3" t="s">
        <v>61</v>
      </c>
    </row>
    <row r="669" spans="1:4" ht="15" customHeight="1">
      <c r="A669" s="3" t="str">
        <f t="shared" si="43"/>
        <v>20240613</v>
      </c>
      <c r="B669" t="s">
        <v>1124</v>
      </c>
      <c r="C669" s="5" t="s">
        <v>3999</v>
      </c>
      <c r="D669" s="3" t="s">
        <v>61</v>
      </c>
    </row>
    <row r="670" spans="1:4" ht="15" customHeight="1">
      <c r="A670" s="3" t="str">
        <f t="shared" si="43"/>
        <v>20240613</v>
      </c>
      <c r="B670" t="s">
        <v>1125</v>
      </c>
      <c r="C670" s="5" t="s">
        <v>4000</v>
      </c>
      <c r="D670" s="3" t="s">
        <v>61</v>
      </c>
    </row>
    <row r="671" spans="1:4" ht="15" customHeight="1">
      <c r="A671" s="3" t="str">
        <f t="shared" si="43"/>
        <v>20240613</v>
      </c>
      <c r="B671" t="s">
        <v>1126</v>
      </c>
      <c r="C671" s="5" t="s">
        <v>4001</v>
      </c>
      <c r="D671" s="3" t="s">
        <v>61</v>
      </c>
    </row>
    <row r="672" spans="1:4" ht="15" customHeight="1">
      <c r="A672" s="3" t="str">
        <f t="shared" si="43"/>
        <v>20240613</v>
      </c>
      <c r="B672" t="s">
        <v>1127</v>
      </c>
      <c r="C672" s="5" t="s">
        <v>4002</v>
      </c>
      <c r="D672" s="3" t="s">
        <v>61</v>
      </c>
    </row>
    <row r="673" spans="1:4" ht="15" customHeight="1">
      <c r="A673" s="3" t="str">
        <f t="shared" si="43"/>
        <v>20240613</v>
      </c>
      <c r="B673" t="s">
        <v>1128</v>
      </c>
      <c r="C673" s="5" t="s">
        <v>4003</v>
      </c>
      <c r="D673" s="3" t="s">
        <v>61</v>
      </c>
    </row>
    <row r="674" spans="1:4" ht="15" customHeight="1">
      <c r="A674" s="3" t="str">
        <f t="shared" si="43"/>
        <v>20240613</v>
      </c>
      <c r="B674" t="s">
        <v>1129</v>
      </c>
      <c r="C674" s="5" t="s">
        <v>4004</v>
      </c>
      <c r="D674" s="3" t="s">
        <v>61</v>
      </c>
    </row>
    <row r="675" spans="1:4" ht="15" customHeight="1">
      <c r="A675" s="3" t="str">
        <f t="shared" si="43"/>
        <v>20240613</v>
      </c>
      <c r="B675" t="s">
        <v>1130</v>
      </c>
      <c r="C675" s="5" t="s">
        <v>4005</v>
      </c>
      <c r="D675" s="3" t="s">
        <v>61</v>
      </c>
    </row>
    <row r="676" spans="1:4" ht="15" customHeight="1">
      <c r="A676" s="3" t="str">
        <f t="shared" si="43"/>
        <v>20240613</v>
      </c>
      <c r="B676" t="s">
        <v>1131</v>
      </c>
      <c r="C676" s="5" t="s">
        <v>4006</v>
      </c>
      <c r="D676" s="3" t="s">
        <v>61</v>
      </c>
    </row>
    <row r="677" spans="1:4" ht="15" customHeight="1">
      <c r="A677" s="3" t="str">
        <f t="shared" ref="A677:A683" si="44">"20240611"</f>
        <v>20240611</v>
      </c>
      <c r="B677" t="s">
        <v>3149</v>
      </c>
      <c r="C677" s="5" t="s">
        <v>4007</v>
      </c>
      <c r="D677" s="3" t="s">
        <v>4</v>
      </c>
    </row>
    <row r="678" spans="1:4" ht="15" customHeight="1">
      <c r="A678" s="3" t="str">
        <f t="shared" si="44"/>
        <v>20240611</v>
      </c>
      <c r="B678" t="s">
        <v>3150</v>
      </c>
      <c r="C678" s="5" t="s">
        <v>4008</v>
      </c>
      <c r="D678" s="3" t="s">
        <v>61</v>
      </c>
    </row>
    <row r="679" spans="1:4" ht="15" customHeight="1">
      <c r="A679" s="3" t="str">
        <f t="shared" si="44"/>
        <v>20240611</v>
      </c>
      <c r="B679" t="s">
        <v>3151</v>
      </c>
      <c r="C679" s="5" t="s">
        <v>4009</v>
      </c>
      <c r="D679" s="3" t="s">
        <v>61</v>
      </c>
    </row>
    <row r="680" spans="1:4" ht="15" customHeight="1">
      <c r="A680" s="3" t="str">
        <f t="shared" si="44"/>
        <v>20240611</v>
      </c>
      <c r="B680" t="s">
        <v>3152</v>
      </c>
      <c r="C680" s="5" t="s">
        <v>4010</v>
      </c>
      <c r="D680" s="3" t="s">
        <v>61</v>
      </c>
    </row>
    <row r="681" spans="1:4" ht="15" customHeight="1">
      <c r="A681" s="3" t="str">
        <f t="shared" si="44"/>
        <v>20240611</v>
      </c>
      <c r="B681" t="s">
        <v>3153</v>
      </c>
      <c r="C681" s="5" t="s">
        <v>4011</v>
      </c>
      <c r="D681" s="3" t="s">
        <v>64</v>
      </c>
    </row>
    <row r="682" spans="1:4" ht="15" customHeight="1">
      <c r="A682" s="3" t="str">
        <f t="shared" si="44"/>
        <v>20240611</v>
      </c>
      <c r="B682" t="s">
        <v>3154</v>
      </c>
      <c r="C682" s="5" t="s">
        <v>4012</v>
      </c>
      <c r="D682" s="3" t="s">
        <v>61</v>
      </c>
    </row>
    <row r="683" spans="1:4" ht="15" customHeight="1">
      <c r="A683" s="3" t="str">
        <f t="shared" si="44"/>
        <v>20240611</v>
      </c>
      <c r="B683" t="s">
        <v>3155</v>
      </c>
      <c r="C683" s="5" t="s">
        <v>4013</v>
      </c>
      <c r="D683" s="3" t="s">
        <v>61</v>
      </c>
    </row>
    <row r="684" spans="1:4" ht="15" customHeight="1">
      <c r="A684" s="3" t="str">
        <f t="shared" ref="A684:A694" si="45">"20240606"</f>
        <v>20240606</v>
      </c>
      <c r="B684" t="s">
        <v>1105</v>
      </c>
      <c r="C684" s="5" t="s">
        <v>4014</v>
      </c>
      <c r="D684" s="3" t="s">
        <v>61</v>
      </c>
    </row>
    <row r="685" spans="1:4" ht="15" customHeight="1">
      <c r="A685" s="3" t="str">
        <f t="shared" si="45"/>
        <v>20240606</v>
      </c>
      <c r="B685" t="s">
        <v>1106</v>
      </c>
      <c r="C685" s="5" t="s">
        <v>4015</v>
      </c>
      <c r="D685" s="3" t="s">
        <v>61</v>
      </c>
    </row>
    <row r="686" spans="1:4" ht="15" customHeight="1">
      <c r="A686" s="3" t="str">
        <f t="shared" si="45"/>
        <v>20240606</v>
      </c>
      <c r="B686" t="s">
        <v>1107</v>
      </c>
      <c r="C686" s="5" t="s">
        <v>4016</v>
      </c>
      <c r="D686" s="3" t="s">
        <v>61</v>
      </c>
    </row>
    <row r="687" spans="1:4" ht="15" customHeight="1">
      <c r="A687" s="3" t="str">
        <f t="shared" si="45"/>
        <v>20240606</v>
      </c>
      <c r="B687" t="s">
        <v>1108</v>
      </c>
      <c r="C687" s="5" t="s">
        <v>4017</v>
      </c>
      <c r="D687" s="3" t="s">
        <v>61</v>
      </c>
    </row>
    <row r="688" spans="1:4" ht="15" customHeight="1">
      <c r="A688" s="3" t="str">
        <f t="shared" si="45"/>
        <v>20240606</v>
      </c>
      <c r="B688" t="s">
        <v>1109</v>
      </c>
      <c r="C688" s="5" t="s">
        <v>4018</v>
      </c>
      <c r="D688" s="3" t="s">
        <v>61</v>
      </c>
    </row>
    <row r="689" spans="1:4" ht="15" customHeight="1">
      <c r="A689" s="3" t="str">
        <f t="shared" si="45"/>
        <v>20240606</v>
      </c>
      <c r="B689" t="s">
        <v>1110</v>
      </c>
      <c r="C689" s="5" t="s">
        <v>4019</v>
      </c>
      <c r="D689" s="3" t="s">
        <v>61</v>
      </c>
    </row>
    <row r="690" spans="1:4" ht="15" customHeight="1">
      <c r="A690" s="3" t="str">
        <f t="shared" si="45"/>
        <v>20240606</v>
      </c>
      <c r="B690" t="s">
        <v>1111</v>
      </c>
      <c r="C690" s="5" t="s">
        <v>4020</v>
      </c>
      <c r="D690" s="3" t="s">
        <v>61</v>
      </c>
    </row>
    <row r="691" spans="1:4" ht="15" customHeight="1">
      <c r="A691" s="3" t="str">
        <f t="shared" si="45"/>
        <v>20240606</v>
      </c>
      <c r="B691" t="s">
        <v>1112</v>
      </c>
      <c r="C691" s="5" t="s">
        <v>4021</v>
      </c>
      <c r="D691" s="3" t="s">
        <v>4</v>
      </c>
    </row>
    <row r="692" spans="1:4" ht="15" customHeight="1">
      <c r="A692" s="3" t="str">
        <f t="shared" si="45"/>
        <v>20240606</v>
      </c>
      <c r="B692" t="s">
        <v>1113</v>
      </c>
      <c r="C692" s="5" t="s">
        <v>4022</v>
      </c>
      <c r="D692" s="3" t="s">
        <v>6</v>
      </c>
    </row>
    <row r="693" spans="1:4" ht="15" customHeight="1">
      <c r="A693" s="3" t="str">
        <f t="shared" si="45"/>
        <v>20240606</v>
      </c>
      <c r="B693" t="s">
        <v>1114</v>
      </c>
      <c r="C693" s="5" t="s">
        <v>4023</v>
      </c>
      <c r="D693" s="3" t="s">
        <v>4</v>
      </c>
    </row>
    <row r="694" spans="1:4" ht="15" customHeight="1">
      <c r="A694" s="3" t="str">
        <f t="shared" si="45"/>
        <v>20240606</v>
      </c>
      <c r="B694" t="s">
        <v>1115</v>
      </c>
      <c r="C694" s="5" t="s">
        <v>4024</v>
      </c>
      <c r="D694" s="3" t="s">
        <v>61</v>
      </c>
    </row>
    <row r="695" spans="1:4" ht="15" customHeight="1">
      <c r="A695" s="3" t="str">
        <f t="shared" ref="A695:A702" si="46">"20240604"</f>
        <v>20240604</v>
      </c>
      <c r="B695" t="s">
        <v>3141</v>
      </c>
      <c r="C695" s="5" t="s">
        <v>4025</v>
      </c>
      <c r="D695" s="3" t="s">
        <v>61</v>
      </c>
    </row>
    <row r="696" spans="1:4" ht="15" customHeight="1">
      <c r="A696" s="3" t="str">
        <f t="shared" si="46"/>
        <v>20240604</v>
      </c>
      <c r="B696" t="s">
        <v>3142</v>
      </c>
      <c r="C696" s="5" t="s">
        <v>4026</v>
      </c>
      <c r="D696" s="3" t="s">
        <v>64</v>
      </c>
    </row>
    <row r="697" spans="1:4" ht="15" customHeight="1">
      <c r="A697" s="3" t="str">
        <f t="shared" si="46"/>
        <v>20240604</v>
      </c>
      <c r="B697" t="s">
        <v>3143</v>
      </c>
      <c r="C697" s="5" t="s">
        <v>4027</v>
      </c>
      <c r="D697" s="3" t="s">
        <v>61</v>
      </c>
    </row>
    <row r="698" spans="1:4" ht="15" customHeight="1">
      <c r="A698" s="3" t="str">
        <f t="shared" si="46"/>
        <v>20240604</v>
      </c>
      <c r="B698" t="s">
        <v>3144</v>
      </c>
      <c r="C698" s="5" t="s">
        <v>4028</v>
      </c>
      <c r="D698" s="3" t="s">
        <v>64</v>
      </c>
    </row>
    <row r="699" spans="1:4" ht="15" customHeight="1">
      <c r="A699" s="3" t="str">
        <f t="shared" si="46"/>
        <v>20240604</v>
      </c>
      <c r="B699" t="s">
        <v>3145</v>
      </c>
      <c r="C699" s="5" t="s">
        <v>4029</v>
      </c>
      <c r="D699" s="3" t="s">
        <v>6</v>
      </c>
    </row>
    <row r="700" spans="1:4" ht="15" customHeight="1">
      <c r="A700" s="3" t="str">
        <f t="shared" si="46"/>
        <v>20240604</v>
      </c>
      <c r="B700" t="s">
        <v>3146</v>
      </c>
      <c r="C700" s="5" t="s">
        <v>4030</v>
      </c>
      <c r="D700" s="3" t="s">
        <v>6</v>
      </c>
    </row>
    <row r="701" spans="1:4" ht="15" customHeight="1">
      <c r="A701" s="3" t="str">
        <f t="shared" si="46"/>
        <v>20240604</v>
      </c>
      <c r="B701" t="s">
        <v>3147</v>
      </c>
      <c r="C701" s="5" t="s">
        <v>4031</v>
      </c>
      <c r="D701" s="3" t="s">
        <v>61</v>
      </c>
    </row>
    <row r="702" spans="1:4" ht="15" customHeight="1">
      <c r="A702" s="3" t="str">
        <f t="shared" si="46"/>
        <v>20240604</v>
      </c>
      <c r="B702" t="s">
        <v>3148</v>
      </c>
      <c r="C702" s="5" t="s">
        <v>4032</v>
      </c>
      <c r="D702" s="3" t="s">
        <v>64</v>
      </c>
    </row>
    <row r="703" spans="1:4" ht="15" customHeight="1">
      <c r="A703" s="3" t="str">
        <f t="shared" ref="A703:A713" si="47">"20240530"</f>
        <v>20240530</v>
      </c>
      <c r="B703" t="s">
        <v>1094</v>
      </c>
      <c r="C703" s="5" t="s">
        <v>4033</v>
      </c>
      <c r="D703" s="3" t="s">
        <v>61</v>
      </c>
    </row>
    <row r="704" spans="1:4" ht="15" customHeight="1">
      <c r="A704" s="3" t="str">
        <f t="shared" si="47"/>
        <v>20240530</v>
      </c>
      <c r="B704" t="s">
        <v>1095</v>
      </c>
      <c r="C704" s="5" t="s">
        <v>4034</v>
      </c>
      <c r="D704" s="3" t="s">
        <v>61</v>
      </c>
    </row>
    <row r="705" spans="1:4" ht="15" customHeight="1">
      <c r="A705" s="3" t="str">
        <f t="shared" si="47"/>
        <v>20240530</v>
      </c>
      <c r="B705" t="s">
        <v>1096</v>
      </c>
      <c r="C705" s="5" t="s">
        <v>4035</v>
      </c>
      <c r="D705" s="3" t="s">
        <v>6</v>
      </c>
    </row>
    <row r="706" spans="1:4" ht="15" customHeight="1">
      <c r="A706" s="3" t="str">
        <f t="shared" si="47"/>
        <v>20240530</v>
      </c>
      <c r="B706" t="s">
        <v>1097</v>
      </c>
      <c r="C706" s="13" t="s">
        <v>6631</v>
      </c>
      <c r="D706" s="3" t="s">
        <v>61</v>
      </c>
    </row>
    <row r="707" spans="1:4" ht="15" customHeight="1">
      <c r="A707" s="3" t="str">
        <f t="shared" si="47"/>
        <v>20240530</v>
      </c>
      <c r="B707" t="s">
        <v>1098</v>
      </c>
      <c r="C707" s="5" t="s">
        <v>4036</v>
      </c>
      <c r="D707" s="3" t="s">
        <v>61</v>
      </c>
    </row>
    <row r="708" spans="1:4" ht="15" customHeight="1">
      <c r="A708" s="3" t="str">
        <f t="shared" si="47"/>
        <v>20240530</v>
      </c>
      <c r="B708" t="s">
        <v>1099</v>
      </c>
      <c r="C708" s="5" t="s">
        <v>4037</v>
      </c>
      <c r="D708" s="3" t="s">
        <v>61</v>
      </c>
    </row>
    <row r="709" spans="1:4" ht="15" customHeight="1">
      <c r="A709" s="3" t="str">
        <f t="shared" si="47"/>
        <v>20240530</v>
      </c>
      <c r="B709" t="s">
        <v>1100</v>
      </c>
      <c r="C709" s="5" t="s">
        <v>4038</v>
      </c>
      <c r="D709" s="3" t="s">
        <v>61</v>
      </c>
    </row>
    <row r="710" spans="1:4" ht="15" customHeight="1">
      <c r="A710" s="3" t="str">
        <f t="shared" si="47"/>
        <v>20240530</v>
      </c>
      <c r="B710" t="s">
        <v>1101</v>
      </c>
      <c r="C710" s="5" t="s">
        <v>4039</v>
      </c>
      <c r="D710" s="3" t="s">
        <v>6</v>
      </c>
    </row>
    <row r="711" spans="1:4" ht="15" customHeight="1">
      <c r="A711" s="3" t="str">
        <f t="shared" si="47"/>
        <v>20240530</v>
      </c>
      <c r="B711" t="s">
        <v>1102</v>
      </c>
      <c r="C711" s="5" t="s">
        <v>4040</v>
      </c>
      <c r="D711" s="3" t="s">
        <v>61</v>
      </c>
    </row>
    <row r="712" spans="1:4" ht="15" customHeight="1">
      <c r="A712" s="3" t="str">
        <f t="shared" si="47"/>
        <v>20240530</v>
      </c>
      <c r="B712" t="s">
        <v>1103</v>
      </c>
      <c r="C712" s="5" t="s">
        <v>4041</v>
      </c>
      <c r="D712" s="3" t="s">
        <v>61</v>
      </c>
    </row>
    <row r="713" spans="1:4" ht="15" customHeight="1">
      <c r="A713" s="3" t="str">
        <f t="shared" si="47"/>
        <v>20240530</v>
      </c>
      <c r="B713" t="s">
        <v>1104</v>
      </c>
      <c r="C713" s="5" t="s">
        <v>4042</v>
      </c>
      <c r="D713" s="3" t="s">
        <v>6</v>
      </c>
    </row>
    <row r="714" spans="1:4" ht="15" customHeight="1">
      <c r="A714" s="3" t="str">
        <f>"20240528"</f>
        <v>20240528</v>
      </c>
      <c r="B714" t="s">
        <v>3136</v>
      </c>
      <c r="C714" s="5" t="s">
        <v>4043</v>
      </c>
      <c r="D714" s="3" t="s">
        <v>64</v>
      </c>
    </row>
    <row r="715" spans="1:4" ht="15" customHeight="1">
      <c r="A715" s="3" t="str">
        <f>"20240528"</f>
        <v>20240528</v>
      </c>
      <c r="B715" t="s">
        <v>3137</v>
      </c>
      <c r="C715" s="5" t="s">
        <v>4044</v>
      </c>
      <c r="D715" s="3" t="s">
        <v>61</v>
      </c>
    </row>
    <row r="716" spans="1:4" ht="15" customHeight="1">
      <c r="A716" s="3" t="str">
        <f>"20240528"</f>
        <v>20240528</v>
      </c>
      <c r="B716" t="s">
        <v>3138</v>
      </c>
      <c r="C716" s="5" t="s">
        <v>4045</v>
      </c>
      <c r="D716" s="3" t="s">
        <v>6</v>
      </c>
    </row>
    <row r="717" spans="1:4" ht="15" customHeight="1">
      <c r="A717" s="3" t="str">
        <f>"20240528"</f>
        <v>20240528</v>
      </c>
      <c r="B717" t="s">
        <v>3139</v>
      </c>
      <c r="C717" s="5" t="s">
        <v>4046</v>
      </c>
      <c r="D717" s="3" t="s">
        <v>61</v>
      </c>
    </row>
    <row r="718" spans="1:4" ht="15" customHeight="1">
      <c r="A718" s="3" t="str">
        <f>"20240528"</f>
        <v>20240528</v>
      </c>
      <c r="B718" t="s">
        <v>3140</v>
      </c>
      <c r="C718" s="5" t="s">
        <v>4047</v>
      </c>
      <c r="D718" s="3" t="s">
        <v>64</v>
      </c>
    </row>
    <row r="719" spans="1:4" ht="15" customHeight="1">
      <c r="A719" s="3" t="str">
        <f t="shared" ref="A719:A730" si="48">"20240523"</f>
        <v>20240523</v>
      </c>
      <c r="B719" t="s">
        <v>1082</v>
      </c>
      <c r="C719" s="5" t="s">
        <v>4048</v>
      </c>
      <c r="D719" s="3" t="s">
        <v>61</v>
      </c>
    </row>
    <row r="720" spans="1:4" ht="15" customHeight="1">
      <c r="A720" s="3" t="str">
        <f t="shared" si="48"/>
        <v>20240523</v>
      </c>
      <c r="B720" t="s">
        <v>1083</v>
      </c>
      <c r="C720" s="5" t="s">
        <v>4049</v>
      </c>
      <c r="D720" s="3" t="s">
        <v>61</v>
      </c>
    </row>
    <row r="721" spans="1:4" ht="15" customHeight="1">
      <c r="A721" s="3" t="str">
        <f t="shared" si="48"/>
        <v>20240523</v>
      </c>
      <c r="B721" t="s">
        <v>1084</v>
      </c>
      <c r="C721" s="5" t="s">
        <v>4050</v>
      </c>
      <c r="D721" s="3" t="s">
        <v>61</v>
      </c>
    </row>
    <row r="722" spans="1:4" ht="15" customHeight="1">
      <c r="A722" s="3" t="str">
        <f t="shared" si="48"/>
        <v>20240523</v>
      </c>
      <c r="B722" t="s">
        <v>1085</v>
      </c>
      <c r="C722" s="5" t="s">
        <v>4051</v>
      </c>
      <c r="D722" s="3" t="s">
        <v>61</v>
      </c>
    </row>
    <row r="723" spans="1:4" ht="15" customHeight="1">
      <c r="A723" s="3" t="str">
        <f t="shared" si="48"/>
        <v>20240523</v>
      </c>
      <c r="B723" t="s">
        <v>1086</v>
      </c>
      <c r="C723" s="5" t="s">
        <v>4052</v>
      </c>
      <c r="D723" s="3" t="s">
        <v>61</v>
      </c>
    </row>
    <row r="724" spans="1:4" ht="15" customHeight="1">
      <c r="A724" s="3" t="str">
        <f t="shared" si="48"/>
        <v>20240523</v>
      </c>
      <c r="B724" t="s">
        <v>1087</v>
      </c>
      <c r="C724" s="5" t="s">
        <v>4053</v>
      </c>
      <c r="D724" s="3" t="s">
        <v>61</v>
      </c>
    </row>
    <row r="725" spans="1:4" ht="15" customHeight="1">
      <c r="A725" s="3" t="str">
        <f t="shared" si="48"/>
        <v>20240523</v>
      </c>
      <c r="B725" t="s">
        <v>1088</v>
      </c>
      <c r="C725" s="5" t="s">
        <v>4054</v>
      </c>
      <c r="D725" s="3" t="s">
        <v>61</v>
      </c>
    </row>
    <row r="726" spans="1:4" ht="15" customHeight="1">
      <c r="A726" s="3" t="str">
        <f t="shared" si="48"/>
        <v>20240523</v>
      </c>
      <c r="B726" t="s">
        <v>1089</v>
      </c>
      <c r="C726" s="5" t="s">
        <v>4055</v>
      </c>
      <c r="D726" s="3" t="s">
        <v>61</v>
      </c>
    </row>
    <row r="727" spans="1:4" ht="15" customHeight="1">
      <c r="A727" s="3" t="str">
        <f t="shared" si="48"/>
        <v>20240523</v>
      </c>
      <c r="B727" t="s">
        <v>1090</v>
      </c>
      <c r="C727" s="5" t="s">
        <v>4056</v>
      </c>
      <c r="D727" s="3" t="s">
        <v>6</v>
      </c>
    </row>
    <row r="728" spans="1:4" ht="15" customHeight="1">
      <c r="A728" s="3" t="str">
        <f t="shared" si="48"/>
        <v>20240523</v>
      </c>
      <c r="B728" t="s">
        <v>1091</v>
      </c>
      <c r="C728" s="5" t="s">
        <v>4057</v>
      </c>
      <c r="D728" s="3" t="s">
        <v>6</v>
      </c>
    </row>
    <row r="729" spans="1:4" ht="15" customHeight="1">
      <c r="A729" s="3" t="str">
        <f t="shared" si="48"/>
        <v>20240523</v>
      </c>
      <c r="B729" t="s">
        <v>1092</v>
      </c>
      <c r="C729" s="5" t="s">
        <v>4058</v>
      </c>
      <c r="D729" s="3" t="s">
        <v>61</v>
      </c>
    </row>
    <row r="730" spans="1:4" ht="15" customHeight="1">
      <c r="A730" s="3" t="str">
        <f t="shared" si="48"/>
        <v>20240523</v>
      </c>
      <c r="B730" t="s">
        <v>1093</v>
      </c>
      <c r="C730" s="5" t="s">
        <v>4059</v>
      </c>
      <c r="D730" s="3" t="s">
        <v>61</v>
      </c>
    </row>
    <row r="731" spans="1:4" ht="15" customHeight="1">
      <c r="A731" s="3" t="str">
        <f t="shared" ref="A731:A738" si="49">"20240521"</f>
        <v>20240521</v>
      </c>
      <c r="B731" t="s">
        <v>3128</v>
      </c>
      <c r="C731" s="5" t="s">
        <v>4060</v>
      </c>
      <c r="D731" s="3" t="s">
        <v>64</v>
      </c>
    </row>
    <row r="732" spans="1:4" ht="15" customHeight="1">
      <c r="A732" s="3" t="str">
        <f t="shared" si="49"/>
        <v>20240521</v>
      </c>
      <c r="B732" t="s">
        <v>3129</v>
      </c>
      <c r="C732" s="5" t="s">
        <v>4061</v>
      </c>
      <c r="D732" s="3" t="s">
        <v>61</v>
      </c>
    </row>
    <row r="733" spans="1:4" ht="15" customHeight="1">
      <c r="A733" s="3" t="str">
        <f t="shared" si="49"/>
        <v>20240521</v>
      </c>
      <c r="B733" t="s">
        <v>3130</v>
      </c>
      <c r="C733" s="5" t="s">
        <v>4062</v>
      </c>
      <c r="D733" s="3" t="s">
        <v>61</v>
      </c>
    </row>
    <row r="734" spans="1:4" ht="15" customHeight="1">
      <c r="A734" s="3" t="str">
        <f t="shared" si="49"/>
        <v>20240521</v>
      </c>
      <c r="B734" t="s">
        <v>3131</v>
      </c>
      <c r="C734" s="5" t="s">
        <v>4063</v>
      </c>
      <c r="D734" s="3" t="s">
        <v>61</v>
      </c>
    </row>
    <row r="735" spans="1:4" ht="15" customHeight="1">
      <c r="A735" s="3" t="str">
        <f t="shared" si="49"/>
        <v>20240521</v>
      </c>
      <c r="B735" t="s">
        <v>3132</v>
      </c>
      <c r="C735" s="5" t="s">
        <v>4064</v>
      </c>
      <c r="D735" s="3" t="s">
        <v>64</v>
      </c>
    </row>
    <row r="736" spans="1:4" ht="15" customHeight="1">
      <c r="A736" s="3" t="str">
        <f t="shared" si="49"/>
        <v>20240521</v>
      </c>
      <c r="B736" t="s">
        <v>3133</v>
      </c>
      <c r="C736" s="5" t="s">
        <v>4065</v>
      </c>
      <c r="D736" s="3" t="s">
        <v>61</v>
      </c>
    </row>
    <row r="737" spans="1:4" ht="15" customHeight="1">
      <c r="A737" s="3" t="str">
        <f t="shared" si="49"/>
        <v>20240521</v>
      </c>
      <c r="B737" t="s">
        <v>3134</v>
      </c>
      <c r="C737" s="5" t="s">
        <v>4066</v>
      </c>
      <c r="D737" s="3" t="s">
        <v>61</v>
      </c>
    </row>
    <row r="738" spans="1:4" ht="15" customHeight="1">
      <c r="A738" s="3" t="str">
        <f t="shared" si="49"/>
        <v>20240521</v>
      </c>
      <c r="B738" t="s">
        <v>3135</v>
      </c>
      <c r="C738" s="5" t="s">
        <v>4067</v>
      </c>
      <c r="D738" s="3" t="s">
        <v>61</v>
      </c>
    </row>
    <row r="739" spans="1:4" ht="15" customHeight="1">
      <c r="A739" s="3" t="str">
        <f t="shared" ref="A739:A749" si="50">"20240516"</f>
        <v>20240516</v>
      </c>
      <c r="B739" t="s">
        <v>1071</v>
      </c>
      <c r="C739" s="5" t="s">
        <v>4068</v>
      </c>
      <c r="D739" s="3" t="s">
        <v>61</v>
      </c>
    </row>
    <row r="740" spans="1:4" ht="15" customHeight="1">
      <c r="A740" s="3" t="str">
        <f t="shared" si="50"/>
        <v>20240516</v>
      </c>
      <c r="B740" t="s">
        <v>1072</v>
      </c>
      <c r="C740" s="5" t="s">
        <v>4069</v>
      </c>
      <c r="D740" s="3" t="s">
        <v>61</v>
      </c>
    </row>
    <row r="741" spans="1:4" ht="15" customHeight="1">
      <c r="A741" s="3" t="str">
        <f t="shared" si="50"/>
        <v>20240516</v>
      </c>
      <c r="B741" t="s">
        <v>1073</v>
      </c>
      <c r="C741" s="5" t="s">
        <v>4070</v>
      </c>
      <c r="D741" s="3" t="s">
        <v>61</v>
      </c>
    </row>
    <row r="742" spans="1:4" ht="15" customHeight="1">
      <c r="A742" s="3" t="str">
        <f t="shared" si="50"/>
        <v>20240516</v>
      </c>
      <c r="B742" t="s">
        <v>1074</v>
      </c>
      <c r="C742" s="5" t="s">
        <v>4071</v>
      </c>
      <c r="D742" s="3" t="s">
        <v>6</v>
      </c>
    </row>
    <row r="743" spans="1:4" ht="15" customHeight="1">
      <c r="A743" s="3" t="str">
        <f t="shared" si="50"/>
        <v>20240516</v>
      </c>
      <c r="B743" t="s">
        <v>1075</v>
      </c>
      <c r="C743" s="5" t="s">
        <v>4072</v>
      </c>
      <c r="D743" s="3" t="s">
        <v>6</v>
      </c>
    </row>
    <row r="744" spans="1:4" ht="15" customHeight="1">
      <c r="A744" s="3" t="str">
        <f t="shared" si="50"/>
        <v>20240516</v>
      </c>
      <c r="B744" t="s">
        <v>1076</v>
      </c>
      <c r="C744" s="5" t="s">
        <v>4073</v>
      </c>
      <c r="D744" s="3" t="s">
        <v>6</v>
      </c>
    </row>
    <row r="745" spans="1:4" ht="15" customHeight="1">
      <c r="A745" s="3" t="str">
        <f t="shared" si="50"/>
        <v>20240516</v>
      </c>
      <c r="B745" t="s">
        <v>1077</v>
      </c>
      <c r="C745" s="5" t="s">
        <v>4074</v>
      </c>
      <c r="D745" s="3" t="s">
        <v>61</v>
      </c>
    </row>
    <row r="746" spans="1:4" ht="15" customHeight="1">
      <c r="A746" s="3" t="str">
        <f t="shared" si="50"/>
        <v>20240516</v>
      </c>
      <c r="B746" t="s">
        <v>1078</v>
      </c>
      <c r="C746" s="5" t="s">
        <v>4075</v>
      </c>
      <c r="D746" s="3" t="s">
        <v>64</v>
      </c>
    </row>
    <row r="747" spans="1:4" ht="15" customHeight="1">
      <c r="A747" s="3" t="str">
        <f t="shared" si="50"/>
        <v>20240516</v>
      </c>
      <c r="B747" t="s">
        <v>1079</v>
      </c>
      <c r="C747" s="5" t="s">
        <v>4076</v>
      </c>
      <c r="D747" s="3" t="s">
        <v>61</v>
      </c>
    </row>
    <row r="748" spans="1:4" ht="15" customHeight="1">
      <c r="A748" s="3" t="str">
        <f t="shared" si="50"/>
        <v>20240516</v>
      </c>
      <c r="B748" t="s">
        <v>1080</v>
      </c>
      <c r="C748" s="5" t="s">
        <v>4077</v>
      </c>
      <c r="D748" s="3" t="s">
        <v>6</v>
      </c>
    </row>
    <row r="749" spans="1:4" ht="15" customHeight="1">
      <c r="A749" s="3" t="str">
        <f t="shared" si="50"/>
        <v>20240516</v>
      </c>
      <c r="B749" t="s">
        <v>1081</v>
      </c>
      <c r="C749" s="5" t="s">
        <v>4078</v>
      </c>
      <c r="D749" s="3" t="s">
        <v>6</v>
      </c>
    </row>
    <row r="750" spans="1:4" ht="15" customHeight="1">
      <c r="A750" s="3" t="str">
        <f t="shared" ref="A750:A759" si="51">"20240514"</f>
        <v>20240514</v>
      </c>
      <c r="B750" t="s">
        <v>3118</v>
      </c>
      <c r="C750" s="5" t="s">
        <v>4079</v>
      </c>
      <c r="D750" s="3" t="s">
        <v>61</v>
      </c>
    </row>
    <row r="751" spans="1:4" ht="15" customHeight="1">
      <c r="A751" s="3" t="str">
        <f t="shared" si="51"/>
        <v>20240514</v>
      </c>
      <c r="B751" t="s">
        <v>3119</v>
      </c>
      <c r="C751" s="5" t="s">
        <v>4080</v>
      </c>
      <c r="D751" s="3" t="s">
        <v>64</v>
      </c>
    </row>
    <row r="752" spans="1:4" ht="15" customHeight="1">
      <c r="A752" s="3" t="str">
        <f t="shared" si="51"/>
        <v>20240514</v>
      </c>
      <c r="B752" t="s">
        <v>3120</v>
      </c>
      <c r="C752" s="5" t="s">
        <v>4081</v>
      </c>
      <c r="D752" s="3" t="s">
        <v>64</v>
      </c>
    </row>
    <row r="753" spans="1:4" ht="15" customHeight="1">
      <c r="A753" s="3" t="str">
        <f t="shared" si="51"/>
        <v>20240514</v>
      </c>
      <c r="B753" t="s">
        <v>3121</v>
      </c>
      <c r="C753" s="5" t="s">
        <v>4082</v>
      </c>
      <c r="D753" s="3" t="s">
        <v>61</v>
      </c>
    </row>
    <row r="754" spans="1:4" ht="15" customHeight="1">
      <c r="A754" s="3" t="str">
        <f t="shared" si="51"/>
        <v>20240514</v>
      </c>
      <c r="B754" t="s">
        <v>3122</v>
      </c>
      <c r="C754" s="5" t="s">
        <v>4083</v>
      </c>
      <c r="D754" s="3" t="s">
        <v>61</v>
      </c>
    </row>
    <row r="755" spans="1:4" ht="15" customHeight="1">
      <c r="A755" s="3" t="str">
        <f t="shared" si="51"/>
        <v>20240514</v>
      </c>
      <c r="B755" t="s">
        <v>3123</v>
      </c>
      <c r="C755" s="5" t="s">
        <v>4084</v>
      </c>
      <c r="D755" s="3" t="s">
        <v>6</v>
      </c>
    </row>
    <row r="756" spans="1:4" ht="15" customHeight="1">
      <c r="A756" s="3" t="str">
        <f t="shared" si="51"/>
        <v>20240514</v>
      </c>
      <c r="B756" t="s">
        <v>3124</v>
      </c>
      <c r="C756" s="5" t="s">
        <v>4085</v>
      </c>
      <c r="D756" s="3" t="s">
        <v>6</v>
      </c>
    </row>
    <row r="757" spans="1:4" ht="15" customHeight="1">
      <c r="A757" s="3" t="str">
        <f t="shared" si="51"/>
        <v>20240514</v>
      </c>
      <c r="B757" t="s">
        <v>3125</v>
      </c>
      <c r="C757" s="5" t="s">
        <v>4086</v>
      </c>
      <c r="D757" s="3" t="s">
        <v>6</v>
      </c>
    </row>
    <row r="758" spans="1:4" ht="15" customHeight="1">
      <c r="A758" s="3" t="str">
        <f t="shared" si="51"/>
        <v>20240514</v>
      </c>
      <c r="B758" t="s">
        <v>3126</v>
      </c>
      <c r="C758" s="5" t="s">
        <v>4087</v>
      </c>
      <c r="D758" s="3" t="s">
        <v>61</v>
      </c>
    </row>
    <row r="759" spans="1:4" ht="15" customHeight="1">
      <c r="A759" s="3" t="str">
        <f t="shared" si="51"/>
        <v>20240514</v>
      </c>
      <c r="B759" t="s">
        <v>3127</v>
      </c>
      <c r="C759" s="5" t="s">
        <v>4088</v>
      </c>
      <c r="D759" s="3" t="s">
        <v>6</v>
      </c>
    </row>
    <row r="760" spans="1:4" ht="15" customHeight="1">
      <c r="A760" s="3" t="str">
        <f t="shared" ref="A760:A783" si="52">"20240509"</f>
        <v>20240509</v>
      </c>
      <c r="B760" t="s">
        <v>1047</v>
      </c>
      <c r="C760" s="5" t="s">
        <v>4089</v>
      </c>
      <c r="D760" s="3" t="s">
        <v>61</v>
      </c>
    </row>
    <row r="761" spans="1:4" ht="15" customHeight="1">
      <c r="A761" s="3" t="str">
        <f t="shared" si="52"/>
        <v>20240509</v>
      </c>
      <c r="B761" t="s">
        <v>1048</v>
      </c>
      <c r="C761" s="5" t="s">
        <v>4090</v>
      </c>
      <c r="D761" s="3" t="s">
        <v>61</v>
      </c>
    </row>
    <row r="762" spans="1:4" ht="15" customHeight="1">
      <c r="A762" s="3" t="str">
        <f t="shared" si="52"/>
        <v>20240509</v>
      </c>
      <c r="B762" t="s">
        <v>1049</v>
      </c>
      <c r="C762" s="5" t="s">
        <v>4091</v>
      </c>
      <c r="D762" s="3" t="s">
        <v>61</v>
      </c>
    </row>
    <row r="763" spans="1:4" ht="15" customHeight="1">
      <c r="A763" s="3" t="str">
        <f t="shared" si="52"/>
        <v>20240509</v>
      </c>
      <c r="B763" t="s">
        <v>1050</v>
      </c>
      <c r="C763" s="5" t="s">
        <v>4092</v>
      </c>
      <c r="D763" s="3" t="s">
        <v>61</v>
      </c>
    </row>
    <row r="764" spans="1:4" ht="15" customHeight="1">
      <c r="A764" s="3" t="str">
        <f t="shared" si="52"/>
        <v>20240509</v>
      </c>
      <c r="B764" t="s">
        <v>1051</v>
      </c>
      <c r="C764" s="5" t="s">
        <v>4093</v>
      </c>
      <c r="D764" s="3" t="s">
        <v>4</v>
      </c>
    </row>
    <row r="765" spans="1:4" ht="15" customHeight="1">
      <c r="A765" s="3" t="str">
        <f t="shared" si="52"/>
        <v>20240509</v>
      </c>
      <c r="B765" t="s">
        <v>1052</v>
      </c>
      <c r="C765" s="5" t="s">
        <v>4094</v>
      </c>
      <c r="D765" s="3" t="s">
        <v>61</v>
      </c>
    </row>
    <row r="766" spans="1:4" ht="15" customHeight="1">
      <c r="A766" s="3" t="str">
        <f t="shared" si="52"/>
        <v>20240509</v>
      </c>
      <c r="B766" t="s">
        <v>1053</v>
      </c>
      <c r="C766" s="5" t="s">
        <v>4095</v>
      </c>
      <c r="D766" s="3" t="s">
        <v>61</v>
      </c>
    </row>
    <row r="767" spans="1:4" ht="15" customHeight="1">
      <c r="A767" s="3" t="str">
        <f t="shared" si="52"/>
        <v>20240509</v>
      </c>
      <c r="B767" t="s">
        <v>1054</v>
      </c>
      <c r="C767" s="5" t="s">
        <v>4096</v>
      </c>
      <c r="D767" s="3" t="s">
        <v>61</v>
      </c>
    </row>
    <row r="768" spans="1:4" ht="15" customHeight="1">
      <c r="A768" s="3" t="str">
        <f t="shared" si="52"/>
        <v>20240509</v>
      </c>
      <c r="B768" t="s">
        <v>1055</v>
      </c>
      <c r="C768" s="5" t="s">
        <v>4097</v>
      </c>
      <c r="D768" s="3" t="s">
        <v>61</v>
      </c>
    </row>
    <row r="769" spans="1:4" ht="15" customHeight="1">
      <c r="A769" s="3" t="str">
        <f t="shared" si="52"/>
        <v>20240509</v>
      </c>
      <c r="B769" t="s">
        <v>1056</v>
      </c>
      <c r="C769" s="5" t="s">
        <v>4098</v>
      </c>
      <c r="D769" s="3" t="s">
        <v>61</v>
      </c>
    </row>
    <row r="770" spans="1:4" ht="15" customHeight="1">
      <c r="A770" s="3" t="str">
        <f t="shared" si="52"/>
        <v>20240509</v>
      </c>
      <c r="B770" t="s">
        <v>1057</v>
      </c>
      <c r="C770" s="5" t="s">
        <v>4099</v>
      </c>
      <c r="D770" s="3" t="s">
        <v>61</v>
      </c>
    </row>
    <row r="771" spans="1:4" ht="15" customHeight="1">
      <c r="A771" s="3" t="str">
        <f t="shared" si="52"/>
        <v>20240509</v>
      </c>
      <c r="B771" t="s">
        <v>1058</v>
      </c>
      <c r="C771" s="5" t="s">
        <v>4100</v>
      </c>
      <c r="D771" s="3" t="s">
        <v>61</v>
      </c>
    </row>
    <row r="772" spans="1:4" ht="15" customHeight="1">
      <c r="A772" s="3" t="str">
        <f t="shared" si="52"/>
        <v>20240509</v>
      </c>
      <c r="B772" t="s">
        <v>1059</v>
      </c>
      <c r="C772" s="5" t="s">
        <v>4101</v>
      </c>
      <c r="D772" s="3" t="s">
        <v>61</v>
      </c>
    </row>
    <row r="773" spans="1:4" ht="15" customHeight="1">
      <c r="A773" s="3" t="str">
        <f t="shared" si="52"/>
        <v>20240509</v>
      </c>
      <c r="B773" t="s">
        <v>1060</v>
      </c>
      <c r="C773" s="5" t="s">
        <v>4102</v>
      </c>
      <c r="D773" s="3" t="s">
        <v>61</v>
      </c>
    </row>
    <row r="774" spans="1:4" ht="15" customHeight="1">
      <c r="A774" s="3" t="str">
        <f t="shared" si="52"/>
        <v>20240509</v>
      </c>
      <c r="B774" t="s">
        <v>1061</v>
      </c>
      <c r="C774" s="5" t="s">
        <v>4103</v>
      </c>
      <c r="D774" s="3" t="s">
        <v>6</v>
      </c>
    </row>
    <row r="775" spans="1:4" ht="15" customHeight="1">
      <c r="A775" s="3" t="str">
        <f t="shared" si="52"/>
        <v>20240509</v>
      </c>
      <c r="B775" t="s">
        <v>1062</v>
      </c>
      <c r="C775" s="5" t="s">
        <v>4104</v>
      </c>
      <c r="D775" s="3" t="s">
        <v>61</v>
      </c>
    </row>
    <row r="776" spans="1:4" ht="15" customHeight="1">
      <c r="A776" s="3" t="str">
        <f t="shared" si="52"/>
        <v>20240509</v>
      </c>
      <c r="B776" t="s">
        <v>1063</v>
      </c>
      <c r="C776" s="5" t="s">
        <v>4105</v>
      </c>
      <c r="D776" s="3" t="s">
        <v>61</v>
      </c>
    </row>
    <row r="777" spans="1:4" ht="15" customHeight="1">
      <c r="A777" s="3" t="str">
        <f t="shared" si="52"/>
        <v>20240509</v>
      </c>
      <c r="B777" t="s">
        <v>1064</v>
      </c>
      <c r="C777" s="5" t="s">
        <v>4106</v>
      </c>
      <c r="D777" s="3" t="s">
        <v>61</v>
      </c>
    </row>
    <row r="778" spans="1:4" ht="15" customHeight="1">
      <c r="A778" s="3" t="str">
        <f t="shared" si="52"/>
        <v>20240509</v>
      </c>
      <c r="B778" t="s">
        <v>1065</v>
      </c>
      <c r="C778" s="5" t="s">
        <v>4107</v>
      </c>
      <c r="D778" s="3" t="s">
        <v>61</v>
      </c>
    </row>
    <row r="779" spans="1:4" ht="15" customHeight="1">
      <c r="A779" s="3" t="str">
        <f t="shared" si="52"/>
        <v>20240509</v>
      </c>
      <c r="B779" t="s">
        <v>1066</v>
      </c>
      <c r="C779" s="5" t="s">
        <v>4108</v>
      </c>
      <c r="D779" s="3" t="s">
        <v>61</v>
      </c>
    </row>
    <row r="780" spans="1:4" ht="15" customHeight="1">
      <c r="A780" s="3" t="str">
        <f t="shared" si="52"/>
        <v>20240509</v>
      </c>
      <c r="B780" t="s">
        <v>1067</v>
      </c>
      <c r="C780" s="5" t="s">
        <v>4109</v>
      </c>
      <c r="D780" s="3" t="s">
        <v>6</v>
      </c>
    </row>
    <row r="781" spans="1:4" ht="15" customHeight="1">
      <c r="A781" s="3" t="str">
        <f t="shared" si="52"/>
        <v>20240509</v>
      </c>
      <c r="B781" t="s">
        <v>1068</v>
      </c>
      <c r="C781" s="5" t="s">
        <v>4110</v>
      </c>
      <c r="D781" s="3" t="s">
        <v>61</v>
      </c>
    </row>
    <row r="782" spans="1:4" ht="15" customHeight="1">
      <c r="A782" s="3" t="str">
        <f t="shared" si="52"/>
        <v>20240509</v>
      </c>
      <c r="B782" t="s">
        <v>1069</v>
      </c>
      <c r="C782" s="5" t="s">
        <v>4111</v>
      </c>
      <c r="D782" s="3" t="s">
        <v>61</v>
      </c>
    </row>
    <row r="783" spans="1:4" ht="15" customHeight="1">
      <c r="A783" s="3" t="str">
        <f t="shared" si="52"/>
        <v>20240509</v>
      </c>
      <c r="B783" t="s">
        <v>1070</v>
      </c>
      <c r="C783" s="5" t="s">
        <v>4112</v>
      </c>
      <c r="D783" s="3" t="s">
        <v>61</v>
      </c>
    </row>
    <row r="784" spans="1:4" ht="15" customHeight="1">
      <c r="A784" s="3" t="str">
        <f>"20240507"</f>
        <v>20240507</v>
      </c>
      <c r="B784" t="s">
        <v>3114</v>
      </c>
      <c r="C784" s="5" t="s">
        <v>4113</v>
      </c>
      <c r="D784" s="3" t="s">
        <v>64</v>
      </c>
    </row>
    <row r="785" spans="1:4" ht="15" customHeight="1">
      <c r="A785" s="3" t="str">
        <f>"20240507"</f>
        <v>20240507</v>
      </c>
      <c r="B785" t="s">
        <v>3115</v>
      </c>
      <c r="C785" s="5" t="s">
        <v>4114</v>
      </c>
      <c r="D785" s="3" t="s">
        <v>61</v>
      </c>
    </row>
    <row r="786" spans="1:4" ht="15" customHeight="1">
      <c r="A786" s="3" t="str">
        <f>"20240507"</f>
        <v>20240507</v>
      </c>
      <c r="B786" t="s">
        <v>3116</v>
      </c>
      <c r="C786" s="5" t="s">
        <v>4115</v>
      </c>
      <c r="D786" s="3" t="s">
        <v>6</v>
      </c>
    </row>
    <row r="787" spans="1:4" ht="15" customHeight="1">
      <c r="A787" s="3" t="str">
        <f>"20240507"</f>
        <v>20240507</v>
      </c>
      <c r="B787" t="s">
        <v>3117</v>
      </c>
      <c r="C787" s="5" t="s">
        <v>4116</v>
      </c>
      <c r="D787" s="3" t="s">
        <v>64</v>
      </c>
    </row>
    <row r="788" spans="1:4" ht="15" customHeight="1">
      <c r="A788" s="3" t="str">
        <f t="shared" ref="A788:A805" si="53">"20240502"</f>
        <v>20240502</v>
      </c>
      <c r="B788" t="s">
        <v>1029</v>
      </c>
      <c r="C788" s="5" t="s">
        <v>4117</v>
      </c>
      <c r="D788" s="3" t="s">
        <v>61</v>
      </c>
    </row>
    <row r="789" spans="1:4" ht="15" customHeight="1">
      <c r="A789" s="3" t="str">
        <f t="shared" si="53"/>
        <v>20240502</v>
      </c>
      <c r="B789" t="s">
        <v>1030</v>
      </c>
      <c r="C789" s="5" t="s">
        <v>4118</v>
      </c>
      <c r="D789" s="3" t="s">
        <v>61</v>
      </c>
    </row>
    <row r="790" spans="1:4" ht="15" customHeight="1">
      <c r="A790" s="3" t="str">
        <f t="shared" si="53"/>
        <v>20240502</v>
      </c>
      <c r="B790" t="s">
        <v>1031</v>
      </c>
      <c r="C790" s="5" t="s">
        <v>4119</v>
      </c>
      <c r="D790" s="3" t="s">
        <v>61</v>
      </c>
    </row>
    <row r="791" spans="1:4" ht="15" customHeight="1">
      <c r="A791" s="3" t="str">
        <f t="shared" si="53"/>
        <v>20240502</v>
      </c>
      <c r="B791" t="s">
        <v>1032</v>
      </c>
      <c r="C791" s="5" t="s">
        <v>4120</v>
      </c>
      <c r="D791" s="3" t="s">
        <v>61</v>
      </c>
    </row>
    <row r="792" spans="1:4" ht="15" customHeight="1">
      <c r="A792" s="3" t="str">
        <f t="shared" si="53"/>
        <v>20240502</v>
      </c>
      <c r="B792" t="s">
        <v>1033</v>
      </c>
      <c r="C792" s="5" t="s">
        <v>4121</v>
      </c>
      <c r="D792" s="3" t="s">
        <v>61</v>
      </c>
    </row>
    <row r="793" spans="1:4" ht="15" customHeight="1">
      <c r="A793" s="3" t="str">
        <f t="shared" si="53"/>
        <v>20240502</v>
      </c>
      <c r="B793" t="s">
        <v>1034</v>
      </c>
      <c r="C793" s="5" t="s">
        <v>4122</v>
      </c>
      <c r="D793" s="3" t="s">
        <v>6</v>
      </c>
    </row>
    <row r="794" spans="1:4" ht="15" customHeight="1">
      <c r="A794" s="3" t="str">
        <f t="shared" si="53"/>
        <v>20240502</v>
      </c>
      <c r="B794" t="s">
        <v>1035</v>
      </c>
      <c r="C794" s="5" t="s">
        <v>4123</v>
      </c>
      <c r="D794" s="3" t="s">
        <v>6</v>
      </c>
    </row>
    <row r="795" spans="1:4" ht="15" customHeight="1">
      <c r="A795" s="3" t="str">
        <f t="shared" si="53"/>
        <v>20240502</v>
      </c>
      <c r="B795" t="s">
        <v>1036</v>
      </c>
      <c r="C795" s="5" t="s">
        <v>4124</v>
      </c>
      <c r="D795" s="3" t="s">
        <v>6</v>
      </c>
    </row>
    <row r="796" spans="1:4" ht="15" customHeight="1">
      <c r="A796" s="3" t="str">
        <f t="shared" si="53"/>
        <v>20240502</v>
      </c>
      <c r="B796" t="s">
        <v>1037</v>
      </c>
      <c r="C796" s="5" t="s">
        <v>4125</v>
      </c>
      <c r="D796" s="3" t="s">
        <v>6</v>
      </c>
    </row>
    <row r="797" spans="1:4" ht="15" customHeight="1">
      <c r="A797" s="3" t="str">
        <f t="shared" si="53"/>
        <v>20240502</v>
      </c>
      <c r="B797" t="s">
        <v>1038</v>
      </c>
      <c r="C797" s="5" t="s">
        <v>4126</v>
      </c>
      <c r="D797" s="3" t="s">
        <v>6</v>
      </c>
    </row>
    <row r="798" spans="1:4" ht="15" customHeight="1">
      <c r="A798" s="3" t="str">
        <f t="shared" si="53"/>
        <v>20240502</v>
      </c>
      <c r="B798" t="s">
        <v>1039</v>
      </c>
      <c r="C798" s="5" t="s">
        <v>4127</v>
      </c>
      <c r="D798" s="3" t="s">
        <v>61</v>
      </c>
    </row>
    <row r="799" spans="1:4" ht="15" customHeight="1">
      <c r="A799" s="3" t="str">
        <f t="shared" si="53"/>
        <v>20240502</v>
      </c>
      <c r="B799" t="s">
        <v>1040</v>
      </c>
      <c r="C799" s="5" t="s">
        <v>4128</v>
      </c>
      <c r="D799" s="3" t="s">
        <v>61</v>
      </c>
    </row>
    <row r="800" spans="1:4" ht="15" customHeight="1">
      <c r="A800" s="3" t="str">
        <f t="shared" si="53"/>
        <v>20240502</v>
      </c>
      <c r="B800" t="s">
        <v>1041</v>
      </c>
      <c r="C800" s="5" t="s">
        <v>4129</v>
      </c>
      <c r="D800" s="3" t="s">
        <v>61</v>
      </c>
    </row>
    <row r="801" spans="1:4" ht="15" customHeight="1">
      <c r="A801" s="3" t="str">
        <f t="shared" si="53"/>
        <v>20240502</v>
      </c>
      <c r="B801" t="s">
        <v>1042</v>
      </c>
      <c r="C801" s="5" t="s">
        <v>4130</v>
      </c>
      <c r="D801" s="3" t="s">
        <v>61</v>
      </c>
    </row>
    <row r="802" spans="1:4" ht="15" customHeight="1">
      <c r="A802" s="3" t="str">
        <f t="shared" si="53"/>
        <v>20240502</v>
      </c>
      <c r="B802" t="s">
        <v>1043</v>
      </c>
      <c r="C802" s="5" t="s">
        <v>4131</v>
      </c>
      <c r="D802" s="3" t="s">
        <v>61</v>
      </c>
    </row>
    <row r="803" spans="1:4" ht="15" customHeight="1">
      <c r="A803" s="3" t="str">
        <f t="shared" si="53"/>
        <v>20240502</v>
      </c>
      <c r="B803" t="s">
        <v>1044</v>
      </c>
      <c r="C803" s="5" t="s">
        <v>4132</v>
      </c>
      <c r="D803" s="3" t="s">
        <v>61</v>
      </c>
    </row>
    <row r="804" spans="1:4" ht="15" customHeight="1">
      <c r="A804" s="3" t="str">
        <f t="shared" si="53"/>
        <v>20240502</v>
      </c>
      <c r="B804" t="s">
        <v>1045</v>
      </c>
      <c r="C804" s="5" t="s">
        <v>4133</v>
      </c>
      <c r="D804" s="3" t="s">
        <v>61</v>
      </c>
    </row>
    <row r="805" spans="1:4" ht="15" customHeight="1">
      <c r="A805" s="3" t="str">
        <f t="shared" si="53"/>
        <v>20240502</v>
      </c>
      <c r="B805" t="s">
        <v>1046</v>
      </c>
      <c r="C805" s="5" t="s">
        <v>4134</v>
      </c>
      <c r="D805" s="3" t="s">
        <v>4</v>
      </c>
    </row>
    <row r="806" spans="1:4" ht="15" customHeight="1">
      <c r="A806" s="3" t="str">
        <f t="shared" ref="A806:A811" si="54">"20240430"</f>
        <v>20240430</v>
      </c>
      <c r="B806" t="s">
        <v>3108</v>
      </c>
      <c r="C806" s="5" t="s">
        <v>4135</v>
      </c>
      <c r="D806" s="3" t="s">
        <v>61</v>
      </c>
    </row>
    <row r="807" spans="1:4" ht="15" customHeight="1">
      <c r="A807" s="3" t="str">
        <f t="shared" si="54"/>
        <v>20240430</v>
      </c>
      <c r="B807" t="s">
        <v>3109</v>
      </c>
      <c r="C807" s="5" t="s">
        <v>4136</v>
      </c>
      <c r="D807" s="3" t="s">
        <v>6</v>
      </c>
    </row>
    <row r="808" spans="1:4" ht="15" customHeight="1">
      <c r="A808" s="3" t="str">
        <f t="shared" si="54"/>
        <v>20240430</v>
      </c>
      <c r="B808" t="s">
        <v>3110</v>
      </c>
      <c r="C808" s="5" t="s">
        <v>4137</v>
      </c>
      <c r="D808" s="3" t="s">
        <v>6</v>
      </c>
    </row>
    <row r="809" spans="1:4" ht="15" customHeight="1">
      <c r="A809" s="3" t="str">
        <f t="shared" si="54"/>
        <v>20240430</v>
      </c>
      <c r="B809" t="s">
        <v>3111</v>
      </c>
      <c r="C809" s="5" t="s">
        <v>4138</v>
      </c>
      <c r="D809" s="3" t="s">
        <v>64</v>
      </c>
    </row>
    <row r="810" spans="1:4" ht="15" customHeight="1">
      <c r="A810" s="3" t="str">
        <f t="shared" si="54"/>
        <v>20240430</v>
      </c>
      <c r="B810" t="s">
        <v>3112</v>
      </c>
      <c r="C810" s="5" t="s">
        <v>4139</v>
      </c>
      <c r="D810" s="3" t="s">
        <v>6</v>
      </c>
    </row>
    <row r="811" spans="1:4" ht="15" customHeight="1">
      <c r="A811" s="3" t="str">
        <f t="shared" si="54"/>
        <v>20240430</v>
      </c>
      <c r="B811" t="s">
        <v>3113</v>
      </c>
      <c r="C811" s="5" t="s">
        <v>4140</v>
      </c>
      <c r="D811" s="3" t="s">
        <v>61</v>
      </c>
    </row>
    <row r="812" spans="1:4" ht="15" customHeight="1">
      <c r="A812" s="3" t="str">
        <f>"20240425"</f>
        <v>20240425</v>
      </c>
      <c r="B812" t="s">
        <v>1025</v>
      </c>
      <c r="C812" s="5" t="s">
        <v>4141</v>
      </c>
      <c r="D812" s="3" t="s">
        <v>61</v>
      </c>
    </row>
    <row r="813" spans="1:4" ht="15" customHeight="1">
      <c r="A813" s="3" t="str">
        <f>"20240425"</f>
        <v>20240425</v>
      </c>
      <c r="B813" t="s">
        <v>1026</v>
      </c>
      <c r="C813" s="5" t="s">
        <v>4142</v>
      </c>
      <c r="D813" s="3" t="s">
        <v>6</v>
      </c>
    </row>
    <row r="814" spans="1:4" ht="15" customHeight="1">
      <c r="A814" s="3" t="str">
        <f>"20240425"</f>
        <v>20240425</v>
      </c>
      <c r="B814" t="s">
        <v>1027</v>
      </c>
      <c r="C814" s="5" t="s">
        <v>4143</v>
      </c>
      <c r="D814" s="3" t="s">
        <v>61</v>
      </c>
    </row>
    <row r="815" spans="1:4" ht="15" customHeight="1">
      <c r="A815" s="3" t="str">
        <f>"20240425"</f>
        <v>20240425</v>
      </c>
      <c r="B815" t="s">
        <v>1028</v>
      </c>
      <c r="C815" s="5" t="s">
        <v>4144</v>
      </c>
      <c r="D815" s="3" t="s">
        <v>61</v>
      </c>
    </row>
    <row r="816" spans="1:4" ht="15" customHeight="1">
      <c r="A816" s="3" t="str">
        <f>"20240423"</f>
        <v>20240423</v>
      </c>
      <c r="B816" t="s">
        <v>3105</v>
      </c>
      <c r="C816" s="5" t="s">
        <v>4145</v>
      </c>
      <c r="D816" s="3" t="s">
        <v>6</v>
      </c>
    </row>
    <row r="817" spans="1:4" ht="15" customHeight="1">
      <c r="A817" s="3" t="str">
        <f>"20240423"</f>
        <v>20240423</v>
      </c>
      <c r="B817" t="s">
        <v>3106</v>
      </c>
      <c r="C817" s="5" t="s">
        <v>4146</v>
      </c>
      <c r="D817" s="3" t="s">
        <v>6</v>
      </c>
    </row>
    <row r="818" spans="1:4" ht="15" customHeight="1">
      <c r="A818" s="3" t="str">
        <f>"20240423"</f>
        <v>20240423</v>
      </c>
      <c r="B818" t="s">
        <v>3107</v>
      </c>
      <c r="C818" s="5" t="s">
        <v>4147</v>
      </c>
      <c r="D818" s="3" t="s">
        <v>61</v>
      </c>
    </row>
    <row r="819" spans="1:4" ht="15" customHeight="1">
      <c r="A819" s="3" t="str">
        <f t="shared" ref="A819:A828" si="55">"20240418"</f>
        <v>20240418</v>
      </c>
      <c r="B819" t="s">
        <v>1015</v>
      </c>
      <c r="C819" s="5" t="s">
        <v>4148</v>
      </c>
      <c r="D819" s="3" t="s">
        <v>61</v>
      </c>
    </row>
    <row r="820" spans="1:4" ht="15" customHeight="1">
      <c r="A820" s="3" t="str">
        <f t="shared" si="55"/>
        <v>20240418</v>
      </c>
      <c r="B820" t="s">
        <v>1016</v>
      </c>
      <c r="C820" s="5" t="s">
        <v>4149</v>
      </c>
      <c r="D820" s="3" t="s">
        <v>61</v>
      </c>
    </row>
    <row r="821" spans="1:4" ht="15" customHeight="1">
      <c r="A821" s="3" t="str">
        <f t="shared" si="55"/>
        <v>20240418</v>
      </c>
      <c r="B821" t="s">
        <v>1017</v>
      </c>
      <c r="C821" s="5" t="s">
        <v>4150</v>
      </c>
      <c r="D821" s="3" t="s">
        <v>61</v>
      </c>
    </row>
    <row r="822" spans="1:4" ht="15" customHeight="1">
      <c r="A822" s="3" t="str">
        <f t="shared" si="55"/>
        <v>20240418</v>
      </c>
      <c r="B822" t="s">
        <v>1018</v>
      </c>
      <c r="C822" s="5" t="s">
        <v>4151</v>
      </c>
      <c r="D822" s="3" t="s">
        <v>61</v>
      </c>
    </row>
    <row r="823" spans="1:4" ht="15" customHeight="1">
      <c r="A823" s="3" t="str">
        <f t="shared" si="55"/>
        <v>20240418</v>
      </c>
      <c r="B823" t="s">
        <v>1019</v>
      </c>
      <c r="C823" s="5" t="s">
        <v>4152</v>
      </c>
      <c r="D823" s="3" t="s">
        <v>61</v>
      </c>
    </row>
    <row r="824" spans="1:4" ht="15" customHeight="1">
      <c r="A824" s="3" t="str">
        <f t="shared" si="55"/>
        <v>20240418</v>
      </c>
      <c r="B824" t="s">
        <v>1020</v>
      </c>
      <c r="C824" s="5" t="s">
        <v>4153</v>
      </c>
      <c r="D824" s="3" t="s">
        <v>61</v>
      </c>
    </row>
    <row r="825" spans="1:4" ht="15" customHeight="1">
      <c r="A825" s="3" t="str">
        <f t="shared" si="55"/>
        <v>20240418</v>
      </c>
      <c r="B825" t="s">
        <v>1021</v>
      </c>
      <c r="C825" s="5" t="s">
        <v>4154</v>
      </c>
      <c r="D825" s="3" t="s">
        <v>6</v>
      </c>
    </row>
    <row r="826" spans="1:4" ht="15" customHeight="1">
      <c r="A826" s="3" t="str">
        <f t="shared" si="55"/>
        <v>20240418</v>
      </c>
      <c r="B826" t="s">
        <v>1022</v>
      </c>
      <c r="C826" s="5" t="s">
        <v>4155</v>
      </c>
      <c r="D826" s="3" t="s">
        <v>6</v>
      </c>
    </row>
    <row r="827" spans="1:4" ht="15" customHeight="1">
      <c r="A827" s="3" t="str">
        <f t="shared" si="55"/>
        <v>20240418</v>
      </c>
      <c r="B827" t="s">
        <v>1023</v>
      </c>
      <c r="C827" s="5" t="s">
        <v>4156</v>
      </c>
      <c r="D827" s="3" t="s">
        <v>64</v>
      </c>
    </row>
    <row r="828" spans="1:4" ht="15" customHeight="1">
      <c r="A828" s="3" t="str">
        <f t="shared" si="55"/>
        <v>20240418</v>
      </c>
      <c r="B828" t="s">
        <v>1024</v>
      </c>
      <c r="C828" s="5" t="s">
        <v>4157</v>
      </c>
      <c r="D828" s="3" t="s">
        <v>61</v>
      </c>
    </row>
    <row r="829" spans="1:4" ht="15" customHeight="1">
      <c r="A829" s="3" t="str">
        <f t="shared" ref="A829:A841" si="56">"20240416"</f>
        <v>20240416</v>
      </c>
      <c r="B829" t="s">
        <v>3092</v>
      </c>
      <c r="C829" s="5" t="s">
        <v>4158</v>
      </c>
      <c r="D829" s="3" t="s">
        <v>61</v>
      </c>
    </row>
    <row r="830" spans="1:4" ht="15" customHeight="1">
      <c r="A830" s="3" t="str">
        <f t="shared" si="56"/>
        <v>20240416</v>
      </c>
      <c r="B830" t="s">
        <v>3093</v>
      </c>
      <c r="C830" s="5" t="s">
        <v>4159</v>
      </c>
      <c r="D830" s="3" t="s">
        <v>64</v>
      </c>
    </row>
    <row r="831" spans="1:4" ht="15" customHeight="1">
      <c r="A831" s="3" t="str">
        <f t="shared" si="56"/>
        <v>20240416</v>
      </c>
      <c r="B831" t="s">
        <v>3094</v>
      </c>
      <c r="C831" s="5" t="s">
        <v>4160</v>
      </c>
      <c r="D831" s="3" t="s">
        <v>61</v>
      </c>
    </row>
    <row r="832" spans="1:4" ht="15" customHeight="1">
      <c r="A832" s="3" t="str">
        <f t="shared" si="56"/>
        <v>20240416</v>
      </c>
      <c r="B832" t="s">
        <v>3095</v>
      </c>
      <c r="C832" s="5" t="s">
        <v>4161</v>
      </c>
      <c r="D832" s="3" t="s">
        <v>6</v>
      </c>
    </row>
    <row r="833" spans="1:4" ht="15" customHeight="1">
      <c r="A833" s="3" t="str">
        <f t="shared" si="56"/>
        <v>20240416</v>
      </c>
      <c r="B833" t="s">
        <v>3096</v>
      </c>
      <c r="C833" s="5" t="s">
        <v>4162</v>
      </c>
      <c r="D833" s="3" t="s">
        <v>61</v>
      </c>
    </row>
    <row r="834" spans="1:4" ht="15" customHeight="1">
      <c r="A834" s="3" t="str">
        <f t="shared" si="56"/>
        <v>20240416</v>
      </c>
      <c r="B834" t="s">
        <v>3097</v>
      </c>
      <c r="C834" s="5" t="s">
        <v>4163</v>
      </c>
      <c r="D834" s="3" t="s">
        <v>64</v>
      </c>
    </row>
    <row r="835" spans="1:4" ht="15" customHeight="1">
      <c r="A835" s="3" t="str">
        <f t="shared" si="56"/>
        <v>20240416</v>
      </c>
      <c r="B835" t="s">
        <v>3098</v>
      </c>
      <c r="C835" s="5" t="s">
        <v>4164</v>
      </c>
      <c r="D835" s="3" t="s">
        <v>61</v>
      </c>
    </row>
    <row r="836" spans="1:4" ht="15" customHeight="1">
      <c r="A836" s="3" t="str">
        <f t="shared" si="56"/>
        <v>20240416</v>
      </c>
      <c r="B836" t="s">
        <v>3099</v>
      </c>
      <c r="C836" s="5" t="s">
        <v>4165</v>
      </c>
      <c r="D836" s="3" t="s">
        <v>64</v>
      </c>
    </row>
    <row r="837" spans="1:4" ht="15" customHeight="1">
      <c r="A837" s="3" t="str">
        <f t="shared" si="56"/>
        <v>20240416</v>
      </c>
      <c r="B837" t="s">
        <v>3100</v>
      </c>
      <c r="C837" s="5" t="s">
        <v>4166</v>
      </c>
      <c r="D837" s="3" t="s">
        <v>64</v>
      </c>
    </row>
    <row r="838" spans="1:4" ht="15" customHeight="1">
      <c r="A838" s="3" t="str">
        <f t="shared" si="56"/>
        <v>20240416</v>
      </c>
      <c r="B838" t="s">
        <v>3101</v>
      </c>
      <c r="C838" s="5" t="s">
        <v>4167</v>
      </c>
      <c r="D838" s="3" t="s">
        <v>64</v>
      </c>
    </row>
    <row r="839" spans="1:4" ht="15" customHeight="1">
      <c r="A839" s="3" t="str">
        <f t="shared" si="56"/>
        <v>20240416</v>
      </c>
      <c r="B839" t="s">
        <v>3102</v>
      </c>
      <c r="C839" s="5" t="s">
        <v>4168</v>
      </c>
      <c r="D839" s="3" t="s">
        <v>61</v>
      </c>
    </row>
    <row r="840" spans="1:4" ht="15" customHeight="1">
      <c r="A840" s="3" t="str">
        <f t="shared" si="56"/>
        <v>20240416</v>
      </c>
      <c r="B840" t="s">
        <v>3103</v>
      </c>
      <c r="C840" s="5" t="s">
        <v>4169</v>
      </c>
      <c r="D840" s="3" t="s">
        <v>61</v>
      </c>
    </row>
    <row r="841" spans="1:4" ht="15" customHeight="1">
      <c r="A841" s="3" t="str">
        <f t="shared" si="56"/>
        <v>20240416</v>
      </c>
      <c r="B841" t="s">
        <v>3104</v>
      </c>
      <c r="C841" s="5" t="s">
        <v>4170</v>
      </c>
      <c r="D841" s="3" t="s">
        <v>61</v>
      </c>
    </row>
    <row r="842" spans="1:4" ht="15" customHeight="1">
      <c r="A842" s="3" t="str">
        <f t="shared" ref="A842:A854" si="57">"20240411"</f>
        <v>20240411</v>
      </c>
      <c r="B842" t="s">
        <v>1002</v>
      </c>
      <c r="C842" s="5" t="s">
        <v>4171</v>
      </c>
      <c r="D842" s="3" t="s">
        <v>61</v>
      </c>
    </row>
    <row r="843" spans="1:4" ht="15" customHeight="1">
      <c r="A843" s="3" t="str">
        <f t="shared" si="57"/>
        <v>20240411</v>
      </c>
      <c r="B843" t="s">
        <v>1003</v>
      </c>
      <c r="C843" s="5" t="s">
        <v>4172</v>
      </c>
      <c r="D843" s="3" t="s">
        <v>61</v>
      </c>
    </row>
    <row r="844" spans="1:4" ht="15" customHeight="1">
      <c r="A844" s="3" t="str">
        <f t="shared" si="57"/>
        <v>20240411</v>
      </c>
      <c r="B844" t="s">
        <v>1004</v>
      </c>
      <c r="C844" s="5" t="s">
        <v>4173</v>
      </c>
      <c r="D844" s="3" t="s">
        <v>61</v>
      </c>
    </row>
    <row r="845" spans="1:4" ht="15" customHeight="1">
      <c r="A845" s="3" t="str">
        <f t="shared" si="57"/>
        <v>20240411</v>
      </c>
      <c r="B845" t="s">
        <v>1005</v>
      </c>
      <c r="C845" s="5" t="s">
        <v>4174</v>
      </c>
      <c r="D845" s="3" t="s">
        <v>61</v>
      </c>
    </row>
    <row r="846" spans="1:4" ht="15" customHeight="1">
      <c r="A846" s="3" t="str">
        <f t="shared" si="57"/>
        <v>20240411</v>
      </c>
      <c r="B846" t="s">
        <v>1006</v>
      </c>
      <c r="C846" s="5" t="s">
        <v>4175</v>
      </c>
      <c r="D846" s="3" t="s">
        <v>61</v>
      </c>
    </row>
    <row r="847" spans="1:4" ht="15" customHeight="1">
      <c r="A847" s="3" t="str">
        <f t="shared" si="57"/>
        <v>20240411</v>
      </c>
      <c r="B847" t="s">
        <v>1007</v>
      </c>
      <c r="C847" s="5" t="s">
        <v>4176</v>
      </c>
      <c r="D847" s="3" t="s">
        <v>61</v>
      </c>
    </row>
    <row r="848" spans="1:4" ht="15" customHeight="1">
      <c r="A848" s="3" t="str">
        <f t="shared" si="57"/>
        <v>20240411</v>
      </c>
      <c r="B848" t="s">
        <v>1008</v>
      </c>
      <c r="C848" s="5" t="s">
        <v>4177</v>
      </c>
      <c r="D848" s="3" t="s">
        <v>61</v>
      </c>
    </row>
    <row r="849" spans="1:4" ht="15" customHeight="1">
      <c r="A849" s="3" t="str">
        <f t="shared" si="57"/>
        <v>20240411</v>
      </c>
      <c r="B849" t="s">
        <v>1009</v>
      </c>
      <c r="C849" s="5" t="s">
        <v>4178</v>
      </c>
      <c r="D849" s="3" t="s">
        <v>61</v>
      </c>
    </row>
    <row r="850" spans="1:4" ht="15" customHeight="1">
      <c r="A850" s="3" t="str">
        <f t="shared" si="57"/>
        <v>20240411</v>
      </c>
      <c r="B850" t="s">
        <v>1010</v>
      </c>
      <c r="C850" s="5" t="s">
        <v>4179</v>
      </c>
      <c r="D850" s="3" t="s">
        <v>61</v>
      </c>
    </row>
    <row r="851" spans="1:4" ht="15" customHeight="1">
      <c r="A851" s="3" t="str">
        <f t="shared" si="57"/>
        <v>20240411</v>
      </c>
      <c r="B851" t="s">
        <v>1011</v>
      </c>
      <c r="C851" s="5" t="s">
        <v>4180</v>
      </c>
      <c r="D851" s="3" t="s">
        <v>61</v>
      </c>
    </row>
    <row r="852" spans="1:4" ht="15" customHeight="1">
      <c r="A852" s="3" t="str">
        <f t="shared" si="57"/>
        <v>20240411</v>
      </c>
      <c r="B852" t="s">
        <v>1012</v>
      </c>
      <c r="C852" s="5" t="s">
        <v>4181</v>
      </c>
      <c r="D852" s="3" t="s">
        <v>6</v>
      </c>
    </row>
    <row r="853" spans="1:4" ht="15" customHeight="1">
      <c r="A853" s="3" t="str">
        <f t="shared" si="57"/>
        <v>20240411</v>
      </c>
      <c r="B853" t="s">
        <v>1013</v>
      </c>
      <c r="C853" s="5" t="s">
        <v>4182</v>
      </c>
      <c r="D853" s="3" t="s">
        <v>61</v>
      </c>
    </row>
    <row r="854" spans="1:4" ht="15" customHeight="1">
      <c r="A854" s="3" t="str">
        <f t="shared" si="57"/>
        <v>20240411</v>
      </c>
      <c r="B854" t="s">
        <v>1014</v>
      </c>
      <c r="C854" s="5" t="s">
        <v>4183</v>
      </c>
      <c r="D854" s="3" t="s">
        <v>61</v>
      </c>
    </row>
    <row r="855" spans="1:4" ht="15" customHeight="1">
      <c r="A855" s="3" t="str">
        <f t="shared" ref="A855:A866" si="58">"20240409"</f>
        <v>20240409</v>
      </c>
      <c r="B855" t="s">
        <v>3080</v>
      </c>
      <c r="C855" s="5" t="s">
        <v>4184</v>
      </c>
      <c r="D855" s="3" t="s">
        <v>61</v>
      </c>
    </row>
    <row r="856" spans="1:4" ht="15" customHeight="1">
      <c r="A856" s="3" t="str">
        <f t="shared" si="58"/>
        <v>20240409</v>
      </c>
      <c r="B856" t="s">
        <v>3081</v>
      </c>
      <c r="C856" s="5" t="s">
        <v>4185</v>
      </c>
      <c r="D856" s="3" t="s">
        <v>64</v>
      </c>
    </row>
    <row r="857" spans="1:4" ht="15" customHeight="1">
      <c r="A857" s="3" t="str">
        <f t="shared" si="58"/>
        <v>20240409</v>
      </c>
      <c r="B857" t="s">
        <v>3082</v>
      </c>
      <c r="C857" s="5" t="s">
        <v>4186</v>
      </c>
      <c r="D857" s="3" t="s">
        <v>61</v>
      </c>
    </row>
    <row r="858" spans="1:4" ht="15" customHeight="1">
      <c r="A858" s="3" t="str">
        <f t="shared" si="58"/>
        <v>20240409</v>
      </c>
      <c r="B858" t="s">
        <v>3083</v>
      </c>
      <c r="C858" s="5" t="s">
        <v>4187</v>
      </c>
      <c r="D858" s="3" t="s">
        <v>61</v>
      </c>
    </row>
    <row r="859" spans="1:4" ht="15" customHeight="1">
      <c r="A859" s="3" t="str">
        <f t="shared" si="58"/>
        <v>20240409</v>
      </c>
      <c r="B859" t="s">
        <v>3084</v>
      </c>
      <c r="C859" s="5" t="s">
        <v>4188</v>
      </c>
      <c r="D859" s="3" t="s">
        <v>61</v>
      </c>
    </row>
    <row r="860" spans="1:4" ht="15" customHeight="1">
      <c r="A860" s="3" t="str">
        <f t="shared" si="58"/>
        <v>20240409</v>
      </c>
      <c r="B860" t="s">
        <v>3085</v>
      </c>
      <c r="C860" s="5" t="s">
        <v>4189</v>
      </c>
      <c r="D860" s="3" t="s">
        <v>61</v>
      </c>
    </row>
    <row r="861" spans="1:4" ht="15" customHeight="1">
      <c r="A861" s="3" t="str">
        <f t="shared" si="58"/>
        <v>20240409</v>
      </c>
      <c r="B861" t="s">
        <v>3086</v>
      </c>
      <c r="C861" s="5" t="s">
        <v>4190</v>
      </c>
      <c r="D861" s="3" t="s">
        <v>6</v>
      </c>
    </row>
    <row r="862" spans="1:4" ht="15" customHeight="1">
      <c r="A862" s="3" t="str">
        <f t="shared" si="58"/>
        <v>20240409</v>
      </c>
      <c r="B862" t="s">
        <v>3087</v>
      </c>
      <c r="C862" s="5" t="s">
        <v>4191</v>
      </c>
      <c r="D862" s="3" t="s">
        <v>6</v>
      </c>
    </row>
    <row r="863" spans="1:4" ht="15" customHeight="1">
      <c r="A863" s="3" t="str">
        <f t="shared" si="58"/>
        <v>20240409</v>
      </c>
      <c r="B863" t="s">
        <v>3088</v>
      </c>
      <c r="C863" s="5" t="s">
        <v>4192</v>
      </c>
      <c r="D863" s="3" t="s">
        <v>61</v>
      </c>
    </row>
    <row r="864" spans="1:4" ht="15" customHeight="1">
      <c r="A864" s="3" t="str">
        <f t="shared" si="58"/>
        <v>20240409</v>
      </c>
      <c r="B864" t="s">
        <v>3089</v>
      </c>
      <c r="C864" s="5" t="s">
        <v>4193</v>
      </c>
      <c r="D864" s="3" t="s">
        <v>64</v>
      </c>
    </row>
    <row r="865" spans="1:4" ht="15" customHeight="1">
      <c r="A865" s="3" t="str">
        <f t="shared" si="58"/>
        <v>20240409</v>
      </c>
      <c r="B865" t="s">
        <v>3090</v>
      </c>
      <c r="C865" s="5" t="s">
        <v>4194</v>
      </c>
      <c r="D865" s="3" t="s">
        <v>64</v>
      </c>
    </row>
    <row r="866" spans="1:4" ht="15" customHeight="1">
      <c r="A866" s="3" t="str">
        <f t="shared" si="58"/>
        <v>20240409</v>
      </c>
      <c r="B866" t="s">
        <v>3091</v>
      </c>
      <c r="C866" s="5" t="s">
        <v>4195</v>
      </c>
      <c r="D866" s="3" t="s">
        <v>61</v>
      </c>
    </row>
    <row r="867" spans="1:4" ht="15" customHeight="1">
      <c r="A867" s="3" t="str">
        <f t="shared" ref="A867:A883" si="59">"20240404"</f>
        <v>20240404</v>
      </c>
      <c r="B867" t="s">
        <v>984</v>
      </c>
      <c r="C867" s="5" t="s">
        <v>4196</v>
      </c>
      <c r="D867" s="3" t="s">
        <v>61</v>
      </c>
    </row>
    <row r="868" spans="1:4" ht="15" customHeight="1">
      <c r="A868" s="3" t="str">
        <f t="shared" si="59"/>
        <v>20240404</v>
      </c>
      <c r="B868" t="s">
        <v>985</v>
      </c>
      <c r="C868" s="5" t="s">
        <v>4197</v>
      </c>
      <c r="D868" s="3" t="s">
        <v>61</v>
      </c>
    </row>
    <row r="869" spans="1:4" ht="15" customHeight="1">
      <c r="A869" s="3" t="str">
        <f t="shared" si="59"/>
        <v>20240404</v>
      </c>
      <c r="B869" t="s">
        <v>986</v>
      </c>
      <c r="C869" s="5" t="s">
        <v>4198</v>
      </c>
      <c r="D869" s="3" t="s">
        <v>61</v>
      </c>
    </row>
    <row r="870" spans="1:4" ht="15" customHeight="1">
      <c r="A870" s="3" t="str">
        <f t="shared" si="59"/>
        <v>20240404</v>
      </c>
      <c r="B870" t="s">
        <v>987</v>
      </c>
      <c r="C870" s="5" t="s">
        <v>4199</v>
      </c>
      <c r="D870" s="3" t="s">
        <v>61</v>
      </c>
    </row>
    <row r="871" spans="1:4" ht="15" customHeight="1">
      <c r="A871" s="3" t="str">
        <f t="shared" si="59"/>
        <v>20240404</v>
      </c>
      <c r="B871" t="s">
        <v>988</v>
      </c>
      <c r="C871" s="5" t="s">
        <v>4200</v>
      </c>
      <c r="D871" s="3" t="s">
        <v>61</v>
      </c>
    </row>
    <row r="872" spans="1:4" ht="15" customHeight="1">
      <c r="A872" s="3" t="str">
        <f t="shared" si="59"/>
        <v>20240404</v>
      </c>
      <c r="B872" t="s">
        <v>989</v>
      </c>
      <c r="C872" s="5" t="s">
        <v>4201</v>
      </c>
      <c r="D872" s="3" t="s">
        <v>61</v>
      </c>
    </row>
    <row r="873" spans="1:4" ht="15" customHeight="1">
      <c r="A873" s="3" t="str">
        <f t="shared" si="59"/>
        <v>20240404</v>
      </c>
      <c r="B873" t="s">
        <v>990</v>
      </c>
      <c r="C873" s="5" t="s">
        <v>4202</v>
      </c>
      <c r="D873" s="3" t="s">
        <v>61</v>
      </c>
    </row>
    <row r="874" spans="1:4" ht="15" customHeight="1">
      <c r="A874" s="3" t="str">
        <f t="shared" si="59"/>
        <v>20240404</v>
      </c>
      <c r="B874" t="s">
        <v>991</v>
      </c>
      <c r="C874" s="5" t="s">
        <v>4203</v>
      </c>
      <c r="D874" s="3" t="s">
        <v>61</v>
      </c>
    </row>
    <row r="875" spans="1:4" ht="15" customHeight="1">
      <c r="A875" s="3" t="str">
        <f t="shared" si="59"/>
        <v>20240404</v>
      </c>
      <c r="B875" t="s">
        <v>992</v>
      </c>
      <c r="C875" s="5" t="s">
        <v>4204</v>
      </c>
      <c r="D875" s="3" t="s">
        <v>6</v>
      </c>
    </row>
    <row r="876" spans="1:4" ht="15" customHeight="1">
      <c r="A876" s="3" t="str">
        <f t="shared" si="59"/>
        <v>20240404</v>
      </c>
      <c r="B876" t="s">
        <v>993</v>
      </c>
      <c r="C876" s="5" t="s">
        <v>4205</v>
      </c>
      <c r="D876" s="3" t="s">
        <v>61</v>
      </c>
    </row>
    <row r="877" spans="1:4" ht="15" customHeight="1">
      <c r="A877" s="3" t="str">
        <f t="shared" si="59"/>
        <v>20240404</v>
      </c>
      <c r="B877" t="s">
        <v>994</v>
      </c>
      <c r="C877" s="5" t="s">
        <v>4206</v>
      </c>
      <c r="D877" s="3" t="s">
        <v>61</v>
      </c>
    </row>
    <row r="878" spans="1:4" ht="15" customHeight="1">
      <c r="A878" s="3" t="str">
        <f t="shared" si="59"/>
        <v>20240404</v>
      </c>
      <c r="B878" t="s">
        <v>995</v>
      </c>
      <c r="C878" s="5" t="s">
        <v>4207</v>
      </c>
      <c r="D878" s="3" t="s">
        <v>61</v>
      </c>
    </row>
    <row r="879" spans="1:4" ht="15" customHeight="1">
      <c r="A879" s="3" t="str">
        <f t="shared" si="59"/>
        <v>20240404</v>
      </c>
      <c r="B879" t="s">
        <v>996</v>
      </c>
      <c r="C879" s="5" t="s">
        <v>4208</v>
      </c>
      <c r="D879" s="3" t="s">
        <v>6</v>
      </c>
    </row>
    <row r="880" spans="1:4" ht="15" customHeight="1">
      <c r="A880" s="3" t="str">
        <f t="shared" si="59"/>
        <v>20240404</v>
      </c>
      <c r="B880" t="s">
        <v>997</v>
      </c>
      <c r="C880" s="5" t="s">
        <v>4209</v>
      </c>
      <c r="D880" s="3" t="s">
        <v>998</v>
      </c>
    </row>
    <row r="881" spans="1:4" ht="15" customHeight="1">
      <c r="A881" s="3" t="str">
        <f t="shared" si="59"/>
        <v>20240404</v>
      </c>
      <c r="B881" t="s">
        <v>999</v>
      </c>
      <c r="C881" s="5" t="s">
        <v>4210</v>
      </c>
      <c r="D881" s="3" t="s">
        <v>61</v>
      </c>
    </row>
    <row r="882" spans="1:4" ht="15" customHeight="1">
      <c r="A882" s="3" t="str">
        <f t="shared" si="59"/>
        <v>20240404</v>
      </c>
      <c r="B882" t="s">
        <v>1000</v>
      </c>
      <c r="C882" s="5" t="s">
        <v>4211</v>
      </c>
      <c r="D882" s="3" t="s">
        <v>61</v>
      </c>
    </row>
    <row r="883" spans="1:4" ht="15" customHeight="1">
      <c r="A883" s="3" t="str">
        <f t="shared" si="59"/>
        <v>20240404</v>
      </c>
      <c r="B883" t="s">
        <v>1001</v>
      </c>
      <c r="C883" s="5" t="s">
        <v>4212</v>
      </c>
      <c r="D883" s="3" t="s">
        <v>61</v>
      </c>
    </row>
    <row r="884" spans="1:4" ht="15" customHeight="1">
      <c r="A884" s="3" t="str">
        <f t="shared" ref="A884:A896" si="60">"20240402"</f>
        <v>20240402</v>
      </c>
      <c r="B884" t="s">
        <v>3067</v>
      </c>
      <c r="C884" s="5" t="s">
        <v>4213</v>
      </c>
      <c r="D884" s="3" t="s">
        <v>61</v>
      </c>
    </row>
    <row r="885" spans="1:4" ht="15" customHeight="1">
      <c r="A885" s="3" t="str">
        <f t="shared" si="60"/>
        <v>20240402</v>
      </c>
      <c r="B885" t="s">
        <v>3068</v>
      </c>
      <c r="C885" s="5" t="s">
        <v>4214</v>
      </c>
      <c r="D885" s="3" t="s">
        <v>61</v>
      </c>
    </row>
    <row r="886" spans="1:4" ht="15" customHeight="1">
      <c r="A886" s="3" t="str">
        <f t="shared" si="60"/>
        <v>20240402</v>
      </c>
      <c r="B886" t="s">
        <v>3069</v>
      </c>
      <c r="C886" s="5" t="s">
        <v>4215</v>
      </c>
      <c r="D886" s="3" t="s">
        <v>61</v>
      </c>
    </row>
    <row r="887" spans="1:4" ht="15" customHeight="1">
      <c r="A887" s="3" t="str">
        <f t="shared" si="60"/>
        <v>20240402</v>
      </c>
      <c r="B887" t="s">
        <v>3070</v>
      </c>
      <c r="C887" s="5" t="s">
        <v>4216</v>
      </c>
      <c r="D887" s="3" t="s">
        <v>6</v>
      </c>
    </row>
    <row r="888" spans="1:4" ht="15" customHeight="1">
      <c r="A888" s="3" t="str">
        <f t="shared" si="60"/>
        <v>20240402</v>
      </c>
      <c r="B888" t="s">
        <v>3071</v>
      </c>
      <c r="C888" s="5" t="s">
        <v>4217</v>
      </c>
      <c r="D888" s="3" t="s">
        <v>61</v>
      </c>
    </row>
    <row r="889" spans="1:4" ht="15" customHeight="1">
      <c r="A889" s="3" t="str">
        <f t="shared" si="60"/>
        <v>20240402</v>
      </c>
      <c r="B889" t="s">
        <v>3072</v>
      </c>
      <c r="C889" s="5" t="s">
        <v>4218</v>
      </c>
      <c r="D889" s="3" t="s">
        <v>64</v>
      </c>
    </row>
    <row r="890" spans="1:4" ht="15" customHeight="1">
      <c r="A890" s="3" t="str">
        <f t="shared" si="60"/>
        <v>20240402</v>
      </c>
      <c r="B890" t="s">
        <v>3073</v>
      </c>
      <c r="C890" s="5" t="s">
        <v>4219</v>
      </c>
      <c r="D890" s="3" t="s">
        <v>6</v>
      </c>
    </row>
    <row r="891" spans="1:4" ht="15" customHeight="1">
      <c r="A891" s="3" t="str">
        <f t="shared" si="60"/>
        <v>20240402</v>
      </c>
      <c r="B891" t="s">
        <v>3074</v>
      </c>
      <c r="C891" s="5" t="s">
        <v>4220</v>
      </c>
      <c r="D891" s="3" t="s">
        <v>61</v>
      </c>
    </row>
    <row r="892" spans="1:4" ht="15" customHeight="1">
      <c r="A892" s="3" t="str">
        <f t="shared" si="60"/>
        <v>20240402</v>
      </c>
      <c r="B892" t="s">
        <v>3075</v>
      </c>
      <c r="C892" s="5" t="s">
        <v>4221</v>
      </c>
      <c r="D892" s="3" t="s">
        <v>61</v>
      </c>
    </row>
    <row r="893" spans="1:4" ht="15" customHeight="1">
      <c r="A893" s="3" t="str">
        <f t="shared" si="60"/>
        <v>20240402</v>
      </c>
      <c r="B893" t="s">
        <v>3076</v>
      </c>
      <c r="C893" s="5" t="s">
        <v>4222</v>
      </c>
      <c r="D893" s="3" t="s">
        <v>64</v>
      </c>
    </row>
    <row r="894" spans="1:4" ht="15" customHeight="1">
      <c r="A894" s="3" t="str">
        <f t="shared" si="60"/>
        <v>20240402</v>
      </c>
      <c r="B894" t="s">
        <v>3077</v>
      </c>
      <c r="C894" s="5" t="s">
        <v>4223</v>
      </c>
      <c r="D894" s="3" t="s">
        <v>6</v>
      </c>
    </row>
    <row r="895" spans="1:4" ht="15" customHeight="1">
      <c r="A895" s="3" t="str">
        <f t="shared" si="60"/>
        <v>20240402</v>
      </c>
      <c r="B895" t="s">
        <v>3078</v>
      </c>
      <c r="C895" s="5" t="s">
        <v>4224</v>
      </c>
      <c r="D895" s="3" t="s">
        <v>6</v>
      </c>
    </row>
    <row r="896" spans="1:4" ht="15" customHeight="1">
      <c r="A896" s="3" t="str">
        <f t="shared" si="60"/>
        <v>20240402</v>
      </c>
      <c r="B896" t="s">
        <v>3079</v>
      </c>
      <c r="C896" s="5" t="s">
        <v>4225</v>
      </c>
      <c r="D896" s="3" t="s">
        <v>6</v>
      </c>
    </row>
    <row r="897" spans="1:4" ht="15" customHeight="1">
      <c r="A897" s="3" t="str">
        <f t="shared" ref="A897:A907" si="61">"20240328"</f>
        <v>20240328</v>
      </c>
      <c r="B897" t="s">
        <v>973</v>
      </c>
      <c r="C897" s="5" t="s">
        <v>4226</v>
      </c>
      <c r="D897" s="3" t="s">
        <v>61</v>
      </c>
    </row>
    <row r="898" spans="1:4" ht="15" customHeight="1">
      <c r="A898" s="3" t="str">
        <f t="shared" si="61"/>
        <v>20240328</v>
      </c>
      <c r="B898" t="s">
        <v>974</v>
      </c>
      <c r="C898" s="5" t="s">
        <v>4227</v>
      </c>
      <c r="D898" s="3" t="s">
        <v>61</v>
      </c>
    </row>
    <row r="899" spans="1:4" ht="15" customHeight="1">
      <c r="A899" s="3" t="str">
        <f t="shared" si="61"/>
        <v>20240328</v>
      </c>
      <c r="B899" t="s">
        <v>975</v>
      </c>
      <c r="C899" s="5" t="s">
        <v>4228</v>
      </c>
      <c r="D899" s="3" t="s">
        <v>6</v>
      </c>
    </row>
    <row r="900" spans="1:4" ht="15" customHeight="1">
      <c r="A900" s="3" t="str">
        <f t="shared" si="61"/>
        <v>20240328</v>
      </c>
      <c r="B900" t="s">
        <v>976</v>
      </c>
      <c r="C900" s="5" t="s">
        <v>4229</v>
      </c>
      <c r="D900" s="3" t="s">
        <v>6</v>
      </c>
    </row>
    <row r="901" spans="1:4" ht="15" customHeight="1">
      <c r="A901" s="3" t="str">
        <f t="shared" si="61"/>
        <v>20240328</v>
      </c>
      <c r="B901" t="s">
        <v>977</v>
      </c>
      <c r="C901" s="5" t="s">
        <v>4230</v>
      </c>
      <c r="D901" s="3" t="s">
        <v>61</v>
      </c>
    </row>
    <row r="902" spans="1:4" ht="15" customHeight="1">
      <c r="A902" s="3" t="str">
        <f t="shared" si="61"/>
        <v>20240328</v>
      </c>
      <c r="B902" t="s">
        <v>978</v>
      </c>
      <c r="C902" s="5" t="s">
        <v>4231</v>
      </c>
      <c r="D902" s="3" t="s">
        <v>61</v>
      </c>
    </row>
    <row r="903" spans="1:4" ht="15" customHeight="1">
      <c r="A903" s="3" t="str">
        <f t="shared" si="61"/>
        <v>20240328</v>
      </c>
      <c r="B903" t="s">
        <v>979</v>
      </c>
      <c r="C903" s="5" t="s">
        <v>4232</v>
      </c>
      <c r="D903" s="3" t="s">
        <v>61</v>
      </c>
    </row>
    <row r="904" spans="1:4" ht="15" customHeight="1">
      <c r="A904" s="3" t="str">
        <f t="shared" si="61"/>
        <v>20240328</v>
      </c>
      <c r="B904" t="s">
        <v>980</v>
      </c>
      <c r="C904" s="5" t="s">
        <v>4233</v>
      </c>
      <c r="D904" s="3" t="s">
        <v>61</v>
      </c>
    </row>
    <row r="905" spans="1:4" ht="15" customHeight="1">
      <c r="A905" s="3" t="str">
        <f t="shared" si="61"/>
        <v>20240328</v>
      </c>
      <c r="B905" t="s">
        <v>981</v>
      </c>
      <c r="C905" s="5" t="s">
        <v>4234</v>
      </c>
      <c r="D905" s="3" t="s">
        <v>6</v>
      </c>
    </row>
    <row r="906" spans="1:4" ht="15" customHeight="1">
      <c r="A906" s="3" t="str">
        <f t="shared" si="61"/>
        <v>20240328</v>
      </c>
      <c r="B906" t="s">
        <v>982</v>
      </c>
      <c r="C906" s="5" t="s">
        <v>4235</v>
      </c>
      <c r="D906" s="3" t="s">
        <v>61</v>
      </c>
    </row>
    <row r="907" spans="1:4" ht="15" customHeight="1">
      <c r="A907" s="3" t="str">
        <f t="shared" si="61"/>
        <v>20240328</v>
      </c>
      <c r="B907" t="s">
        <v>983</v>
      </c>
      <c r="C907" s="5" t="s">
        <v>4236</v>
      </c>
      <c r="D907" s="3" t="s">
        <v>6</v>
      </c>
    </row>
    <row r="908" spans="1:4" ht="15" customHeight="1">
      <c r="A908" s="3" t="str">
        <f t="shared" ref="A908:A919" si="62">"20240326"</f>
        <v>20240326</v>
      </c>
      <c r="B908" t="s">
        <v>3055</v>
      </c>
      <c r="C908" s="5" t="s">
        <v>4237</v>
      </c>
      <c r="D908" s="3" t="s">
        <v>61</v>
      </c>
    </row>
    <row r="909" spans="1:4" ht="15" customHeight="1">
      <c r="A909" s="3" t="str">
        <f t="shared" si="62"/>
        <v>20240326</v>
      </c>
      <c r="B909" t="s">
        <v>3056</v>
      </c>
      <c r="C909" s="5" t="s">
        <v>4238</v>
      </c>
      <c r="D909" s="3" t="s">
        <v>61</v>
      </c>
    </row>
    <row r="910" spans="1:4" ht="15" customHeight="1">
      <c r="A910" s="3" t="str">
        <f t="shared" si="62"/>
        <v>20240326</v>
      </c>
      <c r="B910" t="s">
        <v>3057</v>
      </c>
      <c r="C910" s="5" t="s">
        <v>4239</v>
      </c>
      <c r="D910" s="3" t="s">
        <v>61</v>
      </c>
    </row>
    <row r="911" spans="1:4" ht="15" customHeight="1">
      <c r="A911" s="3" t="str">
        <f t="shared" si="62"/>
        <v>20240326</v>
      </c>
      <c r="B911" t="s">
        <v>3058</v>
      </c>
      <c r="C911" s="5" t="s">
        <v>4240</v>
      </c>
      <c r="D911" s="3" t="s">
        <v>64</v>
      </c>
    </row>
    <row r="912" spans="1:4" ht="15" customHeight="1">
      <c r="A912" s="3" t="str">
        <f t="shared" si="62"/>
        <v>20240326</v>
      </c>
      <c r="B912" t="s">
        <v>3059</v>
      </c>
      <c r="C912" s="5" t="s">
        <v>4241</v>
      </c>
      <c r="D912" s="3" t="s">
        <v>61</v>
      </c>
    </row>
    <row r="913" spans="1:4" ht="15" customHeight="1">
      <c r="A913" s="3" t="str">
        <f t="shared" si="62"/>
        <v>20240326</v>
      </c>
      <c r="B913" t="s">
        <v>3060</v>
      </c>
      <c r="C913" s="5" t="s">
        <v>4242</v>
      </c>
      <c r="D913" s="3" t="s">
        <v>64</v>
      </c>
    </row>
    <row r="914" spans="1:4" ht="15" customHeight="1">
      <c r="A914" s="3" t="str">
        <f t="shared" si="62"/>
        <v>20240326</v>
      </c>
      <c r="B914" t="s">
        <v>3061</v>
      </c>
      <c r="C914" s="5" t="s">
        <v>4243</v>
      </c>
      <c r="D914" s="3" t="s">
        <v>61</v>
      </c>
    </row>
    <row r="915" spans="1:4" ht="15" customHeight="1">
      <c r="A915" s="3" t="str">
        <f t="shared" si="62"/>
        <v>20240326</v>
      </c>
      <c r="B915" t="s">
        <v>3062</v>
      </c>
      <c r="C915" s="5" t="s">
        <v>4244</v>
      </c>
      <c r="D915" s="3" t="s">
        <v>61</v>
      </c>
    </row>
    <row r="916" spans="1:4" ht="15" customHeight="1">
      <c r="A916" s="3" t="str">
        <f t="shared" si="62"/>
        <v>20240326</v>
      </c>
      <c r="B916" t="s">
        <v>3063</v>
      </c>
      <c r="C916" s="5" t="s">
        <v>4245</v>
      </c>
      <c r="D916" s="3" t="s">
        <v>61</v>
      </c>
    </row>
    <row r="917" spans="1:4" ht="15" customHeight="1">
      <c r="A917" s="3" t="str">
        <f t="shared" si="62"/>
        <v>20240326</v>
      </c>
      <c r="B917" t="s">
        <v>3064</v>
      </c>
      <c r="C917" s="5" t="s">
        <v>4246</v>
      </c>
      <c r="D917" s="3" t="s">
        <v>61</v>
      </c>
    </row>
    <row r="918" spans="1:4" ht="15" customHeight="1">
      <c r="A918" s="3" t="str">
        <f t="shared" si="62"/>
        <v>20240326</v>
      </c>
      <c r="B918" t="s">
        <v>3065</v>
      </c>
      <c r="C918" s="5" t="s">
        <v>4247</v>
      </c>
      <c r="D918" s="3" t="s">
        <v>61</v>
      </c>
    </row>
    <row r="919" spans="1:4" ht="15" customHeight="1">
      <c r="A919" s="3" t="str">
        <f t="shared" si="62"/>
        <v>20240326</v>
      </c>
      <c r="B919" t="s">
        <v>3066</v>
      </c>
      <c r="C919" s="5" t="s">
        <v>4248</v>
      </c>
      <c r="D919" s="3" t="s">
        <v>61</v>
      </c>
    </row>
    <row r="920" spans="1:4" ht="15" customHeight="1">
      <c r="A920" s="3" t="str">
        <f t="shared" ref="A920:A961" si="63">"20240321"</f>
        <v>20240321</v>
      </c>
      <c r="B920" t="s">
        <v>931</v>
      </c>
      <c r="C920" s="5" t="s">
        <v>4249</v>
      </c>
      <c r="D920" s="3" t="s">
        <v>61</v>
      </c>
    </row>
    <row r="921" spans="1:4" ht="15" customHeight="1">
      <c r="A921" s="3" t="str">
        <f t="shared" si="63"/>
        <v>20240321</v>
      </c>
      <c r="B921" t="s">
        <v>932</v>
      </c>
      <c r="C921" s="5" t="s">
        <v>4250</v>
      </c>
      <c r="D921" s="3" t="s">
        <v>61</v>
      </c>
    </row>
    <row r="922" spans="1:4" ht="15" customHeight="1">
      <c r="A922" s="3" t="str">
        <f t="shared" si="63"/>
        <v>20240321</v>
      </c>
      <c r="B922" t="s">
        <v>933</v>
      </c>
      <c r="C922" s="5" t="s">
        <v>4251</v>
      </c>
      <c r="D922" s="3" t="s">
        <v>61</v>
      </c>
    </row>
    <row r="923" spans="1:4" ht="15" customHeight="1">
      <c r="A923" s="3" t="str">
        <f t="shared" si="63"/>
        <v>20240321</v>
      </c>
      <c r="B923" t="s">
        <v>934</v>
      </c>
      <c r="C923" s="5" t="s">
        <v>4252</v>
      </c>
      <c r="D923" s="3" t="s">
        <v>64</v>
      </c>
    </row>
    <row r="924" spans="1:4" ht="15" customHeight="1">
      <c r="A924" s="3" t="str">
        <f t="shared" si="63"/>
        <v>20240321</v>
      </c>
      <c r="B924" t="s">
        <v>935</v>
      </c>
      <c r="C924" s="5" t="s">
        <v>4253</v>
      </c>
      <c r="D924" s="3" t="s">
        <v>61</v>
      </c>
    </row>
    <row r="925" spans="1:4" ht="15" customHeight="1">
      <c r="A925" s="3" t="str">
        <f t="shared" si="63"/>
        <v>20240321</v>
      </c>
      <c r="B925" t="s">
        <v>936</v>
      </c>
      <c r="C925" s="5" t="s">
        <v>4254</v>
      </c>
      <c r="D925" s="3" t="s">
        <v>61</v>
      </c>
    </row>
    <row r="926" spans="1:4" ht="15" customHeight="1">
      <c r="A926" s="3" t="str">
        <f t="shared" si="63"/>
        <v>20240321</v>
      </c>
      <c r="B926" t="s">
        <v>937</v>
      </c>
      <c r="C926" s="5" t="s">
        <v>4255</v>
      </c>
      <c r="D926" s="3" t="s">
        <v>61</v>
      </c>
    </row>
    <row r="927" spans="1:4" ht="15" customHeight="1">
      <c r="A927" s="3" t="str">
        <f t="shared" si="63"/>
        <v>20240321</v>
      </c>
      <c r="B927" t="s">
        <v>938</v>
      </c>
      <c r="C927" s="5" t="s">
        <v>4256</v>
      </c>
      <c r="D927" s="3" t="s">
        <v>61</v>
      </c>
    </row>
    <row r="928" spans="1:4" ht="15" customHeight="1">
      <c r="A928" s="3" t="str">
        <f t="shared" si="63"/>
        <v>20240321</v>
      </c>
      <c r="B928" t="s">
        <v>939</v>
      </c>
      <c r="C928" s="5" t="s">
        <v>4257</v>
      </c>
      <c r="D928" s="3" t="s">
        <v>61</v>
      </c>
    </row>
    <row r="929" spans="1:4" ht="15" customHeight="1">
      <c r="A929" s="3" t="str">
        <f t="shared" si="63"/>
        <v>20240321</v>
      </c>
      <c r="B929" t="s">
        <v>940</v>
      </c>
      <c r="C929" s="5" t="s">
        <v>4258</v>
      </c>
      <c r="D929" s="3" t="s">
        <v>61</v>
      </c>
    </row>
    <row r="930" spans="1:4" ht="15" customHeight="1">
      <c r="A930" s="3" t="str">
        <f t="shared" si="63"/>
        <v>20240321</v>
      </c>
      <c r="B930" t="s">
        <v>941</v>
      </c>
      <c r="C930" s="5" t="s">
        <v>4259</v>
      </c>
      <c r="D930" s="3" t="s">
        <v>61</v>
      </c>
    </row>
    <row r="931" spans="1:4" ht="15" customHeight="1">
      <c r="A931" s="3" t="str">
        <f t="shared" si="63"/>
        <v>20240321</v>
      </c>
      <c r="B931" t="s">
        <v>942</v>
      </c>
      <c r="C931" s="5" t="s">
        <v>4260</v>
      </c>
      <c r="D931" s="3" t="s">
        <v>61</v>
      </c>
    </row>
    <row r="932" spans="1:4" ht="15" customHeight="1">
      <c r="A932" s="3" t="str">
        <f t="shared" si="63"/>
        <v>20240321</v>
      </c>
      <c r="B932" t="s">
        <v>943</v>
      </c>
      <c r="C932" s="5" t="s">
        <v>4261</v>
      </c>
      <c r="D932" s="3" t="s">
        <v>61</v>
      </c>
    </row>
    <row r="933" spans="1:4" ht="15" customHeight="1">
      <c r="A933" s="3" t="str">
        <f t="shared" si="63"/>
        <v>20240321</v>
      </c>
      <c r="B933" t="s">
        <v>944</v>
      </c>
      <c r="C933" s="5" t="s">
        <v>4262</v>
      </c>
      <c r="D933" s="3" t="s">
        <v>4</v>
      </c>
    </row>
    <row r="934" spans="1:4" ht="15" customHeight="1">
      <c r="A934" s="3" t="str">
        <f t="shared" si="63"/>
        <v>20240321</v>
      </c>
      <c r="B934" t="s">
        <v>945</v>
      </c>
      <c r="C934" s="5" t="s">
        <v>4263</v>
      </c>
      <c r="D934" s="3" t="s">
        <v>61</v>
      </c>
    </row>
    <row r="935" spans="1:4" ht="15" customHeight="1">
      <c r="A935" s="3" t="str">
        <f t="shared" si="63"/>
        <v>20240321</v>
      </c>
      <c r="B935" t="s">
        <v>946</v>
      </c>
      <c r="C935" s="5" t="s">
        <v>4264</v>
      </c>
      <c r="D935" s="3" t="s">
        <v>6</v>
      </c>
    </row>
    <row r="936" spans="1:4" ht="15" customHeight="1">
      <c r="A936" s="3" t="str">
        <f t="shared" si="63"/>
        <v>20240321</v>
      </c>
      <c r="B936" t="s">
        <v>947</v>
      </c>
      <c r="C936" s="5" t="s">
        <v>4265</v>
      </c>
      <c r="D936" s="3" t="s">
        <v>61</v>
      </c>
    </row>
    <row r="937" spans="1:4" ht="15" customHeight="1">
      <c r="A937" s="3" t="str">
        <f t="shared" si="63"/>
        <v>20240321</v>
      </c>
      <c r="B937" t="s">
        <v>948</v>
      </c>
      <c r="C937" s="5" t="s">
        <v>4266</v>
      </c>
      <c r="D937" s="3" t="s">
        <v>6</v>
      </c>
    </row>
    <row r="938" spans="1:4" ht="15" customHeight="1">
      <c r="A938" s="3" t="str">
        <f t="shared" si="63"/>
        <v>20240321</v>
      </c>
      <c r="B938" t="s">
        <v>949</v>
      </c>
      <c r="C938" s="5" t="s">
        <v>4267</v>
      </c>
      <c r="D938" s="3" t="s">
        <v>61</v>
      </c>
    </row>
    <row r="939" spans="1:4" ht="15" customHeight="1">
      <c r="A939" s="3" t="str">
        <f t="shared" si="63"/>
        <v>20240321</v>
      </c>
      <c r="B939" t="s">
        <v>950</v>
      </c>
      <c r="C939" s="5" t="s">
        <v>4268</v>
      </c>
      <c r="D939" s="3" t="s">
        <v>61</v>
      </c>
    </row>
    <row r="940" spans="1:4" ht="15" customHeight="1">
      <c r="A940" s="3" t="str">
        <f t="shared" si="63"/>
        <v>20240321</v>
      </c>
      <c r="B940" t="s">
        <v>951</v>
      </c>
      <c r="C940" s="5" t="s">
        <v>4269</v>
      </c>
      <c r="D940" s="3" t="s">
        <v>6</v>
      </c>
    </row>
    <row r="941" spans="1:4" ht="15" customHeight="1">
      <c r="A941" s="3" t="str">
        <f t="shared" si="63"/>
        <v>20240321</v>
      </c>
      <c r="B941" t="s">
        <v>952</v>
      </c>
      <c r="C941" s="5" t="s">
        <v>4270</v>
      </c>
      <c r="D941" s="3" t="s">
        <v>6</v>
      </c>
    </row>
    <row r="942" spans="1:4" ht="15" customHeight="1">
      <c r="A942" s="3" t="str">
        <f t="shared" si="63"/>
        <v>20240321</v>
      </c>
      <c r="B942" t="s">
        <v>953</v>
      </c>
      <c r="C942" s="5" t="s">
        <v>4271</v>
      </c>
      <c r="D942" s="3" t="s">
        <v>61</v>
      </c>
    </row>
    <row r="943" spans="1:4" ht="15" customHeight="1">
      <c r="A943" s="3" t="str">
        <f t="shared" si="63"/>
        <v>20240321</v>
      </c>
      <c r="B943" t="s">
        <v>954</v>
      </c>
      <c r="C943" s="11" t="s">
        <v>6622</v>
      </c>
      <c r="D943" s="3" t="s">
        <v>61</v>
      </c>
    </row>
    <row r="944" spans="1:4" ht="15" customHeight="1">
      <c r="A944" s="3" t="str">
        <f t="shared" si="63"/>
        <v>20240321</v>
      </c>
      <c r="B944" t="s">
        <v>955</v>
      </c>
      <c r="C944" s="5" t="s">
        <v>4272</v>
      </c>
      <c r="D944" s="3" t="s">
        <v>61</v>
      </c>
    </row>
    <row r="945" spans="1:4" ht="15" customHeight="1">
      <c r="A945" s="3" t="str">
        <f t="shared" si="63"/>
        <v>20240321</v>
      </c>
      <c r="B945" t="s">
        <v>956</v>
      </c>
      <c r="C945" s="5" t="s">
        <v>4273</v>
      </c>
      <c r="D945" s="3" t="s">
        <v>61</v>
      </c>
    </row>
    <row r="946" spans="1:4" ht="15" customHeight="1">
      <c r="A946" s="3" t="str">
        <f t="shared" si="63"/>
        <v>20240321</v>
      </c>
      <c r="B946" t="s">
        <v>957</v>
      </c>
      <c r="C946" s="5" t="s">
        <v>4274</v>
      </c>
      <c r="D946" s="3" t="s">
        <v>6</v>
      </c>
    </row>
    <row r="947" spans="1:4" ht="15" customHeight="1">
      <c r="A947" s="3" t="str">
        <f t="shared" si="63"/>
        <v>20240321</v>
      </c>
      <c r="B947" t="s">
        <v>958</v>
      </c>
      <c r="C947" s="5" t="s">
        <v>4275</v>
      </c>
      <c r="D947" s="3" t="s">
        <v>61</v>
      </c>
    </row>
    <row r="948" spans="1:4" ht="15" customHeight="1">
      <c r="A948" s="3" t="str">
        <f t="shared" si="63"/>
        <v>20240321</v>
      </c>
      <c r="B948" t="s">
        <v>959</v>
      </c>
      <c r="C948" s="5" t="s">
        <v>4276</v>
      </c>
      <c r="D948" s="3" t="s">
        <v>61</v>
      </c>
    </row>
    <row r="949" spans="1:4" ht="15" customHeight="1">
      <c r="A949" s="3" t="str">
        <f t="shared" si="63"/>
        <v>20240321</v>
      </c>
      <c r="B949" t="s">
        <v>960</v>
      </c>
      <c r="C949" s="5" t="s">
        <v>4277</v>
      </c>
      <c r="D949" s="3" t="s">
        <v>61</v>
      </c>
    </row>
    <row r="950" spans="1:4" ht="15" customHeight="1">
      <c r="A950" s="3" t="str">
        <f t="shared" si="63"/>
        <v>20240321</v>
      </c>
      <c r="B950" t="s">
        <v>961</v>
      </c>
      <c r="C950" s="5" t="s">
        <v>4278</v>
      </c>
      <c r="D950" s="3" t="s">
        <v>61</v>
      </c>
    </row>
    <row r="951" spans="1:4" ht="15" customHeight="1">
      <c r="A951" s="3" t="str">
        <f t="shared" si="63"/>
        <v>20240321</v>
      </c>
      <c r="B951" t="s">
        <v>962</v>
      </c>
      <c r="C951" s="5" t="s">
        <v>4279</v>
      </c>
      <c r="D951" s="3" t="s">
        <v>61</v>
      </c>
    </row>
    <row r="952" spans="1:4" ht="15" customHeight="1">
      <c r="A952" s="3" t="str">
        <f t="shared" si="63"/>
        <v>20240321</v>
      </c>
      <c r="B952" t="s">
        <v>963</v>
      </c>
      <c r="C952" s="5" t="s">
        <v>4280</v>
      </c>
      <c r="D952" s="3" t="s">
        <v>61</v>
      </c>
    </row>
    <row r="953" spans="1:4" ht="15" customHeight="1">
      <c r="A953" s="3" t="str">
        <f t="shared" si="63"/>
        <v>20240321</v>
      </c>
      <c r="B953" t="s">
        <v>964</v>
      </c>
      <c r="C953" s="5" t="s">
        <v>4281</v>
      </c>
      <c r="D953" s="3" t="s">
        <v>61</v>
      </c>
    </row>
    <row r="954" spans="1:4" ht="15" customHeight="1">
      <c r="A954" s="3" t="str">
        <f t="shared" si="63"/>
        <v>20240321</v>
      </c>
      <c r="B954" t="s">
        <v>965</v>
      </c>
      <c r="C954" s="5" t="s">
        <v>4282</v>
      </c>
      <c r="D954" s="3" t="s">
        <v>61</v>
      </c>
    </row>
    <row r="955" spans="1:4" ht="15" customHeight="1">
      <c r="A955" s="3" t="str">
        <f t="shared" si="63"/>
        <v>20240321</v>
      </c>
      <c r="B955" t="s">
        <v>966</v>
      </c>
      <c r="C955" s="5" t="s">
        <v>4283</v>
      </c>
      <c r="D955" s="3" t="s">
        <v>6</v>
      </c>
    </row>
    <row r="956" spans="1:4" ht="15" customHeight="1">
      <c r="A956" s="3" t="str">
        <f t="shared" si="63"/>
        <v>20240321</v>
      </c>
      <c r="B956" t="s">
        <v>967</v>
      </c>
      <c r="C956" s="5" t="s">
        <v>4284</v>
      </c>
      <c r="D956" s="3" t="s">
        <v>61</v>
      </c>
    </row>
    <row r="957" spans="1:4" ht="15" customHeight="1">
      <c r="A957" s="3" t="str">
        <f t="shared" si="63"/>
        <v>20240321</v>
      </c>
      <c r="B957" t="s">
        <v>968</v>
      </c>
      <c r="C957" s="5" t="s">
        <v>4285</v>
      </c>
      <c r="D957" s="3" t="s">
        <v>61</v>
      </c>
    </row>
    <row r="958" spans="1:4" ht="15" customHeight="1">
      <c r="A958" s="3" t="str">
        <f t="shared" si="63"/>
        <v>20240321</v>
      </c>
      <c r="B958" t="s">
        <v>969</v>
      </c>
      <c r="C958" s="5" t="s">
        <v>4286</v>
      </c>
      <c r="D958" s="3" t="s">
        <v>61</v>
      </c>
    </row>
    <row r="959" spans="1:4" ht="15" customHeight="1">
      <c r="A959" s="3" t="str">
        <f t="shared" si="63"/>
        <v>20240321</v>
      </c>
      <c r="B959" t="s">
        <v>970</v>
      </c>
      <c r="C959" s="5" t="s">
        <v>4287</v>
      </c>
      <c r="D959" s="3" t="s">
        <v>61</v>
      </c>
    </row>
    <row r="960" spans="1:4" ht="15" customHeight="1">
      <c r="A960" s="3" t="str">
        <f t="shared" si="63"/>
        <v>20240321</v>
      </c>
      <c r="B960" t="s">
        <v>971</v>
      </c>
      <c r="C960" s="5" t="s">
        <v>4288</v>
      </c>
      <c r="D960" s="3" t="s">
        <v>61</v>
      </c>
    </row>
    <row r="961" spans="1:4" ht="15" customHeight="1">
      <c r="A961" s="3" t="str">
        <f t="shared" si="63"/>
        <v>20240321</v>
      </c>
      <c r="B961" t="s">
        <v>972</v>
      </c>
      <c r="C961" s="5" t="s">
        <v>4289</v>
      </c>
      <c r="D961" s="3" t="s">
        <v>61</v>
      </c>
    </row>
    <row r="962" spans="1:4" ht="15" customHeight="1">
      <c r="A962" s="3" t="str">
        <f t="shared" ref="A962:A970" si="64">"20240319"</f>
        <v>20240319</v>
      </c>
      <c r="B962" t="s">
        <v>3046</v>
      </c>
      <c r="C962" s="5" t="s">
        <v>4290</v>
      </c>
      <c r="D962" s="3" t="s">
        <v>64</v>
      </c>
    </row>
    <row r="963" spans="1:4" ht="15" customHeight="1">
      <c r="A963" s="3" t="str">
        <f t="shared" si="64"/>
        <v>20240319</v>
      </c>
      <c r="B963" t="s">
        <v>3047</v>
      </c>
      <c r="C963" s="5" t="s">
        <v>4291</v>
      </c>
      <c r="D963" s="3" t="s">
        <v>64</v>
      </c>
    </row>
    <row r="964" spans="1:4" ht="15" customHeight="1">
      <c r="A964" s="3" t="str">
        <f t="shared" si="64"/>
        <v>20240319</v>
      </c>
      <c r="B964" t="s">
        <v>3048</v>
      </c>
      <c r="C964" s="5" t="s">
        <v>4292</v>
      </c>
      <c r="D964" s="3" t="s">
        <v>61</v>
      </c>
    </row>
    <row r="965" spans="1:4" ht="15" customHeight="1">
      <c r="A965" s="3" t="str">
        <f t="shared" si="64"/>
        <v>20240319</v>
      </c>
      <c r="B965" t="s">
        <v>3049</v>
      </c>
      <c r="C965" s="5" t="s">
        <v>4293</v>
      </c>
      <c r="D965" s="3" t="s">
        <v>64</v>
      </c>
    </row>
    <row r="966" spans="1:4" ht="15" customHeight="1">
      <c r="A966" s="3" t="str">
        <f t="shared" si="64"/>
        <v>20240319</v>
      </c>
      <c r="B966" t="s">
        <v>3050</v>
      </c>
      <c r="C966" s="5" t="s">
        <v>4294</v>
      </c>
      <c r="D966" s="3" t="s">
        <v>64</v>
      </c>
    </row>
    <row r="967" spans="1:4" ht="15" customHeight="1">
      <c r="A967" s="3" t="str">
        <f t="shared" si="64"/>
        <v>20240319</v>
      </c>
      <c r="B967" t="s">
        <v>3051</v>
      </c>
      <c r="C967" s="5" t="s">
        <v>4295</v>
      </c>
      <c r="D967" s="3" t="s">
        <v>61</v>
      </c>
    </row>
    <row r="968" spans="1:4" ht="15" customHeight="1">
      <c r="A968" s="3" t="str">
        <f t="shared" si="64"/>
        <v>20240319</v>
      </c>
      <c r="B968" t="s">
        <v>3052</v>
      </c>
      <c r="C968" s="5" t="s">
        <v>4296</v>
      </c>
      <c r="D968" s="3" t="s">
        <v>61</v>
      </c>
    </row>
    <row r="969" spans="1:4" ht="15" customHeight="1">
      <c r="A969" s="3" t="str">
        <f t="shared" si="64"/>
        <v>20240319</v>
      </c>
      <c r="B969" t="s">
        <v>3053</v>
      </c>
      <c r="C969" s="5" t="s">
        <v>4297</v>
      </c>
      <c r="D969" s="3" t="s">
        <v>61</v>
      </c>
    </row>
    <row r="970" spans="1:4" ht="15" customHeight="1">
      <c r="A970" s="3" t="str">
        <f t="shared" si="64"/>
        <v>20240319</v>
      </c>
      <c r="B970" t="s">
        <v>3054</v>
      </c>
      <c r="C970" s="5" t="s">
        <v>4298</v>
      </c>
      <c r="D970" s="3" t="s">
        <v>61</v>
      </c>
    </row>
    <row r="971" spans="1:4" ht="15" customHeight="1">
      <c r="A971" s="3" t="str">
        <f t="shared" ref="A971:A980" si="65">"20240314"</f>
        <v>20240314</v>
      </c>
      <c r="B971" t="s">
        <v>921</v>
      </c>
      <c r="C971" s="5" t="s">
        <v>4299</v>
      </c>
      <c r="D971" s="3" t="s">
        <v>61</v>
      </c>
    </row>
    <row r="972" spans="1:4" ht="15" customHeight="1">
      <c r="A972" s="3" t="str">
        <f t="shared" si="65"/>
        <v>20240314</v>
      </c>
      <c r="B972" t="s">
        <v>922</v>
      </c>
      <c r="C972" s="5" t="s">
        <v>4300</v>
      </c>
      <c r="D972" s="3" t="s">
        <v>61</v>
      </c>
    </row>
    <row r="973" spans="1:4" ht="15" customHeight="1">
      <c r="A973" s="3" t="str">
        <f t="shared" si="65"/>
        <v>20240314</v>
      </c>
      <c r="B973" t="s">
        <v>923</v>
      </c>
      <c r="C973" s="5" t="s">
        <v>4301</v>
      </c>
      <c r="D973" s="3" t="s">
        <v>61</v>
      </c>
    </row>
    <row r="974" spans="1:4" ht="15" customHeight="1">
      <c r="A974" s="3" t="str">
        <f t="shared" si="65"/>
        <v>20240314</v>
      </c>
      <c r="B974" t="s">
        <v>924</v>
      </c>
      <c r="C974" s="5" t="s">
        <v>4302</v>
      </c>
      <c r="D974" s="3" t="s">
        <v>61</v>
      </c>
    </row>
    <row r="975" spans="1:4" ht="15" customHeight="1">
      <c r="A975" s="3" t="str">
        <f t="shared" si="65"/>
        <v>20240314</v>
      </c>
      <c r="B975" t="s">
        <v>925</v>
      </c>
      <c r="C975" s="5" t="s">
        <v>4303</v>
      </c>
      <c r="D975" s="3" t="s">
        <v>61</v>
      </c>
    </row>
    <row r="976" spans="1:4" ht="15" customHeight="1">
      <c r="A976" s="3" t="str">
        <f t="shared" si="65"/>
        <v>20240314</v>
      </c>
      <c r="B976" t="s">
        <v>926</v>
      </c>
      <c r="C976" s="5" t="s">
        <v>4304</v>
      </c>
      <c r="D976" s="3" t="s">
        <v>4</v>
      </c>
    </row>
    <row r="977" spans="1:4" ht="15" customHeight="1">
      <c r="A977" s="3" t="str">
        <f t="shared" si="65"/>
        <v>20240314</v>
      </c>
      <c r="B977" t="s">
        <v>927</v>
      </c>
      <c r="C977" s="5" t="s">
        <v>4305</v>
      </c>
      <c r="D977" s="3" t="s">
        <v>6</v>
      </c>
    </row>
    <row r="978" spans="1:4" ht="15" customHeight="1">
      <c r="A978" s="3" t="str">
        <f t="shared" si="65"/>
        <v>20240314</v>
      </c>
      <c r="B978" t="s">
        <v>928</v>
      </c>
      <c r="C978" s="5" t="s">
        <v>4306</v>
      </c>
      <c r="D978" s="3" t="s">
        <v>61</v>
      </c>
    </row>
    <row r="979" spans="1:4" ht="15" customHeight="1">
      <c r="A979" s="3" t="str">
        <f t="shared" si="65"/>
        <v>20240314</v>
      </c>
      <c r="B979" t="s">
        <v>929</v>
      </c>
      <c r="C979" s="5" t="s">
        <v>4307</v>
      </c>
      <c r="D979" s="3" t="s">
        <v>6</v>
      </c>
    </row>
    <row r="980" spans="1:4" ht="15" customHeight="1">
      <c r="A980" s="3" t="str">
        <f t="shared" si="65"/>
        <v>20240314</v>
      </c>
      <c r="B980" t="s">
        <v>930</v>
      </c>
      <c r="C980" s="5" t="s">
        <v>4308</v>
      </c>
      <c r="D980" s="3" t="s">
        <v>61</v>
      </c>
    </row>
    <row r="981" spans="1:4" ht="15" customHeight="1">
      <c r="A981" s="3" t="str">
        <f t="shared" ref="A981:A988" si="66">"20240312"</f>
        <v>20240312</v>
      </c>
      <c r="B981" t="s">
        <v>3038</v>
      </c>
      <c r="C981" s="5" t="s">
        <v>4309</v>
      </c>
      <c r="D981" s="3" t="s">
        <v>64</v>
      </c>
    </row>
    <row r="982" spans="1:4" ht="15" customHeight="1">
      <c r="A982" s="3" t="str">
        <f t="shared" si="66"/>
        <v>20240312</v>
      </c>
      <c r="B982" t="s">
        <v>3039</v>
      </c>
      <c r="C982" s="5" t="s">
        <v>4310</v>
      </c>
      <c r="D982" s="3" t="s">
        <v>61</v>
      </c>
    </row>
    <row r="983" spans="1:4" ht="15" customHeight="1">
      <c r="A983" s="3" t="str">
        <f t="shared" si="66"/>
        <v>20240312</v>
      </c>
      <c r="B983" t="s">
        <v>3040</v>
      </c>
      <c r="C983" s="5" t="s">
        <v>4311</v>
      </c>
      <c r="D983" s="3" t="s">
        <v>61</v>
      </c>
    </row>
    <row r="984" spans="1:4" ht="15" customHeight="1">
      <c r="A984" s="3" t="str">
        <f t="shared" si="66"/>
        <v>20240312</v>
      </c>
      <c r="B984" t="s">
        <v>3041</v>
      </c>
      <c r="C984" s="5" t="s">
        <v>4312</v>
      </c>
      <c r="D984" s="3" t="s">
        <v>61</v>
      </c>
    </row>
    <row r="985" spans="1:4" ht="15" customHeight="1">
      <c r="A985" s="3" t="str">
        <f t="shared" si="66"/>
        <v>20240312</v>
      </c>
      <c r="B985" t="s">
        <v>3042</v>
      </c>
      <c r="C985" s="5" t="s">
        <v>4313</v>
      </c>
      <c r="D985" s="3" t="s">
        <v>61</v>
      </c>
    </row>
    <row r="986" spans="1:4" ht="15" customHeight="1">
      <c r="A986" s="3" t="str">
        <f t="shared" si="66"/>
        <v>20240312</v>
      </c>
      <c r="B986" t="s">
        <v>3043</v>
      </c>
      <c r="C986" s="5" t="s">
        <v>4314</v>
      </c>
      <c r="D986" s="3" t="s">
        <v>6</v>
      </c>
    </row>
    <row r="987" spans="1:4" ht="15" customHeight="1">
      <c r="A987" s="3" t="str">
        <f t="shared" si="66"/>
        <v>20240312</v>
      </c>
      <c r="B987" t="s">
        <v>3044</v>
      </c>
      <c r="C987" s="5" t="s">
        <v>4315</v>
      </c>
      <c r="D987" s="3" t="s">
        <v>61</v>
      </c>
    </row>
    <row r="988" spans="1:4" ht="15" customHeight="1">
      <c r="A988" s="3" t="str">
        <f t="shared" si="66"/>
        <v>20240312</v>
      </c>
      <c r="B988" t="s">
        <v>3045</v>
      </c>
      <c r="C988" s="5" t="s">
        <v>4316</v>
      </c>
      <c r="D988" s="3" t="s">
        <v>61</v>
      </c>
    </row>
    <row r="989" spans="1:4" ht="15" customHeight="1">
      <c r="A989" s="3" t="str">
        <f t="shared" ref="A989:A1003" si="67">"20240307"</f>
        <v>20240307</v>
      </c>
      <c r="B989" t="s">
        <v>906</v>
      </c>
      <c r="C989" s="5" t="s">
        <v>4317</v>
      </c>
      <c r="D989" s="3" t="s">
        <v>61</v>
      </c>
    </row>
    <row r="990" spans="1:4" ht="15" customHeight="1">
      <c r="A990" s="3" t="str">
        <f t="shared" si="67"/>
        <v>20240307</v>
      </c>
      <c r="B990" t="s">
        <v>907</v>
      </c>
      <c r="C990" s="5" t="s">
        <v>4318</v>
      </c>
      <c r="D990" s="3" t="s">
        <v>61</v>
      </c>
    </row>
    <row r="991" spans="1:4" ht="15" customHeight="1">
      <c r="A991" s="3" t="str">
        <f t="shared" si="67"/>
        <v>20240307</v>
      </c>
      <c r="B991" t="s">
        <v>908</v>
      </c>
      <c r="C991" s="5" t="s">
        <v>4319</v>
      </c>
      <c r="D991" s="3" t="s">
        <v>61</v>
      </c>
    </row>
    <row r="992" spans="1:4" ht="15" customHeight="1">
      <c r="A992" s="3" t="str">
        <f t="shared" si="67"/>
        <v>20240307</v>
      </c>
      <c r="B992" t="s">
        <v>909</v>
      </c>
      <c r="C992" s="5" t="s">
        <v>4320</v>
      </c>
      <c r="D992" s="3" t="s">
        <v>61</v>
      </c>
    </row>
    <row r="993" spans="1:4" ht="15" customHeight="1">
      <c r="A993" s="3" t="str">
        <f t="shared" si="67"/>
        <v>20240307</v>
      </c>
      <c r="B993" t="s">
        <v>910</v>
      </c>
      <c r="C993" s="5" t="s">
        <v>4321</v>
      </c>
      <c r="D993" s="3" t="s">
        <v>61</v>
      </c>
    </row>
    <row r="994" spans="1:4" ht="15" customHeight="1">
      <c r="A994" s="3" t="str">
        <f t="shared" si="67"/>
        <v>20240307</v>
      </c>
      <c r="B994" t="s">
        <v>911</v>
      </c>
      <c r="C994" s="5" t="s">
        <v>4322</v>
      </c>
      <c r="D994" s="3" t="s">
        <v>61</v>
      </c>
    </row>
    <row r="995" spans="1:4" ht="15" customHeight="1">
      <c r="A995" s="3" t="str">
        <f t="shared" si="67"/>
        <v>20240307</v>
      </c>
      <c r="B995" t="s">
        <v>912</v>
      </c>
      <c r="C995" s="5" t="s">
        <v>4323</v>
      </c>
      <c r="D995" s="3" t="s">
        <v>61</v>
      </c>
    </row>
    <row r="996" spans="1:4" ht="15" customHeight="1">
      <c r="A996" s="3" t="str">
        <f t="shared" si="67"/>
        <v>20240307</v>
      </c>
      <c r="B996" t="s">
        <v>913</v>
      </c>
      <c r="C996" s="5" t="s">
        <v>4324</v>
      </c>
      <c r="D996" s="3" t="s">
        <v>61</v>
      </c>
    </row>
    <row r="997" spans="1:4" ht="15" customHeight="1">
      <c r="A997" s="3" t="str">
        <f t="shared" si="67"/>
        <v>20240307</v>
      </c>
      <c r="B997" t="s">
        <v>914</v>
      </c>
      <c r="C997" s="5" t="s">
        <v>4325</v>
      </c>
      <c r="D997" s="3" t="s">
        <v>4</v>
      </c>
    </row>
    <row r="998" spans="1:4" ht="15" customHeight="1">
      <c r="A998" s="3" t="str">
        <f t="shared" si="67"/>
        <v>20240307</v>
      </c>
      <c r="B998" t="s">
        <v>915</v>
      </c>
      <c r="C998" s="5" t="s">
        <v>4326</v>
      </c>
      <c r="D998" s="3" t="s">
        <v>61</v>
      </c>
    </row>
    <row r="999" spans="1:4" ht="15" customHeight="1">
      <c r="A999" s="3" t="str">
        <f t="shared" si="67"/>
        <v>20240307</v>
      </c>
      <c r="B999" t="s">
        <v>916</v>
      </c>
      <c r="C999" s="5" t="s">
        <v>4327</v>
      </c>
      <c r="D999" s="3" t="s">
        <v>61</v>
      </c>
    </row>
    <row r="1000" spans="1:4" ht="15" customHeight="1">
      <c r="A1000" s="3" t="str">
        <f t="shared" si="67"/>
        <v>20240307</v>
      </c>
      <c r="B1000" t="s">
        <v>917</v>
      </c>
      <c r="C1000" s="5" t="s">
        <v>4328</v>
      </c>
      <c r="D1000" s="3" t="s">
        <v>61</v>
      </c>
    </row>
    <row r="1001" spans="1:4" ht="15" customHeight="1">
      <c r="A1001" s="3" t="str">
        <f t="shared" si="67"/>
        <v>20240307</v>
      </c>
      <c r="B1001" t="s">
        <v>918</v>
      </c>
      <c r="C1001" s="5" t="s">
        <v>4329</v>
      </c>
      <c r="D1001" s="3" t="s">
        <v>6</v>
      </c>
    </row>
    <row r="1002" spans="1:4" ht="15" customHeight="1">
      <c r="A1002" s="3" t="str">
        <f t="shared" si="67"/>
        <v>20240307</v>
      </c>
      <c r="B1002" t="s">
        <v>919</v>
      </c>
      <c r="C1002" s="5" t="s">
        <v>4330</v>
      </c>
      <c r="D1002" s="3" t="s">
        <v>61</v>
      </c>
    </row>
    <row r="1003" spans="1:4" ht="15" customHeight="1">
      <c r="A1003" s="3" t="str">
        <f t="shared" si="67"/>
        <v>20240307</v>
      </c>
      <c r="B1003" t="s">
        <v>920</v>
      </c>
      <c r="C1003" s="5" t="s">
        <v>4331</v>
      </c>
      <c r="D1003" s="3" t="s">
        <v>61</v>
      </c>
    </row>
    <row r="1004" spans="1:4" ht="15" customHeight="1">
      <c r="A1004" s="3" t="str">
        <f t="shared" ref="A1004:A1012" si="68">"20240305"</f>
        <v>20240305</v>
      </c>
      <c r="B1004" t="s">
        <v>3029</v>
      </c>
      <c r="C1004" s="5" t="s">
        <v>4332</v>
      </c>
      <c r="D1004" s="3" t="s">
        <v>61</v>
      </c>
    </row>
    <row r="1005" spans="1:4" ht="15" customHeight="1">
      <c r="A1005" s="3" t="str">
        <f t="shared" si="68"/>
        <v>20240305</v>
      </c>
      <c r="B1005" t="s">
        <v>3030</v>
      </c>
      <c r="C1005" s="5" t="s">
        <v>4333</v>
      </c>
      <c r="D1005" s="3" t="s">
        <v>61</v>
      </c>
    </row>
    <row r="1006" spans="1:4" ht="15" customHeight="1">
      <c r="A1006" s="3" t="str">
        <f t="shared" si="68"/>
        <v>20240305</v>
      </c>
      <c r="B1006" t="s">
        <v>3031</v>
      </c>
      <c r="C1006" s="5" t="s">
        <v>4334</v>
      </c>
      <c r="D1006" s="3" t="s">
        <v>61</v>
      </c>
    </row>
    <row r="1007" spans="1:4" ht="15" customHeight="1">
      <c r="A1007" s="3" t="str">
        <f t="shared" si="68"/>
        <v>20240305</v>
      </c>
      <c r="B1007" t="s">
        <v>3032</v>
      </c>
      <c r="C1007" s="5" t="s">
        <v>4335</v>
      </c>
      <c r="D1007" s="3" t="s">
        <v>6</v>
      </c>
    </row>
    <row r="1008" spans="1:4" ht="15" customHeight="1">
      <c r="A1008" s="3" t="str">
        <f t="shared" si="68"/>
        <v>20240305</v>
      </c>
      <c r="B1008" t="s">
        <v>3033</v>
      </c>
      <c r="C1008" s="5" t="s">
        <v>4336</v>
      </c>
      <c r="D1008" s="3" t="s">
        <v>6</v>
      </c>
    </row>
    <row r="1009" spans="1:4" ht="15" customHeight="1">
      <c r="A1009" s="3" t="str">
        <f t="shared" si="68"/>
        <v>20240305</v>
      </c>
      <c r="B1009" t="s">
        <v>3034</v>
      </c>
      <c r="C1009" s="5" t="s">
        <v>4337</v>
      </c>
      <c r="D1009" s="3" t="s">
        <v>64</v>
      </c>
    </row>
    <row r="1010" spans="1:4" ht="15" customHeight="1">
      <c r="A1010" s="3" t="str">
        <f t="shared" si="68"/>
        <v>20240305</v>
      </c>
      <c r="B1010" t="s">
        <v>3035</v>
      </c>
      <c r="C1010" s="5" t="s">
        <v>4338</v>
      </c>
      <c r="D1010" s="3" t="s">
        <v>64</v>
      </c>
    </row>
    <row r="1011" spans="1:4" ht="15" customHeight="1">
      <c r="A1011" s="3" t="str">
        <f t="shared" si="68"/>
        <v>20240305</v>
      </c>
      <c r="B1011" t="s">
        <v>3036</v>
      </c>
      <c r="C1011" s="5" t="s">
        <v>4339</v>
      </c>
      <c r="D1011" s="3" t="s">
        <v>61</v>
      </c>
    </row>
    <row r="1012" spans="1:4" ht="15" customHeight="1">
      <c r="A1012" s="3" t="str">
        <f t="shared" si="68"/>
        <v>20240305</v>
      </c>
      <c r="B1012" t="s">
        <v>3037</v>
      </c>
      <c r="C1012" s="5" t="s">
        <v>4340</v>
      </c>
      <c r="D1012" s="3" t="s">
        <v>64</v>
      </c>
    </row>
    <row r="1013" spans="1:4" ht="15" customHeight="1">
      <c r="A1013" s="3" t="str">
        <f t="shared" ref="A1013:A1035" si="69">"20240229"</f>
        <v>20240229</v>
      </c>
      <c r="B1013" t="s">
        <v>882</v>
      </c>
      <c r="C1013" s="5" t="s">
        <v>4341</v>
      </c>
      <c r="D1013" s="3" t="s">
        <v>61</v>
      </c>
    </row>
    <row r="1014" spans="1:4" ht="15" customHeight="1">
      <c r="A1014" s="3" t="str">
        <f t="shared" si="69"/>
        <v>20240229</v>
      </c>
      <c r="B1014" t="s">
        <v>883</v>
      </c>
      <c r="C1014" s="5" t="s">
        <v>4342</v>
      </c>
      <c r="D1014" s="3" t="s">
        <v>61</v>
      </c>
    </row>
    <row r="1015" spans="1:4" ht="15" customHeight="1">
      <c r="A1015" s="3" t="str">
        <f t="shared" si="69"/>
        <v>20240229</v>
      </c>
      <c r="B1015" t="s">
        <v>884</v>
      </c>
      <c r="C1015" s="5" t="s">
        <v>4343</v>
      </c>
      <c r="D1015" s="3" t="s">
        <v>61</v>
      </c>
    </row>
    <row r="1016" spans="1:4" ht="15" customHeight="1">
      <c r="A1016" s="3" t="str">
        <f t="shared" si="69"/>
        <v>20240229</v>
      </c>
      <c r="B1016" t="s">
        <v>885</v>
      </c>
      <c r="C1016" s="5" t="s">
        <v>4344</v>
      </c>
      <c r="D1016" s="3" t="s">
        <v>297</v>
      </c>
    </row>
    <row r="1017" spans="1:4" ht="15" customHeight="1">
      <c r="A1017" s="3" t="str">
        <f t="shared" si="69"/>
        <v>20240229</v>
      </c>
      <c r="B1017" t="s">
        <v>886</v>
      </c>
      <c r="C1017" s="5" t="s">
        <v>4345</v>
      </c>
      <c r="D1017" s="3" t="s">
        <v>61</v>
      </c>
    </row>
    <row r="1018" spans="1:4" ht="15" customHeight="1">
      <c r="A1018" s="3" t="str">
        <f t="shared" si="69"/>
        <v>20240229</v>
      </c>
      <c r="B1018" t="s">
        <v>887</v>
      </c>
      <c r="C1018" s="5" t="s">
        <v>4346</v>
      </c>
      <c r="D1018" s="3" t="s">
        <v>61</v>
      </c>
    </row>
    <row r="1019" spans="1:4" ht="15" customHeight="1">
      <c r="A1019" s="3" t="str">
        <f t="shared" si="69"/>
        <v>20240229</v>
      </c>
      <c r="B1019" t="s">
        <v>888</v>
      </c>
      <c r="C1019" s="11" t="s">
        <v>6623</v>
      </c>
      <c r="D1019" s="3" t="s">
        <v>889</v>
      </c>
    </row>
    <row r="1020" spans="1:4" ht="15" customHeight="1">
      <c r="A1020" s="3" t="str">
        <f t="shared" si="69"/>
        <v>20240229</v>
      </c>
      <c r="B1020" t="s">
        <v>890</v>
      </c>
      <c r="C1020" s="5" t="s">
        <v>4347</v>
      </c>
      <c r="D1020" s="3" t="s">
        <v>61</v>
      </c>
    </row>
    <row r="1021" spans="1:4" ht="15" customHeight="1">
      <c r="A1021" s="3" t="str">
        <f t="shared" si="69"/>
        <v>20240229</v>
      </c>
      <c r="B1021" t="s">
        <v>891</v>
      </c>
      <c r="C1021" s="5" t="s">
        <v>4348</v>
      </c>
      <c r="D1021" s="3" t="s">
        <v>61</v>
      </c>
    </row>
    <row r="1022" spans="1:4" ht="15" customHeight="1">
      <c r="A1022" s="3" t="str">
        <f t="shared" si="69"/>
        <v>20240229</v>
      </c>
      <c r="B1022" t="s">
        <v>892</v>
      </c>
      <c r="C1022" s="5" t="s">
        <v>4349</v>
      </c>
      <c r="D1022" s="3" t="s">
        <v>6</v>
      </c>
    </row>
    <row r="1023" spans="1:4" ht="15" customHeight="1">
      <c r="A1023" s="3" t="str">
        <f t="shared" si="69"/>
        <v>20240229</v>
      </c>
      <c r="B1023" t="s">
        <v>893</v>
      </c>
      <c r="C1023" s="5" t="s">
        <v>4350</v>
      </c>
      <c r="D1023" s="3" t="s">
        <v>61</v>
      </c>
    </row>
    <row r="1024" spans="1:4" ht="15" customHeight="1">
      <c r="A1024" s="3" t="str">
        <f t="shared" si="69"/>
        <v>20240229</v>
      </c>
      <c r="B1024" t="s">
        <v>894</v>
      </c>
      <c r="C1024" s="5" t="s">
        <v>4351</v>
      </c>
      <c r="D1024" s="3" t="s">
        <v>61</v>
      </c>
    </row>
    <row r="1025" spans="1:4" ht="15" customHeight="1">
      <c r="A1025" s="3" t="str">
        <f t="shared" si="69"/>
        <v>20240229</v>
      </c>
      <c r="B1025" t="s">
        <v>895</v>
      </c>
      <c r="C1025" s="5" t="s">
        <v>4352</v>
      </c>
      <c r="D1025" s="3" t="s">
        <v>61</v>
      </c>
    </row>
    <row r="1026" spans="1:4" ht="15" customHeight="1">
      <c r="A1026" s="3" t="str">
        <f t="shared" si="69"/>
        <v>20240229</v>
      </c>
      <c r="B1026" t="s">
        <v>896</v>
      </c>
      <c r="C1026" s="5" t="s">
        <v>4353</v>
      </c>
      <c r="D1026" s="3" t="s">
        <v>6</v>
      </c>
    </row>
    <row r="1027" spans="1:4" ht="15" customHeight="1">
      <c r="A1027" s="3" t="str">
        <f t="shared" si="69"/>
        <v>20240229</v>
      </c>
      <c r="B1027" t="s">
        <v>897</v>
      </c>
      <c r="C1027" s="5" t="s">
        <v>4354</v>
      </c>
      <c r="D1027" s="3" t="s">
        <v>61</v>
      </c>
    </row>
    <row r="1028" spans="1:4" ht="15" customHeight="1">
      <c r="A1028" s="3" t="str">
        <f t="shared" si="69"/>
        <v>20240229</v>
      </c>
      <c r="B1028" t="s">
        <v>898</v>
      </c>
      <c r="C1028" s="5" t="s">
        <v>4355</v>
      </c>
      <c r="D1028" s="3" t="s">
        <v>61</v>
      </c>
    </row>
    <row r="1029" spans="1:4" ht="15" customHeight="1">
      <c r="A1029" s="3" t="str">
        <f t="shared" si="69"/>
        <v>20240229</v>
      </c>
      <c r="B1029" t="s">
        <v>899</v>
      </c>
      <c r="C1029" s="5" t="s">
        <v>4356</v>
      </c>
      <c r="D1029" s="3" t="s">
        <v>61</v>
      </c>
    </row>
    <row r="1030" spans="1:4" ht="15" customHeight="1">
      <c r="A1030" s="3" t="str">
        <f t="shared" si="69"/>
        <v>20240229</v>
      </c>
      <c r="B1030" t="s">
        <v>900</v>
      </c>
      <c r="C1030" s="5" t="s">
        <v>4357</v>
      </c>
      <c r="D1030" s="3" t="s">
        <v>61</v>
      </c>
    </row>
    <row r="1031" spans="1:4" ht="15" customHeight="1">
      <c r="A1031" s="3" t="str">
        <f t="shared" si="69"/>
        <v>20240229</v>
      </c>
      <c r="B1031" t="s">
        <v>901</v>
      </c>
      <c r="C1031" s="5" t="s">
        <v>4358</v>
      </c>
      <c r="D1031" s="3" t="s">
        <v>61</v>
      </c>
    </row>
    <row r="1032" spans="1:4" ht="15" customHeight="1">
      <c r="A1032" s="3" t="str">
        <f t="shared" si="69"/>
        <v>20240229</v>
      </c>
      <c r="B1032" t="s">
        <v>902</v>
      </c>
      <c r="C1032" s="5" t="s">
        <v>4359</v>
      </c>
      <c r="D1032" s="3" t="s">
        <v>61</v>
      </c>
    </row>
    <row r="1033" spans="1:4" ht="15" customHeight="1">
      <c r="A1033" s="3" t="str">
        <f t="shared" si="69"/>
        <v>20240229</v>
      </c>
      <c r="B1033" t="s">
        <v>903</v>
      </c>
      <c r="C1033" s="5" t="s">
        <v>4360</v>
      </c>
      <c r="D1033" s="3" t="s">
        <v>61</v>
      </c>
    </row>
    <row r="1034" spans="1:4" ht="15" customHeight="1">
      <c r="A1034" s="3" t="str">
        <f t="shared" si="69"/>
        <v>20240229</v>
      </c>
      <c r="B1034" t="s">
        <v>904</v>
      </c>
      <c r="C1034" s="5" t="s">
        <v>4361</v>
      </c>
      <c r="D1034" s="3" t="s">
        <v>61</v>
      </c>
    </row>
    <row r="1035" spans="1:4" ht="15" customHeight="1">
      <c r="A1035" s="3" t="str">
        <f t="shared" si="69"/>
        <v>20240229</v>
      </c>
      <c r="B1035" t="s">
        <v>905</v>
      </c>
      <c r="C1035" s="5" t="s">
        <v>4362</v>
      </c>
      <c r="D1035" s="3" t="s">
        <v>61</v>
      </c>
    </row>
    <row r="1036" spans="1:4" ht="15" customHeight="1">
      <c r="A1036" s="3" t="str">
        <f t="shared" ref="A1036:A1045" si="70">"20240227"</f>
        <v>20240227</v>
      </c>
      <c r="B1036" t="s">
        <v>3019</v>
      </c>
      <c r="C1036" s="5" t="s">
        <v>4363</v>
      </c>
      <c r="D1036" s="3" t="s">
        <v>64</v>
      </c>
    </row>
    <row r="1037" spans="1:4" ht="15" customHeight="1">
      <c r="A1037" s="3" t="str">
        <f t="shared" si="70"/>
        <v>20240227</v>
      </c>
      <c r="B1037" t="s">
        <v>3020</v>
      </c>
      <c r="C1037" s="5" t="s">
        <v>4364</v>
      </c>
      <c r="D1037" s="3" t="s">
        <v>61</v>
      </c>
    </row>
    <row r="1038" spans="1:4" ht="15" customHeight="1">
      <c r="A1038" s="3" t="str">
        <f t="shared" si="70"/>
        <v>20240227</v>
      </c>
      <c r="B1038" t="s">
        <v>3021</v>
      </c>
      <c r="C1038" s="5" t="s">
        <v>4365</v>
      </c>
      <c r="D1038" s="3" t="s">
        <v>64</v>
      </c>
    </row>
    <row r="1039" spans="1:4" ht="15" customHeight="1">
      <c r="A1039" s="3" t="str">
        <f t="shared" si="70"/>
        <v>20240227</v>
      </c>
      <c r="B1039" t="s">
        <v>3022</v>
      </c>
      <c r="C1039" s="5" t="s">
        <v>4366</v>
      </c>
      <c r="D1039" s="3" t="s">
        <v>6</v>
      </c>
    </row>
    <row r="1040" spans="1:4" ht="15" customHeight="1">
      <c r="A1040" s="3" t="str">
        <f t="shared" si="70"/>
        <v>20240227</v>
      </c>
      <c r="B1040" t="s">
        <v>3023</v>
      </c>
      <c r="C1040" s="5" t="s">
        <v>4367</v>
      </c>
      <c r="D1040" s="3" t="s">
        <v>6</v>
      </c>
    </row>
    <row r="1041" spans="1:4" ht="15" customHeight="1">
      <c r="A1041" s="3" t="str">
        <f t="shared" si="70"/>
        <v>20240227</v>
      </c>
      <c r="B1041" t="s">
        <v>3024</v>
      </c>
      <c r="C1041" s="5" t="s">
        <v>4368</v>
      </c>
      <c r="D1041" s="3" t="s">
        <v>64</v>
      </c>
    </row>
    <row r="1042" spans="1:4" ht="15" customHeight="1">
      <c r="A1042" s="3" t="str">
        <f t="shared" si="70"/>
        <v>20240227</v>
      </c>
      <c r="B1042" t="s">
        <v>3025</v>
      </c>
      <c r="C1042" s="5" t="s">
        <v>4369</v>
      </c>
      <c r="D1042" s="3" t="s">
        <v>61</v>
      </c>
    </row>
    <row r="1043" spans="1:4" ht="15" customHeight="1">
      <c r="A1043" s="3" t="str">
        <f t="shared" si="70"/>
        <v>20240227</v>
      </c>
      <c r="B1043" t="s">
        <v>3026</v>
      </c>
      <c r="C1043" s="5" t="s">
        <v>4370</v>
      </c>
      <c r="D1043" s="3" t="s">
        <v>61</v>
      </c>
    </row>
    <row r="1044" spans="1:4" ht="15" customHeight="1">
      <c r="A1044" s="3" t="str">
        <f t="shared" si="70"/>
        <v>20240227</v>
      </c>
      <c r="B1044" t="s">
        <v>3027</v>
      </c>
      <c r="C1044" s="5" t="s">
        <v>4371</v>
      </c>
      <c r="D1044" s="3" t="s">
        <v>64</v>
      </c>
    </row>
    <row r="1045" spans="1:4" ht="15" customHeight="1">
      <c r="A1045" s="3" t="str">
        <f t="shared" si="70"/>
        <v>20240227</v>
      </c>
      <c r="B1045" t="s">
        <v>3028</v>
      </c>
      <c r="C1045" s="5" t="s">
        <v>4372</v>
      </c>
      <c r="D1045" s="3" t="s">
        <v>64</v>
      </c>
    </row>
    <row r="1046" spans="1:4" ht="15" customHeight="1">
      <c r="A1046" s="3" t="str">
        <f t="shared" ref="A1046:A1065" si="71">"20240222"</f>
        <v>20240222</v>
      </c>
      <c r="B1046" t="s">
        <v>862</v>
      </c>
      <c r="C1046" s="5" t="s">
        <v>4373</v>
      </c>
      <c r="D1046" s="3" t="s">
        <v>61</v>
      </c>
    </row>
    <row r="1047" spans="1:4" ht="15" customHeight="1">
      <c r="A1047" s="3" t="str">
        <f t="shared" si="71"/>
        <v>20240222</v>
      </c>
      <c r="B1047" t="s">
        <v>863</v>
      </c>
      <c r="C1047" s="5" t="s">
        <v>4374</v>
      </c>
      <c r="D1047" s="3" t="s">
        <v>61</v>
      </c>
    </row>
    <row r="1048" spans="1:4" ht="15" customHeight="1">
      <c r="A1048" s="3" t="str">
        <f t="shared" si="71"/>
        <v>20240222</v>
      </c>
      <c r="B1048" t="s">
        <v>864</v>
      </c>
      <c r="C1048" s="5" t="s">
        <v>4375</v>
      </c>
      <c r="D1048" s="3" t="s">
        <v>61</v>
      </c>
    </row>
    <row r="1049" spans="1:4" ht="15" customHeight="1">
      <c r="A1049" s="3" t="str">
        <f t="shared" si="71"/>
        <v>20240222</v>
      </c>
      <c r="B1049" t="s">
        <v>865</v>
      </c>
      <c r="C1049" s="5" t="s">
        <v>4376</v>
      </c>
      <c r="D1049" s="3" t="s">
        <v>61</v>
      </c>
    </row>
    <row r="1050" spans="1:4" ht="15" customHeight="1">
      <c r="A1050" s="3" t="str">
        <f t="shared" si="71"/>
        <v>20240222</v>
      </c>
      <c r="B1050" t="s">
        <v>866</v>
      </c>
      <c r="C1050" s="5" t="s">
        <v>4377</v>
      </c>
      <c r="D1050" s="3" t="s">
        <v>61</v>
      </c>
    </row>
    <row r="1051" spans="1:4" ht="15" customHeight="1">
      <c r="A1051" s="3" t="str">
        <f t="shared" si="71"/>
        <v>20240222</v>
      </c>
      <c r="B1051" t="s">
        <v>867</v>
      </c>
      <c r="C1051" s="5" t="s">
        <v>4378</v>
      </c>
      <c r="D1051" s="3" t="s">
        <v>61</v>
      </c>
    </row>
    <row r="1052" spans="1:4" ht="15" customHeight="1">
      <c r="A1052" s="3" t="str">
        <f t="shared" si="71"/>
        <v>20240222</v>
      </c>
      <c r="B1052" t="s">
        <v>868</v>
      </c>
      <c r="C1052" s="5" t="s">
        <v>4379</v>
      </c>
      <c r="D1052" s="3" t="s">
        <v>61</v>
      </c>
    </row>
    <row r="1053" spans="1:4" ht="15" customHeight="1">
      <c r="A1053" s="3" t="str">
        <f t="shared" si="71"/>
        <v>20240222</v>
      </c>
      <c r="B1053" t="s">
        <v>869</v>
      </c>
      <c r="C1053" s="5" t="s">
        <v>4380</v>
      </c>
      <c r="D1053" s="3" t="s">
        <v>61</v>
      </c>
    </row>
    <row r="1054" spans="1:4" ht="15" customHeight="1">
      <c r="A1054" s="3" t="str">
        <f t="shared" si="71"/>
        <v>20240222</v>
      </c>
      <c r="B1054" t="s">
        <v>870</v>
      </c>
      <c r="C1054" s="5" t="s">
        <v>4381</v>
      </c>
      <c r="D1054" s="3" t="s">
        <v>61</v>
      </c>
    </row>
    <row r="1055" spans="1:4" ht="15" customHeight="1">
      <c r="A1055" s="3" t="str">
        <f t="shared" si="71"/>
        <v>20240222</v>
      </c>
      <c r="B1055" t="s">
        <v>871</v>
      </c>
      <c r="C1055" s="5" t="s">
        <v>4382</v>
      </c>
      <c r="D1055" s="3" t="s">
        <v>61</v>
      </c>
    </row>
    <row r="1056" spans="1:4" ht="15" customHeight="1">
      <c r="A1056" s="3" t="str">
        <f t="shared" si="71"/>
        <v>20240222</v>
      </c>
      <c r="B1056" t="s">
        <v>872</v>
      </c>
      <c r="C1056" s="5" t="s">
        <v>4383</v>
      </c>
      <c r="D1056" s="3" t="s">
        <v>6</v>
      </c>
    </row>
    <row r="1057" spans="1:4" ht="15" customHeight="1">
      <c r="A1057" s="3" t="str">
        <f t="shared" si="71"/>
        <v>20240222</v>
      </c>
      <c r="B1057" t="s">
        <v>873</v>
      </c>
      <c r="C1057" s="5" t="s">
        <v>4384</v>
      </c>
      <c r="D1057" s="3" t="s">
        <v>61</v>
      </c>
    </row>
    <row r="1058" spans="1:4" ht="15" customHeight="1">
      <c r="A1058" s="3" t="str">
        <f t="shared" si="71"/>
        <v>20240222</v>
      </c>
      <c r="B1058" t="s">
        <v>874</v>
      </c>
      <c r="C1058" s="5" t="s">
        <v>4385</v>
      </c>
      <c r="D1058" s="3" t="s">
        <v>61</v>
      </c>
    </row>
    <row r="1059" spans="1:4" ht="15" customHeight="1">
      <c r="A1059" s="3" t="str">
        <f t="shared" si="71"/>
        <v>20240222</v>
      </c>
      <c r="B1059" t="s">
        <v>875</v>
      </c>
      <c r="C1059" s="5" t="s">
        <v>4386</v>
      </c>
      <c r="D1059" s="3" t="s">
        <v>61</v>
      </c>
    </row>
    <row r="1060" spans="1:4" ht="15" customHeight="1">
      <c r="A1060" s="3" t="str">
        <f t="shared" si="71"/>
        <v>20240222</v>
      </c>
      <c r="B1060" t="s">
        <v>876</v>
      </c>
      <c r="C1060" s="5" t="s">
        <v>4387</v>
      </c>
      <c r="D1060" s="3" t="s">
        <v>61</v>
      </c>
    </row>
    <row r="1061" spans="1:4" ht="15" customHeight="1">
      <c r="A1061" s="3" t="str">
        <f t="shared" si="71"/>
        <v>20240222</v>
      </c>
      <c r="B1061" t="s">
        <v>877</v>
      </c>
      <c r="C1061" s="5" t="s">
        <v>4388</v>
      </c>
      <c r="D1061" s="3" t="s">
        <v>61</v>
      </c>
    </row>
    <row r="1062" spans="1:4" ht="15" customHeight="1">
      <c r="A1062" s="3" t="str">
        <f t="shared" si="71"/>
        <v>20240222</v>
      </c>
      <c r="B1062" t="s">
        <v>878</v>
      </c>
      <c r="C1062" s="5" t="s">
        <v>4389</v>
      </c>
      <c r="D1062" s="3" t="s">
        <v>61</v>
      </c>
    </row>
    <row r="1063" spans="1:4" ht="15" customHeight="1">
      <c r="A1063" s="3" t="str">
        <f t="shared" si="71"/>
        <v>20240222</v>
      </c>
      <c r="B1063" t="s">
        <v>879</v>
      </c>
      <c r="C1063" s="5" t="s">
        <v>4390</v>
      </c>
      <c r="D1063" s="3" t="s">
        <v>61</v>
      </c>
    </row>
    <row r="1064" spans="1:4" ht="15" customHeight="1">
      <c r="A1064" s="3" t="str">
        <f t="shared" si="71"/>
        <v>20240222</v>
      </c>
      <c r="B1064" t="s">
        <v>880</v>
      </c>
      <c r="C1064" s="5" t="s">
        <v>4391</v>
      </c>
      <c r="D1064" s="3" t="s">
        <v>61</v>
      </c>
    </row>
    <row r="1065" spans="1:4" ht="15" customHeight="1">
      <c r="A1065" s="3" t="str">
        <f t="shared" si="71"/>
        <v>20240222</v>
      </c>
      <c r="B1065" t="s">
        <v>881</v>
      </c>
      <c r="C1065" s="5" t="s">
        <v>4392</v>
      </c>
      <c r="D1065" s="3" t="s">
        <v>61</v>
      </c>
    </row>
    <row r="1066" spans="1:4" ht="15" customHeight="1">
      <c r="A1066" s="3" t="str">
        <f t="shared" ref="A1066:A1080" si="72">"20240220"</f>
        <v>20240220</v>
      </c>
      <c r="B1066" t="s">
        <v>3004</v>
      </c>
      <c r="C1066" s="5" t="s">
        <v>4393</v>
      </c>
      <c r="D1066" s="3" t="s">
        <v>6</v>
      </c>
    </row>
    <row r="1067" spans="1:4" ht="15" customHeight="1">
      <c r="A1067" s="3" t="str">
        <f t="shared" si="72"/>
        <v>20240220</v>
      </c>
      <c r="B1067" t="s">
        <v>3005</v>
      </c>
      <c r="C1067" s="5" t="s">
        <v>4394</v>
      </c>
      <c r="D1067" s="3" t="s">
        <v>61</v>
      </c>
    </row>
    <row r="1068" spans="1:4" ht="15" customHeight="1">
      <c r="A1068" s="3" t="str">
        <f t="shared" si="72"/>
        <v>20240220</v>
      </c>
      <c r="B1068" t="s">
        <v>3006</v>
      </c>
      <c r="C1068" s="5" t="s">
        <v>4395</v>
      </c>
      <c r="D1068" s="3" t="s">
        <v>64</v>
      </c>
    </row>
    <row r="1069" spans="1:4" ht="15" customHeight="1">
      <c r="A1069" s="3" t="str">
        <f t="shared" si="72"/>
        <v>20240220</v>
      </c>
      <c r="B1069" t="s">
        <v>3007</v>
      </c>
      <c r="C1069" s="5" t="s">
        <v>4396</v>
      </c>
      <c r="D1069" s="3" t="s">
        <v>64</v>
      </c>
    </row>
    <row r="1070" spans="1:4" ht="15" customHeight="1">
      <c r="A1070" s="3" t="str">
        <f t="shared" si="72"/>
        <v>20240220</v>
      </c>
      <c r="B1070" t="s">
        <v>3008</v>
      </c>
      <c r="C1070" s="5" t="s">
        <v>4397</v>
      </c>
      <c r="D1070" s="3" t="s">
        <v>64</v>
      </c>
    </row>
    <row r="1071" spans="1:4" ht="15" customHeight="1">
      <c r="A1071" s="3" t="str">
        <f t="shared" si="72"/>
        <v>20240220</v>
      </c>
      <c r="B1071" t="s">
        <v>3009</v>
      </c>
      <c r="C1071" s="5" t="s">
        <v>4398</v>
      </c>
      <c r="D1071" s="3" t="s">
        <v>6</v>
      </c>
    </row>
    <row r="1072" spans="1:4" ht="15" customHeight="1">
      <c r="A1072" s="3" t="str">
        <f t="shared" si="72"/>
        <v>20240220</v>
      </c>
      <c r="B1072" t="s">
        <v>3010</v>
      </c>
      <c r="C1072" s="5" t="s">
        <v>4399</v>
      </c>
      <c r="D1072" s="3" t="s">
        <v>6</v>
      </c>
    </row>
    <row r="1073" spans="1:4" ht="15" customHeight="1">
      <c r="A1073" s="3" t="str">
        <f t="shared" si="72"/>
        <v>20240220</v>
      </c>
      <c r="B1073" t="s">
        <v>3011</v>
      </c>
      <c r="C1073" s="5" t="s">
        <v>4400</v>
      </c>
      <c r="D1073" s="3" t="s">
        <v>6</v>
      </c>
    </row>
    <row r="1074" spans="1:4" ht="15" customHeight="1">
      <c r="A1074" s="3" t="str">
        <f t="shared" si="72"/>
        <v>20240220</v>
      </c>
      <c r="B1074" t="s">
        <v>3012</v>
      </c>
      <c r="C1074" s="5" t="s">
        <v>4401</v>
      </c>
      <c r="D1074" s="3" t="s">
        <v>6</v>
      </c>
    </row>
    <row r="1075" spans="1:4" ht="15" customHeight="1">
      <c r="A1075" s="3" t="str">
        <f t="shared" si="72"/>
        <v>20240220</v>
      </c>
      <c r="B1075" t="s">
        <v>3013</v>
      </c>
      <c r="C1075" s="5" t="s">
        <v>4402</v>
      </c>
      <c r="D1075" s="3" t="s">
        <v>6</v>
      </c>
    </row>
    <row r="1076" spans="1:4" ht="15" customHeight="1">
      <c r="A1076" s="3" t="str">
        <f t="shared" si="72"/>
        <v>20240220</v>
      </c>
      <c r="B1076" t="s">
        <v>3014</v>
      </c>
      <c r="C1076" s="5" t="s">
        <v>4403</v>
      </c>
      <c r="D1076" s="3" t="s">
        <v>6</v>
      </c>
    </row>
    <row r="1077" spans="1:4" ht="15" customHeight="1">
      <c r="A1077" s="3" t="str">
        <f t="shared" si="72"/>
        <v>20240220</v>
      </c>
      <c r="B1077" t="s">
        <v>3015</v>
      </c>
      <c r="C1077" s="5" t="s">
        <v>4404</v>
      </c>
      <c r="D1077" s="3" t="s">
        <v>61</v>
      </c>
    </row>
    <row r="1078" spans="1:4" ht="15" customHeight="1">
      <c r="A1078" s="3" t="str">
        <f t="shared" si="72"/>
        <v>20240220</v>
      </c>
      <c r="B1078" t="s">
        <v>3016</v>
      </c>
      <c r="C1078" s="5" t="s">
        <v>4405</v>
      </c>
      <c r="D1078" s="3" t="s">
        <v>61</v>
      </c>
    </row>
    <row r="1079" spans="1:4" ht="15" customHeight="1">
      <c r="A1079" s="3" t="str">
        <f t="shared" si="72"/>
        <v>20240220</v>
      </c>
      <c r="B1079" t="s">
        <v>3017</v>
      </c>
      <c r="C1079" s="5" t="s">
        <v>4406</v>
      </c>
      <c r="D1079" s="3" t="s">
        <v>61</v>
      </c>
    </row>
    <row r="1080" spans="1:4" ht="15" customHeight="1">
      <c r="A1080" s="3" t="str">
        <f t="shared" si="72"/>
        <v>20240220</v>
      </c>
      <c r="B1080" t="s">
        <v>3018</v>
      </c>
      <c r="C1080" s="5" t="s">
        <v>4407</v>
      </c>
      <c r="D1080" s="3" t="s">
        <v>64</v>
      </c>
    </row>
    <row r="1081" spans="1:4" ht="15" customHeight="1">
      <c r="A1081" s="3" t="str">
        <f t="shared" ref="A1081:A1095" si="73">"20240215"</f>
        <v>20240215</v>
      </c>
      <c r="B1081" t="s">
        <v>847</v>
      </c>
      <c r="C1081" s="5" t="s">
        <v>4408</v>
      </c>
      <c r="D1081" s="3" t="s">
        <v>61</v>
      </c>
    </row>
    <row r="1082" spans="1:4" ht="15" customHeight="1">
      <c r="A1082" s="3" t="str">
        <f t="shared" si="73"/>
        <v>20240215</v>
      </c>
      <c r="B1082" t="s">
        <v>848</v>
      </c>
      <c r="C1082" s="5" t="s">
        <v>4409</v>
      </c>
      <c r="D1082" s="3" t="s">
        <v>61</v>
      </c>
    </row>
    <row r="1083" spans="1:4" ht="15" customHeight="1">
      <c r="A1083" s="3" t="str">
        <f t="shared" si="73"/>
        <v>20240215</v>
      </c>
      <c r="B1083" t="s">
        <v>849</v>
      </c>
      <c r="C1083" s="5" t="s">
        <v>4410</v>
      </c>
      <c r="D1083" s="3" t="s">
        <v>61</v>
      </c>
    </row>
    <row r="1084" spans="1:4" ht="15" customHeight="1">
      <c r="A1084" s="3" t="str">
        <f t="shared" si="73"/>
        <v>20240215</v>
      </c>
      <c r="B1084" t="s">
        <v>850</v>
      </c>
      <c r="C1084" s="5" t="s">
        <v>4411</v>
      </c>
      <c r="D1084" s="3" t="s">
        <v>61</v>
      </c>
    </row>
    <row r="1085" spans="1:4" ht="15" customHeight="1">
      <c r="A1085" s="3" t="str">
        <f t="shared" si="73"/>
        <v>20240215</v>
      </c>
      <c r="B1085" t="s">
        <v>851</v>
      </c>
      <c r="C1085" s="5" t="s">
        <v>4412</v>
      </c>
      <c r="D1085" s="3" t="s">
        <v>6</v>
      </c>
    </row>
    <row r="1086" spans="1:4" ht="15" customHeight="1">
      <c r="A1086" s="3" t="str">
        <f t="shared" si="73"/>
        <v>20240215</v>
      </c>
      <c r="B1086" t="s">
        <v>852</v>
      </c>
      <c r="C1086" s="5" t="s">
        <v>4413</v>
      </c>
      <c r="D1086" s="3" t="s">
        <v>6</v>
      </c>
    </row>
    <row r="1087" spans="1:4" ht="15" customHeight="1">
      <c r="A1087" s="3" t="str">
        <f t="shared" si="73"/>
        <v>20240215</v>
      </c>
      <c r="B1087" t="s">
        <v>853</v>
      </c>
      <c r="C1087" s="5" t="s">
        <v>4414</v>
      </c>
      <c r="D1087" s="3" t="s">
        <v>6</v>
      </c>
    </row>
    <row r="1088" spans="1:4" ht="15" customHeight="1">
      <c r="A1088" s="3" t="str">
        <f t="shared" si="73"/>
        <v>20240215</v>
      </c>
      <c r="B1088" t="s">
        <v>854</v>
      </c>
      <c r="C1088" s="5" t="s">
        <v>4415</v>
      </c>
      <c r="D1088" s="3" t="s">
        <v>6</v>
      </c>
    </row>
    <row r="1089" spans="1:4" ht="15" customHeight="1">
      <c r="A1089" s="3" t="str">
        <f t="shared" si="73"/>
        <v>20240215</v>
      </c>
      <c r="B1089" t="s">
        <v>855</v>
      </c>
      <c r="C1089" s="5" t="s">
        <v>4416</v>
      </c>
      <c r="D1089" s="3" t="s">
        <v>6</v>
      </c>
    </row>
    <row r="1090" spans="1:4" ht="15" customHeight="1">
      <c r="A1090" s="3" t="str">
        <f t="shared" si="73"/>
        <v>20240215</v>
      </c>
      <c r="B1090" t="s">
        <v>856</v>
      </c>
      <c r="C1090" s="5" t="s">
        <v>4417</v>
      </c>
      <c r="D1090" s="3" t="s">
        <v>61</v>
      </c>
    </row>
    <row r="1091" spans="1:4" ht="15" customHeight="1">
      <c r="A1091" s="3" t="str">
        <f t="shared" si="73"/>
        <v>20240215</v>
      </c>
      <c r="B1091" t="s">
        <v>857</v>
      </c>
      <c r="C1091" s="5" t="s">
        <v>4418</v>
      </c>
      <c r="D1091" s="3" t="s">
        <v>61</v>
      </c>
    </row>
    <row r="1092" spans="1:4" ht="15" customHeight="1">
      <c r="A1092" s="3" t="str">
        <f t="shared" si="73"/>
        <v>20240215</v>
      </c>
      <c r="B1092" t="s">
        <v>858</v>
      </c>
      <c r="C1092" s="5" t="s">
        <v>4419</v>
      </c>
      <c r="D1092" s="3" t="s">
        <v>6</v>
      </c>
    </row>
    <row r="1093" spans="1:4" ht="15" customHeight="1">
      <c r="A1093" s="3" t="str">
        <f t="shared" si="73"/>
        <v>20240215</v>
      </c>
      <c r="B1093" t="s">
        <v>859</v>
      </c>
      <c r="C1093" s="5" t="s">
        <v>4420</v>
      </c>
      <c r="D1093" s="3" t="s">
        <v>6</v>
      </c>
    </row>
    <row r="1094" spans="1:4" ht="15" customHeight="1">
      <c r="A1094" s="3" t="str">
        <f t="shared" si="73"/>
        <v>20240215</v>
      </c>
      <c r="B1094" t="s">
        <v>860</v>
      </c>
      <c r="C1094" s="5" t="s">
        <v>4421</v>
      </c>
      <c r="D1094" s="3" t="s">
        <v>61</v>
      </c>
    </row>
    <row r="1095" spans="1:4" ht="15" customHeight="1">
      <c r="A1095" s="3" t="str">
        <f t="shared" si="73"/>
        <v>20240215</v>
      </c>
      <c r="B1095" t="s">
        <v>861</v>
      </c>
      <c r="C1095" s="5" t="s">
        <v>4422</v>
      </c>
      <c r="D1095" s="3" t="s">
        <v>61</v>
      </c>
    </row>
    <row r="1096" spans="1:4" ht="15" customHeight="1">
      <c r="A1096" s="3" t="str">
        <f t="shared" ref="A1096:A1104" si="74">"20240213"</f>
        <v>20240213</v>
      </c>
      <c r="B1096" t="s">
        <v>2995</v>
      </c>
      <c r="C1096" s="5" t="s">
        <v>4423</v>
      </c>
      <c r="D1096" s="3" t="s">
        <v>61</v>
      </c>
    </row>
    <row r="1097" spans="1:4" ht="15" customHeight="1">
      <c r="A1097" s="3" t="str">
        <f t="shared" si="74"/>
        <v>20240213</v>
      </c>
      <c r="B1097" t="s">
        <v>2996</v>
      </c>
      <c r="C1097" s="5" t="s">
        <v>4424</v>
      </c>
      <c r="D1097" s="3" t="s">
        <v>61</v>
      </c>
    </row>
    <row r="1098" spans="1:4" ht="15" customHeight="1">
      <c r="A1098" s="3" t="str">
        <f t="shared" si="74"/>
        <v>20240213</v>
      </c>
      <c r="B1098" t="s">
        <v>2997</v>
      </c>
      <c r="C1098" s="5" t="s">
        <v>4425</v>
      </c>
      <c r="D1098" s="3" t="s">
        <v>64</v>
      </c>
    </row>
    <row r="1099" spans="1:4" ht="15" customHeight="1">
      <c r="A1099" s="3" t="str">
        <f t="shared" si="74"/>
        <v>20240213</v>
      </c>
      <c r="B1099" t="s">
        <v>2998</v>
      </c>
      <c r="C1099" s="5" t="s">
        <v>4426</v>
      </c>
      <c r="D1099" s="3" t="s">
        <v>61</v>
      </c>
    </row>
    <row r="1100" spans="1:4" ht="15" customHeight="1">
      <c r="A1100" s="3" t="str">
        <f t="shared" si="74"/>
        <v>20240213</v>
      </c>
      <c r="B1100" t="s">
        <v>2999</v>
      </c>
      <c r="C1100" s="5" t="s">
        <v>4427</v>
      </c>
      <c r="D1100" s="3" t="s">
        <v>61</v>
      </c>
    </row>
    <row r="1101" spans="1:4" ht="15" customHeight="1">
      <c r="A1101" s="3" t="str">
        <f t="shared" si="74"/>
        <v>20240213</v>
      </c>
      <c r="B1101" t="s">
        <v>3000</v>
      </c>
      <c r="C1101" s="5" t="s">
        <v>4428</v>
      </c>
      <c r="D1101" s="3" t="s">
        <v>6</v>
      </c>
    </row>
    <row r="1102" spans="1:4" ht="15" customHeight="1">
      <c r="A1102" s="3" t="str">
        <f t="shared" si="74"/>
        <v>20240213</v>
      </c>
      <c r="B1102" t="s">
        <v>3001</v>
      </c>
      <c r="C1102" s="5" t="s">
        <v>4429</v>
      </c>
      <c r="D1102" s="3" t="s">
        <v>61</v>
      </c>
    </row>
    <row r="1103" spans="1:4" ht="15" customHeight="1">
      <c r="A1103" s="3" t="str">
        <f t="shared" si="74"/>
        <v>20240213</v>
      </c>
      <c r="B1103" t="s">
        <v>3002</v>
      </c>
      <c r="C1103" s="5" t="s">
        <v>4430</v>
      </c>
      <c r="D1103" s="3" t="s">
        <v>61</v>
      </c>
    </row>
    <row r="1104" spans="1:4" ht="15" customHeight="1">
      <c r="A1104" s="3" t="str">
        <f t="shared" si="74"/>
        <v>20240213</v>
      </c>
      <c r="B1104" t="s">
        <v>3003</v>
      </c>
      <c r="C1104" s="5" t="s">
        <v>4431</v>
      </c>
      <c r="D1104" s="3" t="s">
        <v>61</v>
      </c>
    </row>
    <row r="1105" spans="1:4" ht="15" customHeight="1">
      <c r="A1105" s="3" t="str">
        <f t="shared" ref="A1105:A1114" si="75">"20240208"</f>
        <v>20240208</v>
      </c>
      <c r="B1105" t="s">
        <v>837</v>
      </c>
      <c r="C1105" s="5" t="s">
        <v>4432</v>
      </c>
      <c r="D1105" s="3" t="s">
        <v>61</v>
      </c>
    </row>
    <row r="1106" spans="1:4" ht="15" customHeight="1">
      <c r="A1106" s="3" t="str">
        <f t="shared" si="75"/>
        <v>20240208</v>
      </c>
      <c r="B1106" t="s">
        <v>838</v>
      </c>
      <c r="C1106" s="5" t="s">
        <v>4433</v>
      </c>
      <c r="D1106" s="3" t="s">
        <v>61</v>
      </c>
    </row>
    <row r="1107" spans="1:4" ht="15" customHeight="1">
      <c r="A1107" s="3" t="str">
        <f t="shared" si="75"/>
        <v>20240208</v>
      </c>
      <c r="B1107" t="s">
        <v>839</v>
      </c>
      <c r="C1107" s="5" t="s">
        <v>4434</v>
      </c>
      <c r="D1107" s="3" t="s">
        <v>6</v>
      </c>
    </row>
    <row r="1108" spans="1:4" ht="15" customHeight="1">
      <c r="A1108" s="3" t="str">
        <f t="shared" si="75"/>
        <v>20240208</v>
      </c>
      <c r="B1108" t="s">
        <v>840</v>
      </c>
      <c r="C1108" s="5" t="s">
        <v>4435</v>
      </c>
      <c r="D1108" s="3" t="s">
        <v>6</v>
      </c>
    </row>
    <row r="1109" spans="1:4" ht="15" customHeight="1">
      <c r="A1109" s="3" t="str">
        <f t="shared" si="75"/>
        <v>20240208</v>
      </c>
      <c r="B1109" t="s">
        <v>841</v>
      </c>
      <c r="C1109" s="5" t="s">
        <v>4436</v>
      </c>
      <c r="D1109" s="3" t="s">
        <v>61</v>
      </c>
    </row>
    <row r="1110" spans="1:4" ht="15" customHeight="1">
      <c r="A1110" s="3" t="str">
        <f t="shared" si="75"/>
        <v>20240208</v>
      </c>
      <c r="B1110" t="s">
        <v>842</v>
      </c>
      <c r="C1110" s="5" t="s">
        <v>4437</v>
      </c>
      <c r="D1110" s="3" t="s">
        <v>61</v>
      </c>
    </row>
    <row r="1111" spans="1:4" ht="15" customHeight="1">
      <c r="A1111" s="3" t="str">
        <f t="shared" si="75"/>
        <v>20240208</v>
      </c>
      <c r="B1111" t="s">
        <v>843</v>
      </c>
      <c r="C1111" s="5" t="s">
        <v>4438</v>
      </c>
      <c r="D1111" s="3" t="s">
        <v>61</v>
      </c>
    </row>
    <row r="1112" spans="1:4" ht="15" customHeight="1">
      <c r="A1112" s="3" t="str">
        <f t="shared" si="75"/>
        <v>20240208</v>
      </c>
      <c r="B1112" t="s">
        <v>844</v>
      </c>
      <c r="C1112" s="5" t="s">
        <v>4439</v>
      </c>
      <c r="D1112" s="3" t="s">
        <v>61</v>
      </c>
    </row>
    <row r="1113" spans="1:4" ht="15" customHeight="1">
      <c r="A1113" s="3" t="str">
        <f t="shared" si="75"/>
        <v>20240208</v>
      </c>
      <c r="B1113" t="s">
        <v>845</v>
      </c>
      <c r="C1113" s="5" t="s">
        <v>4440</v>
      </c>
      <c r="D1113" s="3" t="s">
        <v>61</v>
      </c>
    </row>
    <row r="1114" spans="1:4" ht="15" customHeight="1">
      <c r="A1114" s="3" t="str">
        <f t="shared" si="75"/>
        <v>20240208</v>
      </c>
      <c r="B1114" t="s">
        <v>846</v>
      </c>
      <c r="C1114" s="5" t="s">
        <v>4441</v>
      </c>
      <c r="D1114" s="3" t="s">
        <v>61</v>
      </c>
    </row>
    <row r="1115" spans="1:4" ht="15" customHeight="1">
      <c r="A1115" s="3" t="str">
        <f>"20240206"</f>
        <v>20240206</v>
      </c>
      <c r="B1115" t="s">
        <v>2991</v>
      </c>
      <c r="C1115" s="5" t="s">
        <v>4442</v>
      </c>
      <c r="D1115" s="3" t="s">
        <v>61</v>
      </c>
    </row>
    <row r="1116" spans="1:4" ht="15" customHeight="1">
      <c r="A1116" s="3" t="str">
        <f>"20240206"</f>
        <v>20240206</v>
      </c>
      <c r="B1116" t="s">
        <v>2992</v>
      </c>
      <c r="C1116" s="5" t="s">
        <v>4443</v>
      </c>
      <c r="D1116" s="3" t="s">
        <v>61</v>
      </c>
    </row>
    <row r="1117" spans="1:4" ht="15" customHeight="1">
      <c r="A1117" s="3" t="str">
        <f>"20240206"</f>
        <v>20240206</v>
      </c>
      <c r="B1117" t="s">
        <v>2993</v>
      </c>
      <c r="C1117" s="5" t="s">
        <v>4444</v>
      </c>
      <c r="D1117" s="3" t="s">
        <v>61</v>
      </c>
    </row>
    <row r="1118" spans="1:4" ht="15" customHeight="1">
      <c r="A1118" s="3" t="str">
        <f>"20240206"</f>
        <v>20240206</v>
      </c>
      <c r="B1118" t="s">
        <v>2994</v>
      </c>
      <c r="C1118" s="5" t="s">
        <v>4445</v>
      </c>
      <c r="D1118" s="3" t="s">
        <v>64</v>
      </c>
    </row>
    <row r="1119" spans="1:4" ht="15" customHeight="1">
      <c r="A1119" s="3" t="str">
        <f t="shared" ref="A1119:A1127" si="76">"20240201"</f>
        <v>20240201</v>
      </c>
      <c r="B1119" t="s">
        <v>828</v>
      </c>
      <c r="C1119" s="5" t="s">
        <v>4446</v>
      </c>
      <c r="D1119" s="3" t="s">
        <v>61</v>
      </c>
    </row>
    <row r="1120" spans="1:4" ht="15" customHeight="1">
      <c r="A1120" s="3" t="str">
        <f t="shared" si="76"/>
        <v>20240201</v>
      </c>
      <c r="B1120" t="s">
        <v>829</v>
      </c>
      <c r="C1120" s="5" t="s">
        <v>4447</v>
      </c>
      <c r="D1120" s="3" t="s">
        <v>61</v>
      </c>
    </row>
    <row r="1121" spans="1:4" ht="15" customHeight="1">
      <c r="A1121" s="3" t="str">
        <f t="shared" si="76"/>
        <v>20240201</v>
      </c>
      <c r="B1121" t="s">
        <v>830</v>
      </c>
      <c r="C1121" s="5" t="s">
        <v>4448</v>
      </c>
      <c r="D1121" s="3" t="s">
        <v>61</v>
      </c>
    </row>
    <row r="1122" spans="1:4" ht="15" customHeight="1">
      <c r="A1122" s="3" t="str">
        <f t="shared" si="76"/>
        <v>20240201</v>
      </c>
      <c r="B1122" t="s">
        <v>831</v>
      </c>
      <c r="C1122" s="5" t="s">
        <v>4449</v>
      </c>
      <c r="D1122" s="3" t="s">
        <v>61</v>
      </c>
    </row>
    <row r="1123" spans="1:4" ht="15" customHeight="1">
      <c r="A1123" s="3" t="str">
        <f t="shared" si="76"/>
        <v>20240201</v>
      </c>
      <c r="B1123" t="s">
        <v>832</v>
      </c>
      <c r="C1123" s="5" t="s">
        <v>4450</v>
      </c>
      <c r="D1123" s="3" t="s">
        <v>61</v>
      </c>
    </row>
    <row r="1124" spans="1:4" ht="15" customHeight="1">
      <c r="A1124" s="3" t="str">
        <f t="shared" si="76"/>
        <v>20240201</v>
      </c>
      <c r="B1124" t="s">
        <v>833</v>
      </c>
      <c r="C1124" s="5" t="s">
        <v>4451</v>
      </c>
      <c r="D1124" s="3" t="s">
        <v>6</v>
      </c>
    </row>
    <row r="1125" spans="1:4" ht="15" customHeight="1">
      <c r="A1125" s="3" t="str">
        <f t="shared" si="76"/>
        <v>20240201</v>
      </c>
      <c r="B1125" t="s">
        <v>834</v>
      </c>
      <c r="C1125" s="5" t="s">
        <v>4452</v>
      </c>
      <c r="D1125" s="3" t="s">
        <v>61</v>
      </c>
    </row>
    <row r="1126" spans="1:4" ht="15" customHeight="1">
      <c r="A1126" s="3" t="str">
        <f t="shared" si="76"/>
        <v>20240201</v>
      </c>
      <c r="B1126" t="s">
        <v>835</v>
      </c>
      <c r="C1126" s="5" t="s">
        <v>4453</v>
      </c>
      <c r="D1126" s="3" t="s">
        <v>61</v>
      </c>
    </row>
    <row r="1127" spans="1:4" ht="15" customHeight="1">
      <c r="A1127" s="3" t="str">
        <f t="shared" si="76"/>
        <v>20240201</v>
      </c>
      <c r="B1127" t="s">
        <v>836</v>
      </c>
      <c r="C1127" s="5" t="s">
        <v>4454</v>
      </c>
      <c r="D1127" s="3" t="s">
        <v>4</v>
      </c>
    </row>
    <row r="1128" spans="1:4" ht="15" customHeight="1">
      <c r="A1128" s="3" t="str">
        <f t="shared" ref="A1128:A1143" si="77">"20240130"</f>
        <v>20240130</v>
      </c>
      <c r="B1128" t="s">
        <v>2975</v>
      </c>
      <c r="C1128" s="5" t="s">
        <v>4455</v>
      </c>
      <c r="D1128" s="3" t="s">
        <v>61</v>
      </c>
    </row>
    <row r="1129" spans="1:4" ht="15" customHeight="1">
      <c r="A1129" s="3" t="str">
        <f t="shared" si="77"/>
        <v>20240130</v>
      </c>
      <c r="B1129" t="s">
        <v>2976</v>
      </c>
      <c r="C1129" s="5" t="s">
        <v>4456</v>
      </c>
      <c r="D1129" s="3" t="s">
        <v>61</v>
      </c>
    </row>
    <row r="1130" spans="1:4" ht="15" customHeight="1">
      <c r="A1130" s="3" t="str">
        <f t="shared" si="77"/>
        <v>20240130</v>
      </c>
      <c r="B1130" t="s">
        <v>2977</v>
      </c>
      <c r="C1130" s="5" t="s">
        <v>4457</v>
      </c>
      <c r="D1130" s="3" t="s">
        <v>61</v>
      </c>
    </row>
    <row r="1131" spans="1:4" ht="15" customHeight="1">
      <c r="A1131" s="3" t="str">
        <f t="shared" si="77"/>
        <v>20240130</v>
      </c>
      <c r="B1131" t="s">
        <v>2978</v>
      </c>
      <c r="C1131" s="5" t="s">
        <v>4458</v>
      </c>
      <c r="D1131" s="3" t="s">
        <v>64</v>
      </c>
    </row>
    <row r="1132" spans="1:4" ht="15" customHeight="1">
      <c r="A1132" s="3" t="str">
        <f t="shared" si="77"/>
        <v>20240130</v>
      </c>
      <c r="B1132" t="s">
        <v>2979</v>
      </c>
      <c r="C1132" s="5" t="s">
        <v>4459</v>
      </c>
      <c r="D1132" s="3" t="s">
        <v>64</v>
      </c>
    </row>
    <row r="1133" spans="1:4" ht="15" customHeight="1">
      <c r="A1133" s="3" t="str">
        <f t="shared" si="77"/>
        <v>20240130</v>
      </c>
      <c r="B1133" t="s">
        <v>2980</v>
      </c>
      <c r="C1133" s="5" t="s">
        <v>4460</v>
      </c>
      <c r="D1133" s="3" t="s">
        <v>64</v>
      </c>
    </row>
    <row r="1134" spans="1:4" ht="15" customHeight="1">
      <c r="A1134" s="3" t="str">
        <f t="shared" si="77"/>
        <v>20240130</v>
      </c>
      <c r="B1134" t="s">
        <v>2981</v>
      </c>
      <c r="C1134" s="5" t="s">
        <v>4461</v>
      </c>
      <c r="D1134" s="3" t="s">
        <v>6</v>
      </c>
    </row>
    <row r="1135" spans="1:4" ht="15" customHeight="1">
      <c r="A1135" s="3" t="str">
        <f t="shared" si="77"/>
        <v>20240130</v>
      </c>
      <c r="B1135" t="s">
        <v>2982</v>
      </c>
      <c r="C1135" s="5" t="s">
        <v>4462</v>
      </c>
      <c r="D1135" s="3" t="s">
        <v>61</v>
      </c>
    </row>
    <row r="1136" spans="1:4" ht="15" customHeight="1">
      <c r="A1136" s="3" t="str">
        <f t="shared" si="77"/>
        <v>20240130</v>
      </c>
      <c r="B1136" t="s">
        <v>2983</v>
      </c>
      <c r="C1136" s="5" t="s">
        <v>4463</v>
      </c>
      <c r="D1136" s="3" t="s">
        <v>61</v>
      </c>
    </row>
    <row r="1137" spans="1:4" ht="15" customHeight="1">
      <c r="A1137" s="3" t="str">
        <f t="shared" si="77"/>
        <v>20240130</v>
      </c>
      <c r="B1137" t="s">
        <v>2984</v>
      </c>
      <c r="C1137" s="5" t="s">
        <v>4464</v>
      </c>
      <c r="D1137" s="3" t="s">
        <v>6</v>
      </c>
    </row>
    <row r="1138" spans="1:4" ht="15" customHeight="1">
      <c r="A1138" s="3" t="str">
        <f t="shared" si="77"/>
        <v>20240130</v>
      </c>
      <c r="B1138" t="s">
        <v>2985</v>
      </c>
      <c r="C1138" s="5" t="s">
        <v>4465</v>
      </c>
      <c r="D1138" s="3" t="s">
        <v>61</v>
      </c>
    </row>
    <row r="1139" spans="1:4" ht="15" customHeight="1">
      <c r="A1139" s="3" t="str">
        <f t="shared" si="77"/>
        <v>20240130</v>
      </c>
      <c r="B1139" t="s">
        <v>2986</v>
      </c>
      <c r="C1139" s="5" t="s">
        <v>4466</v>
      </c>
      <c r="D1139" s="3" t="s">
        <v>61</v>
      </c>
    </row>
    <row r="1140" spans="1:4" ht="15" customHeight="1">
      <c r="A1140" s="3" t="str">
        <f t="shared" si="77"/>
        <v>20240130</v>
      </c>
      <c r="B1140" t="s">
        <v>2987</v>
      </c>
      <c r="C1140" s="5" t="s">
        <v>4467</v>
      </c>
      <c r="D1140" s="3" t="s">
        <v>6</v>
      </c>
    </row>
    <row r="1141" spans="1:4" ht="15" customHeight="1">
      <c r="A1141" s="3" t="str">
        <f t="shared" si="77"/>
        <v>20240130</v>
      </c>
      <c r="B1141" t="s">
        <v>2988</v>
      </c>
      <c r="C1141" s="5" t="s">
        <v>4468</v>
      </c>
      <c r="D1141" s="3" t="s">
        <v>6</v>
      </c>
    </row>
    <row r="1142" spans="1:4" ht="15" customHeight="1">
      <c r="A1142" s="3" t="str">
        <f t="shared" si="77"/>
        <v>20240130</v>
      </c>
      <c r="B1142" t="s">
        <v>2989</v>
      </c>
      <c r="C1142" s="5" t="s">
        <v>4469</v>
      </c>
      <c r="D1142" s="3" t="s">
        <v>64</v>
      </c>
    </row>
    <row r="1143" spans="1:4" ht="15" customHeight="1">
      <c r="A1143" s="3" t="str">
        <f t="shared" si="77"/>
        <v>20240130</v>
      </c>
      <c r="B1143" t="s">
        <v>2990</v>
      </c>
      <c r="C1143" s="5" t="s">
        <v>4470</v>
      </c>
      <c r="D1143" s="3" t="s">
        <v>64</v>
      </c>
    </row>
    <row r="1144" spans="1:4" ht="15" customHeight="1">
      <c r="A1144" s="3" t="str">
        <f t="shared" ref="A1144:A1159" si="78">"20240125"</f>
        <v>20240125</v>
      </c>
      <c r="B1144" t="s">
        <v>812</v>
      </c>
      <c r="C1144" s="5" t="s">
        <v>4471</v>
      </c>
      <c r="D1144" s="3" t="s">
        <v>61</v>
      </c>
    </row>
    <row r="1145" spans="1:4" ht="15" customHeight="1">
      <c r="A1145" s="3" t="str">
        <f t="shared" si="78"/>
        <v>20240125</v>
      </c>
      <c r="B1145" t="s">
        <v>813</v>
      </c>
      <c r="C1145" s="5" t="s">
        <v>4472</v>
      </c>
      <c r="D1145" s="3" t="s">
        <v>61</v>
      </c>
    </row>
    <row r="1146" spans="1:4" ht="15" customHeight="1">
      <c r="A1146" s="3" t="str">
        <f t="shared" si="78"/>
        <v>20240125</v>
      </c>
      <c r="B1146" t="s">
        <v>814</v>
      </c>
      <c r="C1146" s="5" t="s">
        <v>4473</v>
      </c>
      <c r="D1146" s="3" t="s">
        <v>61</v>
      </c>
    </row>
    <row r="1147" spans="1:4" ht="15" customHeight="1">
      <c r="A1147" s="3" t="str">
        <f t="shared" si="78"/>
        <v>20240125</v>
      </c>
      <c r="B1147" t="s">
        <v>815</v>
      </c>
      <c r="C1147" s="5" t="s">
        <v>4474</v>
      </c>
      <c r="D1147" s="3" t="s">
        <v>61</v>
      </c>
    </row>
    <row r="1148" spans="1:4" ht="15" customHeight="1">
      <c r="A1148" s="3" t="str">
        <f t="shared" si="78"/>
        <v>20240125</v>
      </c>
      <c r="B1148" t="s">
        <v>816</v>
      </c>
      <c r="C1148" s="5" t="s">
        <v>4475</v>
      </c>
      <c r="D1148" s="3" t="s">
        <v>61</v>
      </c>
    </row>
    <row r="1149" spans="1:4" ht="15" customHeight="1">
      <c r="A1149" s="3" t="str">
        <f t="shared" si="78"/>
        <v>20240125</v>
      </c>
      <c r="B1149" t="s">
        <v>817</v>
      </c>
      <c r="C1149" s="5" t="s">
        <v>4476</v>
      </c>
      <c r="D1149" s="3" t="s">
        <v>61</v>
      </c>
    </row>
    <row r="1150" spans="1:4" ht="15" customHeight="1">
      <c r="A1150" s="3" t="str">
        <f t="shared" si="78"/>
        <v>20240125</v>
      </c>
      <c r="B1150" t="s">
        <v>818</v>
      </c>
      <c r="C1150" s="5" t="s">
        <v>4477</v>
      </c>
      <c r="D1150" s="3" t="s">
        <v>61</v>
      </c>
    </row>
    <row r="1151" spans="1:4" ht="15" customHeight="1">
      <c r="A1151" s="3" t="str">
        <f t="shared" si="78"/>
        <v>20240125</v>
      </c>
      <c r="B1151" t="s">
        <v>819</v>
      </c>
      <c r="C1151" s="5" t="s">
        <v>4478</v>
      </c>
      <c r="D1151" s="3" t="s">
        <v>6</v>
      </c>
    </row>
    <row r="1152" spans="1:4" ht="15" customHeight="1">
      <c r="A1152" s="3" t="str">
        <f t="shared" si="78"/>
        <v>20240125</v>
      </c>
      <c r="B1152" t="s">
        <v>820</v>
      </c>
      <c r="C1152" s="5" t="s">
        <v>4479</v>
      </c>
      <c r="D1152" s="3" t="s">
        <v>61</v>
      </c>
    </row>
    <row r="1153" spans="1:4" ht="15" customHeight="1">
      <c r="A1153" s="3" t="str">
        <f t="shared" si="78"/>
        <v>20240125</v>
      </c>
      <c r="B1153" t="s">
        <v>821</v>
      </c>
      <c r="C1153" s="5" t="s">
        <v>4480</v>
      </c>
      <c r="D1153" s="3" t="s">
        <v>61</v>
      </c>
    </row>
    <row r="1154" spans="1:4" ht="15" customHeight="1">
      <c r="A1154" s="3" t="str">
        <f t="shared" si="78"/>
        <v>20240125</v>
      </c>
      <c r="B1154" t="s">
        <v>822</v>
      </c>
      <c r="C1154" s="5" t="s">
        <v>4481</v>
      </c>
      <c r="D1154" s="3" t="s">
        <v>61</v>
      </c>
    </row>
    <row r="1155" spans="1:4" ht="15" customHeight="1">
      <c r="A1155" s="3" t="str">
        <f t="shared" si="78"/>
        <v>20240125</v>
      </c>
      <c r="B1155" t="s">
        <v>823</v>
      </c>
      <c r="C1155" s="5" t="s">
        <v>4482</v>
      </c>
      <c r="D1155" s="3" t="s">
        <v>61</v>
      </c>
    </row>
    <row r="1156" spans="1:4" ht="15" customHeight="1">
      <c r="A1156" s="3" t="str">
        <f t="shared" si="78"/>
        <v>20240125</v>
      </c>
      <c r="B1156" t="s">
        <v>824</v>
      </c>
      <c r="C1156" s="5" t="s">
        <v>4483</v>
      </c>
      <c r="D1156" s="3" t="s">
        <v>61</v>
      </c>
    </row>
    <row r="1157" spans="1:4" ht="15" customHeight="1">
      <c r="A1157" s="3" t="str">
        <f t="shared" si="78"/>
        <v>20240125</v>
      </c>
      <c r="B1157" t="s">
        <v>825</v>
      </c>
      <c r="C1157" s="5" t="s">
        <v>4484</v>
      </c>
      <c r="D1157" s="3" t="s">
        <v>61</v>
      </c>
    </row>
    <row r="1158" spans="1:4" ht="15" customHeight="1">
      <c r="A1158" s="3" t="str">
        <f t="shared" si="78"/>
        <v>20240125</v>
      </c>
      <c r="B1158" t="s">
        <v>826</v>
      </c>
      <c r="C1158" s="5" t="s">
        <v>4485</v>
      </c>
      <c r="D1158" s="3" t="s">
        <v>6</v>
      </c>
    </row>
    <row r="1159" spans="1:4" ht="15" customHeight="1">
      <c r="A1159" s="3" t="str">
        <f t="shared" si="78"/>
        <v>20240125</v>
      </c>
      <c r="B1159" t="s">
        <v>827</v>
      </c>
      <c r="C1159" s="5" t="s">
        <v>4486</v>
      </c>
      <c r="D1159" s="3" t="s">
        <v>61</v>
      </c>
    </row>
    <row r="1160" spans="1:4" ht="15" customHeight="1">
      <c r="A1160" s="3" t="str">
        <f t="shared" ref="A1160:A1171" si="79">"20240123"</f>
        <v>20240123</v>
      </c>
      <c r="B1160" t="s">
        <v>2963</v>
      </c>
      <c r="C1160" s="5" t="s">
        <v>4487</v>
      </c>
      <c r="D1160" s="3" t="s">
        <v>61</v>
      </c>
    </row>
    <row r="1161" spans="1:4" ht="15" customHeight="1">
      <c r="A1161" s="3" t="str">
        <f t="shared" si="79"/>
        <v>20240123</v>
      </c>
      <c r="B1161" t="s">
        <v>2964</v>
      </c>
      <c r="C1161" s="5" t="s">
        <v>4488</v>
      </c>
      <c r="D1161" s="3" t="s">
        <v>64</v>
      </c>
    </row>
    <row r="1162" spans="1:4" ht="15" customHeight="1">
      <c r="A1162" s="3" t="str">
        <f t="shared" si="79"/>
        <v>20240123</v>
      </c>
      <c r="B1162" t="s">
        <v>2965</v>
      </c>
      <c r="C1162" s="5" t="s">
        <v>4489</v>
      </c>
      <c r="D1162" s="3" t="s">
        <v>64</v>
      </c>
    </row>
    <row r="1163" spans="1:4" ht="15" customHeight="1">
      <c r="A1163" s="3" t="str">
        <f t="shared" si="79"/>
        <v>20240123</v>
      </c>
      <c r="B1163" t="s">
        <v>2966</v>
      </c>
      <c r="C1163" s="5" t="s">
        <v>4490</v>
      </c>
      <c r="D1163" s="3" t="s">
        <v>61</v>
      </c>
    </row>
    <row r="1164" spans="1:4" ht="15" customHeight="1">
      <c r="A1164" s="3" t="str">
        <f t="shared" si="79"/>
        <v>20240123</v>
      </c>
      <c r="B1164" t="s">
        <v>2967</v>
      </c>
      <c r="C1164" s="5" t="s">
        <v>4491</v>
      </c>
      <c r="D1164" s="3" t="s">
        <v>61</v>
      </c>
    </row>
    <row r="1165" spans="1:4" ht="15" customHeight="1">
      <c r="A1165" s="3" t="str">
        <f t="shared" si="79"/>
        <v>20240123</v>
      </c>
      <c r="B1165" t="s">
        <v>2968</v>
      </c>
      <c r="C1165" s="5" t="s">
        <v>4492</v>
      </c>
      <c r="D1165" s="3" t="s">
        <v>6</v>
      </c>
    </row>
    <row r="1166" spans="1:4" ht="15" customHeight="1">
      <c r="A1166" s="3" t="str">
        <f t="shared" si="79"/>
        <v>20240123</v>
      </c>
      <c r="B1166" t="s">
        <v>2969</v>
      </c>
      <c r="C1166" s="5" t="s">
        <v>4493</v>
      </c>
      <c r="D1166" s="3" t="s">
        <v>61</v>
      </c>
    </row>
    <row r="1167" spans="1:4" ht="15" customHeight="1">
      <c r="A1167" s="3" t="str">
        <f t="shared" si="79"/>
        <v>20240123</v>
      </c>
      <c r="B1167" t="s">
        <v>2970</v>
      </c>
      <c r="C1167" s="5" t="s">
        <v>4494</v>
      </c>
      <c r="D1167" s="3" t="s">
        <v>64</v>
      </c>
    </row>
    <row r="1168" spans="1:4" ht="15" customHeight="1">
      <c r="A1168" s="3" t="str">
        <f t="shared" si="79"/>
        <v>20240123</v>
      </c>
      <c r="B1168" t="s">
        <v>2971</v>
      </c>
      <c r="C1168" s="5" t="s">
        <v>4495</v>
      </c>
      <c r="D1168" s="3" t="s">
        <v>61</v>
      </c>
    </row>
    <row r="1169" spans="1:4" ht="15" customHeight="1">
      <c r="A1169" s="3" t="str">
        <f t="shared" si="79"/>
        <v>20240123</v>
      </c>
      <c r="B1169" t="s">
        <v>2972</v>
      </c>
      <c r="C1169" s="5" t="s">
        <v>4496</v>
      </c>
      <c r="D1169" s="3" t="s">
        <v>64</v>
      </c>
    </row>
    <row r="1170" spans="1:4" ht="15" customHeight="1">
      <c r="A1170" s="3" t="str">
        <f t="shared" si="79"/>
        <v>20240123</v>
      </c>
      <c r="B1170" t="s">
        <v>2973</v>
      </c>
      <c r="C1170" s="5" t="s">
        <v>4497</v>
      </c>
      <c r="D1170" s="3" t="s">
        <v>64</v>
      </c>
    </row>
    <row r="1171" spans="1:4" ht="15" customHeight="1">
      <c r="A1171" s="3" t="str">
        <f t="shared" si="79"/>
        <v>20240123</v>
      </c>
      <c r="B1171" t="s">
        <v>2974</v>
      </c>
      <c r="C1171" s="5" t="s">
        <v>4498</v>
      </c>
      <c r="D1171" s="3" t="s">
        <v>61</v>
      </c>
    </row>
    <row r="1172" spans="1:4" ht="15" customHeight="1">
      <c r="A1172" s="3" t="str">
        <f t="shared" ref="A1172:A1180" si="80">"20240118"</f>
        <v>20240118</v>
      </c>
      <c r="B1172" t="s">
        <v>803</v>
      </c>
      <c r="C1172" s="5" t="s">
        <v>4499</v>
      </c>
      <c r="D1172" s="3" t="s">
        <v>61</v>
      </c>
    </row>
    <row r="1173" spans="1:4" ht="15" customHeight="1">
      <c r="A1173" s="3" t="str">
        <f t="shared" si="80"/>
        <v>20240118</v>
      </c>
      <c r="B1173" t="s">
        <v>804</v>
      </c>
      <c r="C1173" s="5" t="s">
        <v>4500</v>
      </c>
      <c r="D1173" s="3" t="s">
        <v>61</v>
      </c>
    </row>
    <row r="1174" spans="1:4" ht="15" customHeight="1">
      <c r="A1174" s="3" t="str">
        <f t="shared" si="80"/>
        <v>20240118</v>
      </c>
      <c r="B1174" t="s">
        <v>805</v>
      </c>
      <c r="C1174" s="5" t="s">
        <v>4473</v>
      </c>
      <c r="D1174" s="3" t="s">
        <v>61</v>
      </c>
    </row>
    <row r="1175" spans="1:4" ht="15" customHeight="1">
      <c r="A1175" s="3" t="str">
        <f t="shared" si="80"/>
        <v>20240118</v>
      </c>
      <c r="B1175" t="s">
        <v>806</v>
      </c>
      <c r="C1175" s="5" t="s">
        <v>4501</v>
      </c>
      <c r="D1175" s="3" t="s">
        <v>61</v>
      </c>
    </row>
    <row r="1176" spans="1:4" ht="15" customHeight="1">
      <c r="A1176" s="3" t="str">
        <f t="shared" si="80"/>
        <v>20240118</v>
      </c>
      <c r="B1176" t="s">
        <v>807</v>
      </c>
      <c r="C1176" s="5" t="s">
        <v>4502</v>
      </c>
      <c r="D1176" s="3" t="s">
        <v>6</v>
      </c>
    </row>
    <row r="1177" spans="1:4" ht="15" customHeight="1">
      <c r="A1177" s="3" t="str">
        <f t="shared" si="80"/>
        <v>20240118</v>
      </c>
      <c r="B1177" t="s">
        <v>808</v>
      </c>
      <c r="C1177" s="5" t="s">
        <v>4503</v>
      </c>
      <c r="D1177" s="3" t="s">
        <v>4</v>
      </c>
    </row>
    <row r="1178" spans="1:4" ht="15" customHeight="1">
      <c r="A1178" s="3" t="str">
        <f t="shared" si="80"/>
        <v>20240118</v>
      </c>
      <c r="B1178" t="s">
        <v>809</v>
      </c>
      <c r="C1178" s="5" t="s">
        <v>4504</v>
      </c>
      <c r="D1178" s="3" t="s">
        <v>61</v>
      </c>
    </row>
    <row r="1179" spans="1:4" ht="15" customHeight="1">
      <c r="A1179" s="3" t="str">
        <f t="shared" si="80"/>
        <v>20240118</v>
      </c>
      <c r="B1179" t="s">
        <v>810</v>
      </c>
      <c r="C1179" s="5" t="s">
        <v>4505</v>
      </c>
      <c r="D1179" s="3" t="s">
        <v>61</v>
      </c>
    </row>
    <row r="1180" spans="1:4" ht="15" customHeight="1">
      <c r="A1180" s="3" t="str">
        <f t="shared" si="80"/>
        <v>20240118</v>
      </c>
      <c r="B1180" t="s">
        <v>811</v>
      </c>
      <c r="C1180" s="5" t="s">
        <v>4506</v>
      </c>
      <c r="D1180" s="3" t="s">
        <v>6</v>
      </c>
    </row>
    <row r="1181" spans="1:4" ht="15" customHeight="1">
      <c r="A1181" s="3" t="str">
        <f t="shared" ref="A1181:A1186" si="81">"20240116"</f>
        <v>20240116</v>
      </c>
      <c r="B1181" t="s">
        <v>2957</v>
      </c>
      <c r="C1181" s="5" t="s">
        <v>4507</v>
      </c>
      <c r="D1181" s="3" t="s">
        <v>61</v>
      </c>
    </row>
    <row r="1182" spans="1:4" ht="15" customHeight="1">
      <c r="A1182" s="3" t="str">
        <f t="shared" si="81"/>
        <v>20240116</v>
      </c>
      <c r="B1182" t="s">
        <v>2958</v>
      </c>
      <c r="C1182" s="5" t="s">
        <v>4508</v>
      </c>
      <c r="D1182" s="3" t="s">
        <v>6</v>
      </c>
    </row>
    <row r="1183" spans="1:4" ht="15" customHeight="1">
      <c r="A1183" s="3" t="str">
        <f t="shared" si="81"/>
        <v>20240116</v>
      </c>
      <c r="B1183" t="s">
        <v>2959</v>
      </c>
      <c r="C1183" s="5" t="s">
        <v>4509</v>
      </c>
      <c r="D1183" s="3" t="s">
        <v>64</v>
      </c>
    </row>
    <row r="1184" spans="1:4" ht="15" customHeight="1">
      <c r="A1184" s="3" t="str">
        <f t="shared" si="81"/>
        <v>20240116</v>
      </c>
      <c r="B1184" t="s">
        <v>2960</v>
      </c>
      <c r="C1184" s="5" t="s">
        <v>4510</v>
      </c>
      <c r="D1184" s="3" t="s">
        <v>61</v>
      </c>
    </row>
    <row r="1185" spans="1:4" ht="15" customHeight="1">
      <c r="A1185" s="3" t="str">
        <f t="shared" si="81"/>
        <v>20240116</v>
      </c>
      <c r="B1185" t="s">
        <v>2961</v>
      </c>
      <c r="C1185" s="5" t="s">
        <v>4511</v>
      </c>
      <c r="D1185" s="3" t="s">
        <v>61</v>
      </c>
    </row>
    <row r="1186" spans="1:4" ht="15" customHeight="1">
      <c r="A1186" s="3" t="str">
        <f t="shared" si="81"/>
        <v>20240116</v>
      </c>
      <c r="B1186" t="s">
        <v>2962</v>
      </c>
      <c r="C1186" s="5" t="s">
        <v>4512</v>
      </c>
      <c r="D1186" s="3" t="s">
        <v>61</v>
      </c>
    </row>
    <row r="1187" spans="1:4" ht="15" customHeight="1">
      <c r="A1187" s="3" t="str">
        <f t="shared" ref="A1187:A1199" si="82">"20240111"</f>
        <v>20240111</v>
      </c>
      <c r="B1187" t="s">
        <v>790</v>
      </c>
      <c r="C1187" s="5" t="s">
        <v>4513</v>
      </c>
      <c r="D1187" s="3" t="s">
        <v>61</v>
      </c>
    </row>
    <row r="1188" spans="1:4" ht="15" customHeight="1">
      <c r="A1188" s="3" t="str">
        <f t="shared" si="82"/>
        <v>20240111</v>
      </c>
      <c r="B1188" t="s">
        <v>791</v>
      </c>
      <c r="C1188" s="5" t="s">
        <v>4514</v>
      </c>
      <c r="D1188" s="3" t="s">
        <v>4</v>
      </c>
    </row>
    <row r="1189" spans="1:4" ht="15" customHeight="1">
      <c r="A1189" s="3" t="str">
        <f t="shared" si="82"/>
        <v>20240111</v>
      </c>
      <c r="B1189" t="s">
        <v>792</v>
      </c>
      <c r="C1189" s="5" t="s">
        <v>4515</v>
      </c>
      <c r="D1189" s="3" t="s">
        <v>61</v>
      </c>
    </row>
    <row r="1190" spans="1:4" ht="15" customHeight="1">
      <c r="A1190" s="3" t="str">
        <f t="shared" si="82"/>
        <v>20240111</v>
      </c>
      <c r="B1190" t="s">
        <v>793</v>
      </c>
      <c r="C1190" s="5" t="s">
        <v>4516</v>
      </c>
      <c r="D1190" s="3" t="s">
        <v>61</v>
      </c>
    </row>
    <row r="1191" spans="1:4" ht="15" customHeight="1">
      <c r="A1191" s="3" t="str">
        <f t="shared" si="82"/>
        <v>20240111</v>
      </c>
      <c r="B1191" t="s">
        <v>794</v>
      </c>
      <c r="C1191" s="5" t="s">
        <v>4517</v>
      </c>
      <c r="D1191" s="3" t="s">
        <v>64</v>
      </c>
    </row>
    <row r="1192" spans="1:4" ht="15" customHeight="1">
      <c r="A1192" s="3" t="str">
        <f t="shared" si="82"/>
        <v>20240111</v>
      </c>
      <c r="B1192" t="s">
        <v>795</v>
      </c>
      <c r="C1192" s="5" t="s">
        <v>4518</v>
      </c>
      <c r="D1192" s="3" t="s">
        <v>61</v>
      </c>
    </row>
    <row r="1193" spans="1:4" ht="15" customHeight="1">
      <c r="A1193" s="3" t="str">
        <f t="shared" si="82"/>
        <v>20240111</v>
      </c>
      <c r="B1193" t="s">
        <v>796</v>
      </c>
      <c r="C1193" s="5" t="s">
        <v>4519</v>
      </c>
      <c r="D1193" s="3" t="s">
        <v>61</v>
      </c>
    </row>
    <row r="1194" spans="1:4" ht="15" customHeight="1">
      <c r="A1194" s="3" t="str">
        <f t="shared" si="82"/>
        <v>20240111</v>
      </c>
      <c r="B1194" t="s">
        <v>797</v>
      </c>
      <c r="C1194" s="5" t="s">
        <v>4520</v>
      </c>
      <c r="D1194" s="3" t="s">
        <v>61</v>
      </c>
    </row>
    <row r="1195" spans="1:4" ht="15" customHeight="1">
      <c r="A1195" s="3" t="str">
        <f t="shared" si="82"/>
        <v>20240111</v>
      </c>
      <c r="B1195" t="s">
        <v>798</v>
      </c>
      <c r="C1195" s="5" t="s">
        <v>4521</v>
      </c>
      <c r="D1195" s="3" t="s">
        <v>61</v>
      </c>
    </row>
    <row r="1196" spans="1:4" ht="15" customHeight="1">
      <c r="A1196" s="3" t="str">
        <f t="shared" si="82"/>
        <v>20240111</v>
      </c>
      <c r="B1196" t="s">
        <v>799</v>
      </c>
      <c r="C1196" s="5" t="s">
        <v>4522</v>
      </c>
      <c r="D1196" s="3" t="s">
        <v>64</v>
      </c>
    </row>
    <row r="1197" spans="1:4" ht="15" customHeight="1">
      <c r="A1197" s="3" t="str">
        <f t="shared" si="82"/>
        <v>20240111</v>
      </c>
      <c r="B1197" t="s">
        <v>800</v>
      </c>
      <c r="C1197" s="5" t="s">
        <v>4523</v>
      </c>
      <c r="D1197" s="3" t="s">
        <v>61</v>
      </c>
    </row>
    <row r="1198" spans="1:4" ht="15" customHeight="1">
      <c r="A1198" s="3" t="str">
        <f t="shared" si="82"/>
        <v>20240111</v>
      </c>
      <c r="B1198" t="s">
        <v>801</v>
      </c>
      <c r="C1198" s="5" t="s">
        <v>4524</v>
      </c>
      <c r="D1198" s="3" t="s">
        <v>61</v>
      </c>
    </row>
    <row r="1199" spans="1:4" ht="15" customHeight="1">
      <c r="A1199" s="3" t="str">
        <f t="shared" si="82"/>
        <v>20240111</v>
      </c>
      <c r="B1199" t="s">
        <v>802</v>
      </c>
      <c r="C1199" s="5" t="s">
        <v>4525</v>
      </c>
      <c r="D1199" s="3" t="s">
        <v>61</v>
      </c>
    </row>
    <row r="1200" spans="1:4" ht="15" customHeight="1">
      <c r="A1200" s="3" t="str">
        <f t="shared" ref="A1200:A1221" si="83">"20240109"</f>
        <v>20240109</v>
      </c>
      <c r="B1200" t="s">
        <v>2935</v>
      </c>
      <c r="C1200" s="5" t="s">
        <v>4526</v>
      </c>
      <c r="D1200" s="3" t="s">
        <v>61</v>
      </c>
    </row>
    <row r="1201" spans="1:4" ht="15" customHeight="1">
      <c r="A1201" s="3" t="str">
        <f t="shared" si="83"/>
        <v>20240109</v>
      </c>
      <c r="B1201" t="s">
        <v>2936</v>
      </c>
      <c r="C1201" s="5" t="s">
        <v>4527</v>
      </c>
      <c r="D1201" s="3" t="s">
        <v>64</v>
      </c>
    </row>
    <row r="1202" spans="1:4" ht="15" customHeight="1">
      <c r="A1202" s="3" t="str">
        <f t="shared" si="83"/>
        <v>20240109</v>
      </c>
      <c r="B1202" t="s">
        <v>2937</v>
      </c>
      <c r="C1202" s="5" t="s">
        <v>4528</v>
      </c>
      <c r="D1202" s="3" t="s">
        <v>64</v>
      </c>
    </row>
    <row r="1203" spans="1:4" ht="15" customHeight="1">
      <c r="A1203" s="3" t="str">
        <f t="shared" si="83"/>
        <v>20240109</v>
      </c>
      <c r="B1203" t="s">
        <v>2938</v>
      </c>
      <c r="C1203" s="5" t="s">
        <v>4529</v>
      </c>
      <c r="D1203" s="3" t="s">
        <v>64</v>
      </c>
    </row>
    <row r="1204" spans="1:4" ht="15" customHeight="1">
      <c r="A1204" s="3" t="str">
        <f t="shared" si="83"/>
        <v>20240109</v>
      </c>
      <c r="B1204" t="s">
        <v>2939</v>
      </c>
      <c r="C1204" s="5" t="s">
        <v>4530</v>
      </c>
      <c r="D1204" s="3" t="s">
        <v>61</v>
      </c>
    </row>
    <row r="1205" spans="1:4" ht="15" customHeight="1">
      <c r="A1205" s="3" t="str">
        <f t="shared" si="83"/>
        <v>20240109</v>
      </c>
      <c r="B1205" t="s">
        <v>2940</v>
      </c>
      <c r="C1205" s="5" t="s">
        <v>4531</v>
      </c>
      <c r="D1205" s="3" t="s">
        <v>6</v>
      </c>
    </row>
    <row r="1206" spans="1:4" ht="15" customHeight="1">
      <c r="A1206" s="3" t="str">
        <f t="shared" si="83"/>
        <v>20240109</v>
      </c>
      <c r="B1206" t="s">
        <v>2941</v>
      </c>
      <c r="C1206" s="5" t="s">
        <v>4532</v>
      </c>
      <c r="D1206" s="3" t="s">
        <v>6</v>
      </c>
    </row>
    <row r="1207" spans="1:4" ht="15" customHeight="1">
      <c r="A1207" s="3" t="str">
        <f t="shared" si="83"/>
        <v>20240109</v>
      </c>
      <c r="B1207" t="s">
        <v>2942</v>
      </c>
      <c r="C1207" s="5" t="s">
        <v>4533</v>
      </c>
      <c r="D1207" s="3" t="s">
        <v>64</v>
      </c>
    </row>
    <row r="1208" spans="1:4" ht="15" customHeight="1">
      <c r="A1208" s="3" t="str">
        <f t="shared" si="83"/>
        <v>20240109</v>
      </c>
      <c r="B1208" t="s">
        <v>2943</v>
      </c>
      <c r="C1208" s="5" t="s">
        <v>4534</v>
      </c>
      <c r="D1208" s="3" t="s">
        <v>61</v>
      </c>
    </row>
    <row r="1209" spans="1:4" ht="15" customHeight="1">
      <c r="A1209" s="3" t="str">
        <f t="shared" si="83"/>
        <v>20240109</v>
      </c>
      <c r="B1209" t="s">
        <v>2944</v>
      </c>
      <c r="C1209" s="5" t="s">
        <v>4535</v>
      </c>
      <c r="D1209" s="3" t="s">
        <v>61</v>
      </c>
    </row>
    <row r="1210" spans="1:4" ht="15" customHeight="1">
      <c r="A1210" s="3" t="str">
        <f t="shared" si="83"/>
        <v>20240109</v>
      </c>
      <c r="B1210" t="s">
        <v>2945</v>
      </c>
      <c r="C1210" s="5" t="s">
        <v>4536</v>
      </c>
      <c r="D1210" s="3" t="s">
        <v>61</v>
      </c>
    </row>
    <row r="1211" spans="1:4" ht="15" customHeight="1">
      <c r="A1211" s="3" t="str">
        <f t="shared" si="83"/>
        <v>20240109</v>
      </c>
      <c r="B1211" t="s">
        <v>2946</v>
      </c>
      <c r="C1211" s="5" t="s">
        <v>4537</v>
      </c>
      <c r="D1211" s="3" t="s">
        <v>64</v>
      </c>
    </row>
    <row r="1212" spans="1:4" ht="15" customHeight="1">
      <c r="A1212" s="3" t="str">
        <f t="shared" si="83"/>
        <v>20240109</v>
      </c>
      <c r="B1212" t="s">
        <v>2947</v>
      </c>
      <c r="C1212" s="5" t="s">
        <v>4538</v>
      </c>
      <c r="D1212" s="3" t="s">
        <v>61</v>
      </c>
    </row>
    <row r="1213" spans="1:4" ht="15" customHeight="1">
      <c r="A1213" s="3" t="str">
        <f t="shared" si="83"/>
        <v>20240109</v>
      </c>
      <c r="B1213" t="s">
        <v>2948</v>
      </c>
      <c r="C1213" s="5" t="s">
        <v>4539</v>
      </c>
      <c r="D1213" s="3" t="s">
        <v>61</v>
      </c>
    </row>
    <row r="1214" spans="1:4" ht="15" customHeight="1">
      <c r="A1214" s="3" t="str">
        <f t="shared" si="83"/>
        <v>20240109</v>
      </c>
      <c r="B1214" t="s">
        <v>2949</v>
      </c>
      <c r="C1214" s="5" t="s">
        <v>4540</v>
      </c>
      <c r="D1214" s="3" t="s">
        <v>61</v>
      </c>
    </row>
    <row r="1215" spans="1:4" ht="15" customHeight="1">
      <c r="A1215" s="3" t="str">
        <f t="shared" si="83"/>
        <v>20240109</v>
      </c>
      <c r="B1215" t="s">
        <v>2950</v>
      </c>
      <c r="C1215" s="5" t="s">
        <v>4541</v>
      </c>
      <c r="D1215" s="3" t="s">
        <v>61</v>
      </c>
    </row>
    <row r="1216" spans="1:4" ht="15" customHeight="1">
      <c r="A1216" s="3" t="str">
        <f t="shared" si="83"/>
        <v>20240109</v>
      </c>
      <c r="B1216" t="s">
        <v>2951</v>
      </c>
      <c r="C1216" s="5" t="s">
        <v>4542</v>
      </c>
      <c r="D1216" s="3" t="s">
        <v>61</v>
      </c>
    </row>
    <row r="1217" spans="1:4" ht="15" customHeight="1">
      <c r="A1217" s="3" t="str">
        <f t="shared" si="83"/>
        <v>20240109</v>
      </c>
      <c r="B1217" t="s">
        <v>2952</v>
      </c>
      <c r="C1217" s="5" t="s">
        <v>4543</v>
      </c>
      <c r="D1217" s="3" t="s">
        <v>61</v>
      </c>
    </row>
    <row r="1218" spans="1:4" ht="15" customHeight="1">
      <c r="A1218" s="3" t="str">
        <f t="shared" si="83"/>
        <v>20240109</v>
      </c>
      <c r="B1218" t="s">
        <v>2953</v>
      </c>
      <c r="C1218" s="5" t="s">
        <v>4544</v>
      </c>
      <c r="D1218" s="3" t="s">
        <v>6</v>
      </c>
    </row>
    <row r="1219" spans="1:4" ht="15" customHeight="1">
      <c r="A1219" s="3" t="str">
        <f t="shared" si="83"/>
        <v>20240109</v>
      </c>
      <c r="B1219" t="s">
        <v>2954</v>
      </c>
      <c r="C1219" s="5" t="s">
        <v>4545</v>
      </c>
      <c r="D1219" s="3" t="s">
        <v>61</v>
      </c>
    </row>
    <row r="1220" spans="1:4" ht="15" customHeight="1">
      <c r="A1220" s="3" t="str">
        <f t="shared" si="83"/>
        <v>20240109</v>
      </c>
      <c r="B1220" t="s">
        <v>2955</v>
      </c>
      <c r="C1220" s="5" t="s">
        <v>4546</v>
      </c>
      <c r="D1220" s="3" t="s">
        <v>61</v>
      </c>
    </row>
    <row r="1221" spans="1:4" ht="15" customHeight="1">
      <c r="A1221" s="3" t="str">
        <f t="shared" si="83"/>
        <v>20240109</v>
      </c>
      <c r="B1221" t="s">
        <v>2956</v>
      </c>
      <c r="C1221" s="5" t="s">
        <v>4502</v>
      </c>
      <c r="D1221" s="3" t="s">
        <v>64</v>
      </c>
    </row>
    <row r="1222" spans="1:4" ht="15" customHeight="1">
      <c r="A1222" s="3" t="str">
        <f>"20240104"</f>
        <v>20240104</v>
      </c>
      <c r="B1222" t="s">
        <v>786</v>
      </c>
      <c r="C1222" s="5" t="s">
        <v>4547</v>
      </c>
      <c r="D1222" s="3" t="s">
        <v>61</v>
      </c>
    </row>
    <row r="1223" spans="1:4" ht="15" customHeight="1">
      <c r="A1223" s="3" t="str">
        <f>"20240104"</f>
        <v>20240104</v>
      </c>
      <c r="B1223" t="s">
        <v>787</v>
      </c>
      <c r="C1223" s="5" t="s">
        <v>4548</v>
      </c>
      <c r="D1223" s="3" t="s">
        <v>61</v>
      </c>
    </row>
    <row r="1224" spans="1:4" ht="15" customHeight="1">
      <c r="A1224" s="3" t="str">
        <f>"20240104"</f>
        <v>20240104</v>
      </c>
      <c r="B1224" t="s">
        <v>788</v>
      </c>
      <c r="C1224" s="5" t="s">
        <v>4549</v>
      </c>
      <c r="D1224" s="3" t="s">
        <v>61</v>
      </c>
    </row>
    <row r="1225" spans="1:4" ht="15" customHeight="1">
      <c r="A1225" s="3" t="str">
        <f>"20240104"</f>
        <v>20240104</v>
      </c>
      <c r="B1225" t="s">
        <v>789</v>
      </c>
      <c r="C1225" s="5" t="s">
        <v>4550</v>
      </c>
      <c r="D1225" s="3" t="s">
        <v>61</v>
      </c>
    </row>
    <row r="1226" spans="1:4" ht="15" customHeight="1">
      <c r="A1226" s="3" t="str">
        <f t="shared" ref="A1226:A1241" si="84">"20240102"</f>
        <v>20240102</v>
      </c>
      <c r="B1226" t="s">
        <v>2919</v>
      </c>
      <c r="C1226" s="5" t="s">
        <v>4551</v>
      </c>
      <c r="D1226" s="3" t="s">
        <v>64</v>
      </c>
    </row>
    <row r="1227" spans="1:4" ht="15" customHeight="1">
      <c r="A1227" s="3" t="str">
        <f t="shared" si="84"/>
        <v>20240102</v>
      </c>
      <c r="B1227" t="s">
        <v>2920</v>
      </c>
      <c r="C1227" s="5" t="s">
        <v>6629</v>
      </c>
      <c r="D1227" s="3" t="s">
        <v>61</v>
      </c>
    </row>
    <row r="1228" spans="1:4" ht="15" customHeight="1">
      <c r="A1228" s="3" t="str">
        <f t="shared" si="84"/>
        <v>20240102</v>
      </c>
      <c r="B1228" t="s">
        <v>2921</v>
      </c>
      <c r="C1228" s="5" t="s">
        <v>4552</v>
      </c>
      <c r="D1228" s="3" t="s">
        <v>61</v>
      </c>
    </row>
    <row r="1229" spans="1:4" ht="15" customHeight="1">
      <c r="A1229" s="3" t="str">
        <f t="shared" si="84"/>
        <v>20240102</v>
      </c>
      <c r="B1229" t="s">
        <v>2922</v>
      </c>
      <c r="C1229" s="5" t="s">
        <v>4553</v>
      </c>
      <c r="D1229" s="3" t="s">
        <v>61</v>
      </c>
    </row>
    <row r="1230" spans="1:4" ht="15" customHeight="1">
      <c r="A1230" s="3" t="str">
        <f t="shared" si="84"/>
        <v>20240102</v>
      </c>
      <c r="B1230" t="s">
        <v>2923</v>
      </c>
      <c r="C1230" s="5" t="s">
        <v>4554</v>
      </c>
      <c r="D1230" s="3" t="s">
        <v>61</v>
      </c>
    </row>
    <row r="1231" spans="1:4" ht="15" customHeight="1">
      <c r="A1231" s="3" t="str">
        <f t="shared" si="84"/>
        <v>20240102</v>
      </c>
      <c r="B1231" t="s">
        <v>2924</v>
      </c>
      <c r="C1231" s="5" t="s">
        <v>4555</v>
      </c>
      <c r="D1231" s="3" t="s">
        <v>61</v>
      </c>
    </row>
    <row r="1232" spans="1:4" ht="15" customHeight="1">
      <c r="A1232" s="3" t="str">
        <f t="shared" si="84"/>
        <v>20240102</v>
      </c>
      <c r="B1232" t="s">
        <v>2925</v>
      </c>
      <c r="C1232" s="5" t="s">
        <v>4556</v>
      </c>
      <c r="D1232" s="3" t="s">
        <v>6</v>
      </c>
    </row>
    <row r="1233" spans="1:4" ht="15" customHeight="1">
      <c r="A1233" s="3" t="str">
        <f t="shared" si="84"/>
        <v>20240102</v>
      </c>
      <c r="B1233" t="s">
        <v>2926</v>
      </c>
      <c r="C1233" s="5" t="s">
        <v>4557</v>
      </c>
      <c r="D1233" s="3" t="s">
        <v>61</v>
      </c>
    </row>
    <row r="1234" spans="1:4" ht="15" customHeight="1">
      <c r="A1234" s="3" t="str">
        <f t="shared" si="84"/>
        <v>20240102</v>
      </c>
      <c r="B1234" t="s">
        <v>2927</v>
      </c>
      <c r="C1234" s="5" t="s">
        <v>4558</v>
      </c>
      <c r="D1234" s="3" t="s">
        <v>6</v>
      </c>
    </row>
    <row r="1235" spans="1:4" ht="15" customHeight="1">
      <c r="A1235" s="3" t="str">
        <f t="shared" si="84"/>
        <v>20240102</v>
      </c>
      <c r="B1235" t="s">
        <v>2928</v>
      </c>
      <c r="C1235" s="5" t="s">
        <v>4559</v>
      </c>
      <c r="D1235" s="3" t="s">
        <v>61</v>
      </c>
    </row>
    <row r="1236" spans="1:4" ht="15" customHeight="1">
      <c r="A1236" s="3" t="str">
        <f t="shared" si="84"/>
        <v>20240102</v>
      </c>
      <c r="B1236" t="s">
        <v>2929</v>
      </c>
      <c r="C1236" s="5" t="s">
        <v>4560</v>
      </c>
      <c r="D1236" s="3" t="s">
        <v>61</v>
      </c>
    </row>
    <row r="1237" spans="1:4" ht="15" customHeight="1">
      <c r="A1237" s="3" t="str">
        <f t="shared" si="84"/>
        <v>20240102</v>
      </c>
      <c r="B1237" t="s">
        <v>2930</v>
      </c>
      <c r="C1237" s="5" t="s">
        <v>4561</v>
      </c>
      <c r="D1237" s="3" t="s">
        <v>64</v>
      </c>
    </row>
    <row r="1238" spans="1:4" ht="15" customHeight="1">
      <c r="A1238" s="3" t="str">
        <f t="shared" si="84"/>
        <v>20240102</v>
      </c>
      <c r="B1238" t="s">
        <v>2931</v>
      </c>
      <c r="C1238" s="5" t="s">
        <v>4562</v>
      </c>
      <c r="D1238" s="3" t="s">
        <v>6</v>
      </c>
    </row>
    <row r="1239" spans="1:4" ht="15" customHeight="1">
      <c r="A1239" s="3" t="str">
        <f t="shared" si="84"/>
        <v>20240102</v>
      </c>
      <c r="B1239" t="s">
        <v>2932</v>
      </c>
      <c r="C1239" s="5" t="s">
        <v>4563</v>
      </c>
      <c r="D1239" s="3" t="s">
        <v>6</v>
      </c>
    </row>
    <row r="1240" spans="1:4" ht="15" customHeight="1">
      <c r="A1240" s="3" t="str">
        <f t="shared" si="84"/>
        <v>20240102</v>
      </c>
      <c r="B1240" t="s">
        <v>2933</v>
      </c>
      <c r="C1240" s="5" t="s">
        <v>4564</v>
      </c>
      <c r="D1240" s="3" t="s">
        <v>64</v>
      </c>
    </row>
    <row r="1241" spans="1:4" ht="15" customHeight="1">
      <c r="A1241" s="3" t="str">
        <f t="shared" si="84"/>
        <v>20240102</v>
      </c>
      <c r="B1241" t="s">
        <v>2934</v>
      </c>
      <c r="C1241" s="5" t="s">
        <v>4565</v>
      </c>
      <c r="D1241" s="3" t="s">
        <v>61</v>
      </c>
    </row>
    <row r="1242" spans="1:4" ht="15" customHeight="1">
      <c r="A1242" s="3" t="str">
        <f t="shared" ref="A1242:A1253" si="85">"20231228"</f>
        <v>20231228</v>
      </c>
      <c r="B1242" t="s">
        <v>774</v>
      </c>
      <c r="C1242" s="5" t="s">
        <v>4566</v>
      </c>
      <c r="D1242" s="3" t="s">
        <v>61</v>
      </c>
    </row>
    <row r="1243" spans="1:4" ht="15" customHeight="1">
      <c r="A1243" s="3" t="str">
        <f t="shared" si="85"/>
        <v>20231228</v>
      </c>
      <c r="B1243" t="s">
        <v>775</v>
      </c>
      <c r="C1243" s="5" t="s">
        <v>4567</v>
      </c>
      <c r="D1243" s="3" t="s">
        <v>61</v>
      </c>
    </row>
    <row r="1244" spans="1:4" ht="15" customHeight="1">
      <c r="A1244" s="3" t="str">
        <f t="shared" si="85"/>
        <v>20231228</v>
      </c>
      <c r="B1244" t="s">
        <v>776</v>
      </c>
      <c r="C1244" s="5" t="s">
        <v>4568</v>
      </c>
      <c r="D1244" s="3" t="s">
        <v>61</v>
      </c>
    </row>
    <row r="1245" spans="1:4" ht="15" customHeight="1">
      <c r="A1245" s="3" t="str">
        <f t="shared" si="85"/>
        <v>20231228</v>
      </c>
      <c r="B1245" t="s">
        <v>777</v>
      </c>
      <c r="C1245" s="5" t="s">
        <v>4569</v>
      </c>
      <c r="D1245" s="3" t="s">
        <v>61</v>
      </c>
    </row>
    <row r="1246" spans="1:4" ht="15" customHeight="1">
      <c r="A1246" s="3" t="str">
        <f t="shared" si="85"/>
        <v>20231228</v>
      </c>
      <c r="B1246" t="s">
        <v>778</v>
      </c>
      <c r="C1246" s="5" t="s">
        <v>4570</v>
      </c>
      <c r="D1246" s="3" t="s">
        <v>61</v>
      </c>
    </row>
    <row r="1247" spans="1:4" ht="15" customHeight="1">
      <c r="A1247" s="3" t="str">
        <f t="shared" si="85"/>
        <v>20231228</v>
      </c>
      <c r="B1247" t="s">
        <v>779</v>
      </c>
      <c r="C1247" s="5" t="s">
        <v>4571</v>
      </c>
      <c r="D1247" s="3" t="s">
        <v>61</v>
      </c>
    </row>
    <row r="1248" spans="1:4" ht="15" customHeight="1">
      <c r="A1248" s="3" t="str">
        <f t="shared" si="85"/>
        <v>20231228</v>
      </c>
      <c r="B1248" t="s">
        <v>780</v>
      </c>
      <c r="C1248" s="5" t="s">
        <v>4572</v>
      </c>
      <c r="D1248" s="3" t="s">
        <v>61</v>
      </c>
    </row>
    <row r="1249" spans="1:4" ht="15" customHeight="1">
      <c r="A1249" s="3" t="str">
        <f t="shared" si="85"/>
        <v>20231228</v>
      </c>
      <c r="B1249" t="s">
        <v>781</v>
      </c>
      <c r="C1249" s="5" t="s">
        <v>4573</v>
      </c>
      <c r="D1249" s="3" t="s">
        <v>6</v>
      </c>
    </row>
    <row r="1250" spans="1:4" ht="15" customHeight="1">
      <c r="A1250" s="3" t="str">
        <f t="shared" si="85"/>
        <v>20231228</v>
      </c>
      <c r="B1250" t="s">
        <v>782</v>
      </c>
      <c r="C1250" s="5" t="s">
        <v>4574</v>
      </c>
      <c r="D1250" s="3" t="s">
        <v>61</v>
      </c>
    </row>
    <row r="1251" spans="1:4" ht="15" customHeight="1">
      <c r="A1251" s="3" t="str">
        <f t="shared" si="85"/>
        <v>20231228</v>
      </c>
      <c r="B1251" t="s">
        <v>783</v>
      </c>
      <c r="C1251" s="5" t="s">
        <v>4575</v>
      </c>
      <c r="D1251" s="3" t="s">
        <v>61</v>
      </c>
    </row>
    <row r="1252" spans="1:4" ht="15" customHeight="1">
      <c r="A1252" s="3" t="str">
        <f t="shared" si="85"/>
        <v>20231228</v>
      </c>
      <c r="B1252" t="s">
        <v>784</v>
      </c>
      <c r="C1252" s="5" t="s">
        <v>4576</v>
      </c>
      <c r="D1252" s="3" t="s">
        <v>6</v>
      </c>
    </row>
    <row r="1253" spans="1:4" ht="15" customHeight="1">
      <c r="A1253" s="3" t="str">
        <f t="shared" si="85"/>
        <v>20231228</v>
      </c>
      <c r="B1253" t="s">
        <v>785</v>
      </c>
      <c r="C1253" s="5" t="s">
        <v>4577</v>
      </c>
      <c r="D1253" s="3" t="s">
        <v>61</v>
      </c>
    </row>
    <row r="1254" spans="1:4" ht="15" customHeight="1">
      <c r="A1254" s="3" t="str">
        <f t="shared" ref="A1254:A1272" si="86">"20231226"</f>
        <v>20231226</v>
      </c>
      <c r="B1254" t="s">
        <v>2900</v>
      </c>
      <c r="C1254" s="5" t="s">
        <v>4578</v>
      </c>
      <c r="D1254" s="3" t="s">
        <v>61</v>
      </c>
    </row>
    <row r="1255" spans="1:4" ht="15" customHeight="1">
      <c r="A1255" s="3" t="str">
        <f t="shared" si="86"/>
        <v>20231226</v>
      </c>
      <c r="B1255" t="s">
        <v>2901</v>
      </c>
      <c r="C1255" s="5" t="s">
        <v>4579</v>
      </c>
      <c r="D1255" s="3" t="s">
        <v>61</v>
      </c>
    </row>
    <row r="1256" spans="1:4" ht="15" customHeight="1">
      <c r="A1256" s="3" t="str">
        <f t="shared" si="86"/>
        <v>20231226</v>
      </c>
      <c r="B1256" t="s">
        <v>2902</v>
      </c>
      <c r="C1256" s="5" t="s">
        <v>4580</v>
      </c>
      <c r="D1256" s="3" t="s">
        <v>64</v>
      </c>
    </row>
    <row r="1257" spans="1:4" ht="15" customHeight="1">
      <c r="A1257" s="3" t="str">
        <f t="shared" si="86"/>
        <v>20231226</v>
      </c>
      <c r="B1257" t="s">
        <v>2903</v>
      </c>
      <c r="C1257" s="5" t="s">
        <v>4581</v>
      </c>
      <c r="D1257" s="3" t="s">
        <v>61</v>
      </c>
    </row>
    <row r="1258" spans="1:4" ht="15" customHeight="1">
      <c r="A1258" s="3" t="str">
        <f t="shared" si="86"/>
        <v>20231226</v>
      </c>
      <c r="B1258" t="s">
        <v>2904</v>
      </c>
      <c r="C1258" s="5" t="s">
        <v>4582</v>
      </c>
      <c r="D1258" s="3" t="s">
        <v>61</v>
      </c>
    </row>
    <row r="1259" spans="1:4" ht="15" customHeight="1">
      <c r="A1259" s="3" t="str">
        <f t="shared" si="86"/>
        <v>20231226</v>
      </c>
      <c r="B1259" t="s">
        <v>2905</v>
      </c>
      <c r="C1259" s="5" t="s">
        <v>4583</v>
      </c>
      <c r="D1259" s="3" t="s">
        <v>61</v>
      </c>
    </row>
    <row r="1260" spans="1:4" ht="15" customHeight="1">
      <c r="A1260" s="3" t="str">
        <f t="shared" si="86"/>
        <v>20231226</v>
      </c>
      <c r="B1260" t="s">
        <v>2906</v>
      </c>
      <c r="C1260" s="5" t="s">
        <v>4584</v>
      </c>
      <c r="D1260" s="3" t="s">
        <v>61</v>
      </c>
    </row>
    <row r="1261" spans="1:4" ht="15" customHeight="1">
      <c r="A1261" s="3" t="str">
        <f t="shared" si="86"/>
        <v>20231226</v>
      </c>
      <c r="B1261" t="s">
        <v>2907</v>
      </c>
      <c r="C1261" s="5" t="s">
        <v>4585</v>
      </c>
      <c r="D1261" s="3" t="s">
        <v>61</v>
      </c>
    </row>
    <row r="1262" spans="1:4" ht="15" customHeight="1">
      <c r="A1262" s="3" t="str">
        <f t="shared" si="86"/>
        <v>20231226</v>
      </c>
      <c r="B1262" t="s">
        <v>2908</v>
      </c>
      <c r="C1262" s="5" t="s">
        <v>4586</v>
      </c>
      <c r="D1262" s="3" t="s">
        <v>61</v>
      </c>
    </row>
    <row r="1263" spans="1:4" ht="15" customHeight="1">
      <c r="A1263" s="3" t="str">
        <f t="shared" si="86"/>
        <v>20231226</v>
      </c>
      <c r="B1263" t="s">
        <v>2909</v>
      </c>
      <c r="C1263" s="5" t="s">
        <v>4587</v>
      </c>
      <c r="D1263" s="3" t="s">
        <v>64</v>
      </c>
    </row>
    <row r="1264" spans="1:4" ht="15" customHeight="1">
      <c r="A1264" s="3" t="str">
        <f t="shared" si="86"/>
        <v>20231226</v>
      </c>
      <c r="B1264" t="s">
        <v>2910</v>
      </c>
      <c r="C1264" s="5" t="s">
        <v>4588</v>
      </c>
      <c r="D1264" s="3" t="s">
        <v>6</v>
      </c>
    </row>
    <row r="1265" spans="1:4" ht="15" customHeight="1">
      <c r="A1265" s="3" t="str">
        <f t="shared" si="86"/>
        <v>20231226</v>
      </c>
      <c r="B1265" t="s">
        <v>2911</v>
      </c>
      <c r="C1265" s="5" t="s">
        <v>4589</v>
      </c>
      <c r="D1265" s="3" t="s">
        <v>61</v>
      </c>
    </row>
    <row r="1266" spans="1:4" ht="15" customHeight="1">
      <c r="A1266" s="3" t="str">
        <f t="shared" si="86"/>
        <v>20231226</v>
      </c>
      <c r="B1266" t="s">
        <v>2912</v>
      </c>
      <c r="C1266" s="5" t="s">
        <v>4590</v>
      </c>
      <c r="D1266" s="3" t="s">
        <v>6</v>
      </c>
    </row>
    <row r="1267" spans="1:4" ht="15" customHeight="1">
      <c r="A1267" s="3" t="str">
        <f t="shared" si="86"/>
        <v>20231226</v>
      </c>
      <c r="B1267" t="s">
        <v>2913</v>
      </c>
      <c r="C1267" s="5" t="s">
        <v>4591</v>
      </c>
      <c r="D1267" s="3" t="s">
        <v>61</v>
      </c>
    </row>
    <row r="1268" spans="1:4" ht="15" customHeight="1">
      <c r="A1268" s="3" t="str">
        <f t="shared" si="86"/>
        <v>20231226</v>
      </c>
      <c r="B1268" t="s">
        <v>2914</v>
      </c>
      <c r="C1268" s="5" t="s">
        <v>4592</v>
      </c>
      <c r="D1268" s="3" t="s">
        <v>61</v>
      </c>
    </row>
    <row r="1269" spans="1:4" ht="15" customHeight="1">
      <c r="A1269" s="3" t="str">
        <f t="shared" si="86"/>
        <v>20231226</v>
      </c>
      <c r="B1269" t="s">
        <v>2915</v>
      </c>
      <c r="C1269" s="5" t="s">
        <v>4593</v>
      </c>
      <c r="D1269" s="3" t="s">
        <v>64</v>
      </c>
    </row>
    <row r="1270" spans="1:4" ht="15" customHeight="1">
      <c r="A1270" s="3" t="str">
        <f t="shared" si="86"/>
        <v>20231226</v>
      </c>
      <c r="B1270" t="s">
        <v>2916</v>
      </c>
      <c r="C1270" s="5" t="s">
        <v>4594</v>
      </c>
      <c r="D1270" s="3" t="s">
        <v>61</v>
      </c>
    </row>
    <row r="1271" spans="1:4" ht="15" customHeight="1">
      <c r="A1271" s="3" t="str">
        <f t="shared" si="86"/>
        <v>20231226</v>
      </c>
      <c r="B1271" t="s">
        <v>2917</v>
      </c>
      <c r="C1271" s="5" t="s">
        <v>4595</v>
      </c>
      <c r="D1271" s="3" t="s">
        <v>6</v>
      </c>
    </row>
    <row r="1272" spans="1:4" ht="15" customHeight="1">
      <c r="A1272" s="3" t="str">
        <f t="shared" si="86"/>
        <v>20231226</v>
      </c>
      <c r="B1272" t="s">
        <v>2918</v>
      </c>
      <c r="C1272" s="5" t="s">
        <v>4596</v>
      </c>
      <c r="D1272" s="3" t="s">
        <v>64</v>
      </c>
    </row>
    <row r="1273" spans="1:4" ht="15" customHeight="1">
      <c r="A1273" s="3" t="str">
        <f t="shared" ref="A1273:A1279" si="87">"20231221"</f>
        <v>20231221</v>
      </c>
      <c r="B1273" t="s">
        <v>767</v>
      </c>
      <c r="C1273" s="5" t="s">
        <v>4597</v>
      </c>
      <c r="D1273" s="3" t="s">
        <v>61</v>
      </c>
    </row>
    <row r="1274" spans="1:4" ht="15" customHeight="1">
      <c r="A1274" s="3" t="str">
        <f t="shared" si="87"/>
        <v>20231221</v>
      </c>
      <c r="B1274" t="s">
        <v>768</v>
      </c>
      <c r="C1274" s="5" t="s">
        <v>4598</v>
      </c>
      <c r="D1274" s="3" t="s">
        <v>64</v>
      </c>
    </row>
    <row r="1275" spans="1:4" ht="15" customHeight="1">
      <c r="A1275" s="3" t="str">
        <f t="shared" si="87"/>
        <v>20231221</v>
      </c>
      <c r="B1275" t="s">
        <v>769</v>
      </c>
      <c r="C1275" s="5" t="s">
        <v>4599</v>
      </c>
      <c r="D1275" s="3" t="s">
        <v>61</v>
      </c>
    </row>
    <row r="1276" spans="1:4" ht="15" customHeight="1">
      <c r="A1276" s="3" t="str">
        <f t="shared" si="87"/>
        <v>20231221</v>
      </c>
      <c r="B1276" t="s">
        <v>770</v>
      </c>
      <c r="C1276" s="5" t="s">
        <v>4600</v>
      </c>
      <c r="D1276" s="3" t="s">
        <v>6</v>
      </c>
    </row>
    <row r="1277" spans="1:4" ht="15" customHeight="1">
      <c r="A1277" s="3" t="str">
        <f t="shared" si="87"/>
        <v>20231221</v>
      </c>
      <c r="B1277" t="s">
        <v>771</v>
      </c>
      <c r="C1277" s="5" t="s">
        <v>4601</v>
      </c>
      <c r="D1277" s="3" t="s">
        <v>61</v>
      </c>
    </row>
    <row r="1278" spans="1:4" ht="15" customHeight="1">
      <c r="A1278" s="3" t="str">
        <f t="shared" si="87"/>
        <v>20231221</v>
      </c>
      <c r="B1278" t="s">
        <v>772</v>
      </c>
      <c r="C1278" s="5" t="s">
        <v>4602</v>
      </c>
      <c r="D1278" s="3" t="s">
        <v>61</v>
      </c>
    </row>
    <row r="1279" spans="1:4" ht="15" customHeight="1">
      <c r="A1279" s="3" t="str">
        <f t="shared" si="87"/>
        <v>20231221</v>
      </c>
      <c r="B1279" t="s">
        <v>773</v>
      </c>
      <c r="C1279" s="5" t="s">
        <v>4603</v>
      </c>
      <c r="D1279" s="3" t="s">
        <v>61</v>
      </c>
    </row>
    <row r="1280" spans="1:4" ht="15" customHeight="1">
      <c r="A1280" s="3" t="str">
        <f t="shared" ref="A1280:A1294" si="88">"20231219"</f>
        <v>20231219</v>
      </c>
      <c r="B1280" t="s">
        <v>2885</v>
      </c>
      <c r="C1280" s="5" t="s">
        <v>4604</v>
      </c>
      <c r="D1280" s="3" t="s">
        <v>64</v>
      </c>
    </row>
    <row r="1281" spans="1:4" ht="15" customHeight="1">
      <c r="A1281" s="3" t="str">
        <f t="shared" si="88"/>
        <v>20231219</v>
      </c>
      <c r="B1281" t="s">
        <v>2886</v>
      </c>
      <c r="C1281" s="5" t="s">
        <v>4605</v>
      </c>
      <c r="D1281" s="3" t="s">
        <v>64</v>
      </c>
    </row>
    <row r="1282" spans="1:4" ht="15" customHeight="1">
      <c r="A1282" s="3" t="str">
        <f t="shared" si="88"/>
        <v>20231219</v>
      </c>
      <c r="B1282" t="s">
        <v>2887</v>
      </c>
      <c r="C1282" s="5" t="s">
        <v>4606</v>
      </c>
      <c r="D1282" s="3" t="s">
        <v>61</v>
      </c>
    </row>
    <row r="1283" spans="1:4" ht="15" customHeight="1">
      <c r="A1283" s="3" t="str">
        <f t="shared" si="88"/>
        <v>20231219</v>
      </c>
      <c r="B1283" t="s">
        <v>2888</v>
      </c>
      <c r="C1283" s="5" t="s">
        <v>4607</v>
      </c>
      <c r="D1283" s="3" t="s">
        <v>61</v>
      </c>
    </row>
    <row r="1284" spans="1:4" ht="15" customHeight="1">
      <c r="A1284" s="3" t="str">
        <f t="shared" si="88"/>
        <v>20231219</v>
      </c>
      <c r="B1284" t="s">
        <v>2889</v>
      </c>
      <c r="C1284" s="5" t="s">
        <v>4608</v>
      </c>
      <c r="D1284" s="3" t="s">
        <v>64</v>
      </c>
    </row>
    <row r="1285" spans="1:4" ht="15" customHeight="1">
      <c r="A1285" s="3" t="str">
        <f t="shared" si="88"/>
        <v>20231219</v>
      </c>
      <c r="B1285" t="s">
        <v>2890</v>
      </c>
      <c r="C1285" s="5" t="s">
        <v>4609</v>
      </c>
      <c r="D1285" s="3" t="s">
        <v>64</v>
      </c>
    </row>
    <row r="1286" spans="1:4" ht="15" customHeight="1">
      <c r="A1286" s="3" t="str">
        <f t="shared" si="88"/>
        <v>20231219</v>
      </c>
      <c r="B1286" t="s">
        <v>2891</v>
      </c>
      <c r="C1286" s="5" t="s">
        <v>4610</v>
      </c>
      <c r="D1286" s="3" t="s">
        <v>61</v>
      </c>
    </row>
    <row r="1287" spans="1:4" ht="15" customHeight="1">
      <c r="A1287" s="3" t="str">
        <f t="shared" si="88"/>
        <v>20231219</v>
      </c>
      <c r="B1287" t="s">
        <v>2892</v>
      </c>
      <c r="C1287" s="5" t="s">
        <v>4611</v>
      </c>
      <c r="D1287" s="3" t="s">
        <v>6</v>
      </c>
    </row>
    <row r="1288" spans="1:4" ht="15" customHeight="1">
      <c r="A1288" s="3" t="str">
        <f t="shared" si="88"/>
        <v>20231219</v>
      </c>
      <c r="B1288" t="s">
        <v>2893</v>
      </c>
      <c r="C1288" s="5" t="s">
        <v>4612</v>
      </c>
      <c r="D1288" s="3" t="s">
        <v>61</v>
      </c>
    </row>
    <row r="1289" spans="1:4" ht="15" customHeight="1">
      <c r="A1289" s="3" t="str">
        <f t="shared" si="88"/>
        <v>20231219</v>
      </c>
      <c r="B1289" t="s">
        <v>2894</v>
      </c>
      <c r="C1289" s="5" t="s">
        <v>4613</v>
      </c>
      <c r="D1289" s="3" t="s">
        <v>61</v>
      </c>
    </row>
    <row r="1290" spans="1:4" ht="15" customHeight="1">
      <c r="A1290" s="3" t="str">
        <f t="shared" si="88"/>
        <v>20231219</v>
      </c>
      <c r="B1290" t="s">
        <v>2895</v>
      </c>
      <c r="C1290" s="5" t="s">
        <v>4614</v>
      </c>
      <c r="D1290" s="3" t="s">
        <v>61</v>
      </c>
    </row>
    <row r="1291" spans="1:4" ht="15" customHeight="1">
      <c r="A1291" s="3" t="str">
        <f t="shared" si="88"/>
        <v>20231219</v>
      </c>
      <c r="B1291" t="s">
        <v>2896</v>
      </c>
      <c r="C1291" s="5" t="s">
        <v>4615</v>
      </c>
      <c r="D1291" s="3" t="s">
        <v>61</v>
      </c>
    </row>
    <row r="1292" spans="1:4" ht="15" customHeight="1">
      <c r="A1292" s="3" t="str">
        <f t="shared" si="88"/>
        <v>20231219</v>
      </c>
      <c r="B1292" t="s">
        <v>2897</v>
      </c>
      <c r="C1292" s="5" t="s">
        <v>4616</v>
      </c>
      <c r="D1292" s="3" t="s">
        <v>6</v>
      </c>
    </row>
    <row r="1293" spans="1:4" ht="15" customHeight="1">
      <c r="A1293" s="3" t="str">
        <f t="shared" si="88"/>
        <v>20231219</v>
      </c>
      <c r="B1293" t="s">
        <v>2898</v>
      </c>
      <c r="C1293" s="5" t="s">
        <v>4617</v>
      </c>
      <c r="D1293" s="3" t="s">
        <v>6</v>
      </c>
    </row>
    <row r="1294" spans="1:4" ht="15" customHeight="1">
      <c r="A1294" s="3" t="str">
        <f t="shared" si="88"/>
        <v>20231219</v>
      </c>
      <c r="B1294" t="s">
        <v>2899</v>
      </c>
      <c r="C1294" s="5" t="s">
        <v>4618</v>
      </c>
      <c r="D1294" s="3" t="s">
        <v>6</v>
      </c>
    </row>
    <row r="1295" spans="1:4" ht="15" customHeight="1">
      <c r="A1295" s="3" t="str">
        <f t="shared" ref="A1295:A1308" si="89">"20231214"</f>
        <v>20231214</v>
      </c>
      <c r="B1295" t="s">
        <v>753</v>
      </c>
      <c r="C1295" s="5" t="s">
        <v>4619</v>
      </c>
      <c r="D1295" s="3" t="s">
        <v>6</v>
      </c>
    </row>
    <row r="1296" spans="1:4" ht="15" customHeight="1">
      <c r="A1296" s="3" t="str">
        <f t="shared" si="89"/>
        <v>20231214</v>
      </c>
      <c r="B1296" t="s">
        <v>754</v>
      </c>
      <c r="C1296" s="5" t="s">
        <v>4620</v>
      </c>
      <c r="D1296" s="3" t="s">
        <v>61</v>
      </c>
    </row>
    <row r="1297" spans="1:4" ht="15" customHeight="1">
      <c r="A1297" s="3" t="str">
        <f t="shared" si="89"/>
        <v>20231214</v>
      </c>
      <c r="B1297" t="s">
        <v>755</v>
      </c>
      <c r="C1297" s="5" t="s">
        <v>4621</v>
      </c>
      <c r="D1297" s="3" t="s">
        <v>61</v>
      </c>
    </row>
    <row r="1298" spans="1:4" ht="15" customHeight="1">
      <c r="A1298" s="3" t="str">
        <f t="shared" si="89"/>
        <v>20231214</v>
      </c>
      <c r="B1298" t="s">
        <v>756</v>
      </c>
      <c r="C1298" s="5" t="s">
        <v>4622</v>
      </c>
      <c r="D1298" s="3" t="s">
        <v>61</v>
      </c>
    </row>
    <row r="1299" spans="1:4" ht="15" customHeight="1">
      <c r="A1299" s="3" t="str">
        <f t="shared" si="89"/>
        <v>20231214</v>
      </c>
      <c r="B1299" t="s">
        <v>757</v>
      </c>
      <c r="C1299" s="5" t="s">
        <v>4623</v>
      </c>
      <c r="D1299" s="3" t="s">
        <v>61</v>
      </c>
    </row>
    <row r="1300" spans="1:4" ht="15" customHeight="1">
      <c r="A1300" s="3" t="str">
        <f t="shared" si="89"/>
        <v>20231214</v>
      </c>
      <c r="B1300" t="s">
        <v>758</v>
      </c>
      <c r="C1300" s="5" t="s">
        <v>4624</v>
      </c>
      <c r="D1300" s="3" t="s">
        <v>61</v>
      </c>
    </row>
    <row r="1301" spans="1:4" ht="15" customHeight="1">
      <c r="A1301" s="3" t="str">
        <f t="shared" si="89"/>
        <v>20231214</v>
      </c>
      <c r="B1301" t="s">
        <v>759</v>
      </c>
      <c r="C1301" s="5" t="s">
        <v>4625</v>
      </c>
      <c r="D1301" s="3" t="s">
        <v>6</v>
      </c>
    </row>
    <row r="1302" spans="1:4" ht="15" customHeight="1">
      <c r="A1302" s="3" t="str">
        <f t="shared" si="89"/>
        <v>20231214</v>
      </c>
      <c r="B1302" t="s">
        <v>760</v>
      </c>
      <c r="C1302" s="5" t="s">
        <v>4626</v>
      </c>
      <c r="D1302" s="3" t="s">
        <v>4</v>
      </c>
    </row>
    <row r="1303" spans="1:4" ht="15" customHeight="1">
      <c r="A1303" s="3" t="str">
        <f t="shared" si="89"/>
        <v>20231214</v>
      </c>
      <c r="B1303" t="s">
        <v>761</v>
      </c>
      <c r="C1303" s="5" t="s">
        <v>4627</v>
      </c>
      <c r="D1303" s="3" t="s">
        <v>6</v>
      </c>
    </row>
    <row r="1304" spans="1:4" ht="15" customHeight="1">
      <c r="A1304" s="3" t="str">
        <f t="shared" si="89"/>
        <v>20231214</v>
      </c>
      <c r="B1304" t="s">
        <v>762</v>
      </c>
      <c r="C1304" s="5" t="s">
        <v>4628</v>
      </c>
      <c r="D1304" s="3" t="s">
        <v>61</v>
      </c>
    </row>
    <row r="1305" spans="1:4" ht="15" customHeight="1">
      <c r="A1305" s="3" t="str">
        <f t="shared" si="89"/>
        <v>20231214</v>
      </c>
      <c r="B1305" t="s">
        <v>763</v>
      </c>
      <c r="C1305" s="5" t="s">
        <v>4629</v>
      </c>
      <c r="D1305" s="3" t="s">
        <v>6</v>
      </c>
    </row>
    <row r="1306" spans="1:4" ht="15" customHeight="1">
      <c r="A1306" s="3" t="str">
        <f t="shared" si="89"/>
        <v>20231214</v>
      </c>
      <c r="B1306" t="s">
        <v>764</v>
      </c>
      <c r="C1306" s="5" t="s">
        <v>4630</v>
      </c>
      <c r="D1306" s="3" t="s">
        <v>6</v>
      </c>
    </row>
    <row r="1307" spans="1:4" ht="15" customHeight="1">
      <c r="A1307" s="3" t="str">
        <f t="shared" si="89"/>
        <v>20231214</v>
      </c>
      <c r="B1307" t="s">
        <v>765</v>
      </c>
      <c r="C1307" s="5" t="s">
        <v>4631</v>
      </c>
      <c r="D1307" s="3" t="s">
        <v>6</v>
      </c>
    </row>
    <row r="1308" spans="1:4" ht="15" customHeight="1">
      <c r="A1308" s="3" t="str">
        <f t="shared" si="89"/>
        <v>20231214</v>
      </c>
      <c r="B1308" t="s">
        <v>766</v>
      </c>
      <c r="C1308" s="5" t="s">
        <v>4632</v>
      </c>
      <c r="D1308" s="3" t="s">
        <v>61</v>
      </c>
    </row>
    <row r="1309" spans="1:4" ht="15" customHeight="1">
      <c r="A1309" s="3" t="str">
        <f t="shared" ref="A1309:A1320" si="90">"20231212"</f>
        <v>20231212</v>
      </c>
      <c r="B1309" t="s">
        <v>2873</v>
      </c>
      <c r="C1309" s="5" t="s">
        <v>4633</v>
      </c>
      <c r="D1309" s="3" t="s">
        <v>64</v>
      </c>
    </row>
    <row r="1310" spans="1:4" ht="15" customHeight="1">
      <c r="A1310" s="3" t="str">
        <f t="shared" si="90"/>
        <v>20231212</v>
      </c>
      <c r="B1310" t="s">
        <v>2874</v>
      </c>
      <c r="C1310" s="5" t="s">
        <v>4634</v>
      </c>
      <c r="D1310" s="3" t="s">
        <v>61</v>
      </c>
    </row>
    <row r="1311" spans="1:4" ht="15" customHeight="1">
      <c r="A1311" s="3" t="str">
        <f t="shared" si="90"/>
        <v>20231212</v>
      </c>
      <c r="B1311" t="s">
        <v>2875</v>
      </c>
      <c r="C1311" s="5" t="s">
        <v>4635</v>
      </c>
      <c r="D1311" s="3" t="s">
        <v>61</v>
      </c>
    </row>
    <row r="1312" spans="1:4" ht="15" customHeight="1">
      <c r="A1312" s="3" t="str">
        <f t="shared" si="90"/>
        <v>20231212</v>
      </c>
      <c r="B1312" t="s">
        <v>2876</v>
      </c>
      <c r="C1312" s="5" t="s">
        <v>4636</v>
      </c>
      <c r="D1312" s="3" t="s">
        <v>61</v>
      </c>
    </row>
    <row r="1313" spans="1:4" ht="15" customHeight="1">
      <c r="A1313" s="3" t="str">
        <f t="shared" si="90"/>
        <v>20231212</v>
      </c>
      <c r="B1313" t="s">
        <v>2877</v>
      </c>
      <c r="C1313" s="5" t="s">
        <v>4637</v>
      </c>
      <c r="D1313" s="3" t="s">
        <v>64</v>
      </c>
    </row>
    <row r="1314" spans="1:4" ht="15" customHeight="1">
      <c r="A1314" s="3" t="str">
        <f t="shared" si="90"/>
        <v>20231212</v>
      </c>
      <c r="B1314" t="s">
        <v>2878</v>
      </c>
      <c r="C1314" s="5" t="s">
        <v>4638</v>
      </c>
      <c r="D1314" s="3" t="s">
        <v>64</v>
      </c>
    </row>
    <row r="1315" spans="1:4" ht="15" customHeight="1">
      <c r="A1315" s="3" t="str">
        <f t="shared" si="90"/>
        <v>20231212</v>
      </c>
      <c r="B1315" t="s">
        <v>2879</v>
      </c>
      <c r="C1315" s="5" t="s">
        <v>4639</v>
      </c>
      <c r="D1315" s="3" t="s">
        <v>61</v>
      </c>
    </row>
    <row r="1316" spans="1:4" ht="15" customHeight="1">
      <c r="A1316" s="3" t="str">
        <f t="shared" si="90"/>
        <v>20231212</v>
      </c>
      <c r="B1316" t="s">
        <v>2880</v>
      </c>
      <c r="C1316" s="5" t="s">
        <v>4640</v>
      </c>
      <c r="D1316" s="3" t="s">
        <v>61</v>
      </c>
    </row>
    <row r="1317" spans="1:4" ht="15" customHeight="1">
      <c r="A1317" s="3" t="str">
        <f t="shared" si="90"/>
        <v>20231212</v>
      </c>
      <c r="B1317" t="s">
        <v>2881</v>
      </c>
      <c r="C1317" s="5" t="s">
        <v>4641</v>
      </c>
      <c r="D1317" s="3" t="s">
        <v>61</v>
      </c>
    </row>
    <row r="1318" spans="1:4" ht="15" customHeight="1">
      <c r="A1318" s="3" t="str">
        <f t="shared" si="90"/>
        <v>20231212</v>
      </c>
      <c r="B1318" t="s">
        <v>2882</v>
      </c>
      <c r="C1318" s="5" t="s">
        <v>4642</v>
      </c>
      <c r="D1318" s="3" t="s">
        <v>61</v>
      </c>
    </row>
    <row r="1319" spans="1:4" ht="15" customHeight="1">
      <c r="A1319" s="3" t="str">
        <f t="shared" si="90"/>
        <v>20231212</v>
      </c>
      <c r="B1319" t="s">
        <v>2883</v>
      </c>
      <c r="C1319" s="5" t="s">
        <v>4643</v>
      </c>
      <c r="D1319" s="3" t="s">
        <v>64</v>
      </c>
    </row>
    <row r="1320" spans="1:4" ht="15" customHeight="1">
      <c r="A1320" s="3" t="str">
        <f t="shared" si="90"/>
        <v>20231212</v>
      </c>
      <c r="B1320" t="s">
        <v>2884</v>
      </c>
      <c r="C1320" s="5" t="s">
        <v>4644</v>
      </c>
      <c r="D1320" s="3" t="s">
        <v>61</v>
      </c>
    </row>
    <row r="1321" spans="1:4" ht="15" customHeight="1">
      <c r="A1321" s="3" t="str">
        <f t="shared" ref="A1321:A1335" si="91">"20231207"</f>
        <v>20231207</v>
      </c>
      <c r="B1321" t="s">
        <v>738</v>
      </c>
      <c r="C1321" s="5" t="s">
        <v>4645</v>
      </c>
      <c r="D1321" s="3" t="s">
        <v>61</v>
      </c>
    </row>
    <row r="1322" spans="1:4" ht="15" customHeight="1">
      <c r="A1322" s="3" t="str">
        <f t="shared" si="91"/>
        <v>20231207</v>
      </c>
      <c r="B1322" t="s">
        <v>739</v>
      </c>
      <c r="C1322" s="5" t="s">
        <v>4646</v>
      </c>
      <c r="D1322" s="3" t="s">
        <v>61</v>
      </c>
    </row>
    <row r="1323" spans="1:4" ht="15" customHeight="1">
      <c r="A1323" s="3" t="str">
        <f t="shared" si="91"/>
        <v>20231207</v>
      </c>
      <c r="B1323" t="s">
        <v>740</v>
      </c>
      <c r="C1323" s="5" t="s">
        <v>4647</v>
      </c>
      <c r="D1323" s="3" t="s">
        <v>61</v>
      </c>
    </row>
    <row r="1324" spans="1:4" ht="15" customHeight="1">
      <c r="A1324" s="3" t="str">
        <f t="shared" si="91"/>
        <v>20231207</v>
      </c>
      <c r="B1324" t="s">
        <v>741</v>
      </c>
      <c r="C1324" s="5" t="s">
        <v>4648</v>
      </c>
      <c r="D1324" s="3" t="s">
        <v>61</v>
      </c>
    </row>
    <row r="1325" spans="1:4" ht="15" customHeight="1">
      <c r="A1325" s="3" t="str">
        <f t="shared" si="91"/>
        <v>20231207</v>
      </c>
      <c r="B1325" t="s">
        <v>742</v>
      </c>
      <c r="C1325" s="5" t="s">
        <v>4649</v>
      </c>
      <c r="D1325" s="3" t="s">
        <v>61</v>
      </c>
    </row>
    <row r="1326" spans="1:4" ht="15" customHeight="1">
      <c r="A1326" s="3" t="str">
        <f t="shared" si="91"/>
        <v>20231207</v>
      </c>
      <c r="B1326" t="s">
        <v>743</v>
      </c>
      <c r="C1326" s="5" t="s">
        <v>4650</v>
      </c>
      <c r="D1326" s="3" t="s">
        <v>61</v>
      </c>
    </row>
    <row r="1327" spans="1:4" ht="15" customHeight="1">
      <c r="A1327" s="3" t="str">
        <f t="shared" si="91"/>
        <v>20231207</v>
      </c>
      <c r="B1327" t="s">
        <v>744</v>
      </c>
      <c r="C1327" s="5" t="s">
        <v>4651</v>
      </c>
      <c r="D1327" s="3" t="s">
        <v>61</v>
      </c>
    </row>
    <row r="1328" spans="1:4" ht="15" customHeight="1">
      <c r="A1328" s="3" t="str">
        <f t="shared" si="91"/>
        <v>20231207</v>
      </c>
      <c r="B1328" t="s">
        <v>745</v>
      </c>
      <c r="C1328" s="5" t="s">
        <v>4652</v>
      </c>
      <c r="D1328" s="3" t="s">
        <v>6</v>
      </c>
    </row>
    <row r="1329" spans="1:4" ht="15" customHeight="1">
      <c r="A1329" s="3" t="str">
        <f t="shared" si="91"/>
        <v>20231207</v>
      </c>
      <c r="B1329" t="s">
        <v>746</v>
      </c>
      <c r="C1329" s="5" t="s">
        <v>4653</v>
      </c>
      <c r="D1329" s="3" t="s">
        <v>6</v>
      </c>
    </row>
    <row r="1330" spans="1:4" ht="15" customHeight="1">
      <c r="A1330" s="3" t="str">
        <f t="shared" si="91"/>
        <v>20231207</v>
      </c>
      <c r="B1330" t="s">
        <v>747</v>
      </c>
      <c r="C1330" s="5" t="s">
        <v>4654</v>
      </c>
      <c r="D1330" s="3" t="s">
        <v>61</v>
      </c>
    </row>
    <row r="1331" spans="1:4" ht="15" customHeight="1">
      <c r="A1331" s="3" t="str">
        <f t="shared" si="91"/>
        <v>20231207</v>
      </c>
      <c r="B1331" t="s">
        <v>748</v>
      </c>
      <c r="C1331" s="5" t="s">
        <v>4655</v>
      </c>
      <c r="D1331" s="3" t="s">
        <v>61</v>
      </c>
    </row>
    <row r="1332" spans="1:4" ht="15" customHeight="1">
      <c r="A1332" s="3" t="str">
        <f t="shared" si="91"/>
        <v>20231207</v>
      </c>
      <c r="B1332" t="s">
        <v>749</v>
      </c>
      <c r="C1332" s="5" t="s">
        <v>4656</v>
      </c>
      <c r="D1332" s="3" t="s">
        <v>4</v>
      </c>
    </row>
    <row r="1333" spans="1:4" ht="15" customHeight="1">
      <c r="A1333" s="3" t="str">
        <f t="shared" si="91"/>
        <v>20231207</v>
      </c>
      <c r="B1333" t="s">
        <v>750</v>
      </c>
      <c r="C1333" s="5" t="s">
        <v>4657</v>
      </c>
      <c r="D1333" s="3" t="s">
        <v>61</v>
      </c>
    </row>
    <row r="1334" spans="1:4" ht="15" customHeight="1">
      <c r="A1334" s="3" t="str">
        <f t="shared" si="91"/>
        <v>20231207</v>
      </c>
      <c r="B1334" t="s">
        <v>751</v>
      </c>
      <c r="C1334" s="5" t="s">
        <v>4658</v>
      </c>
      <c r="D1334" s="3" t="s">
        <v>61</v>
      </c>
    </row>
    <row r="1335" spans="1:4" ht="15" customHeight="1">
      <c r="A1335" s="3" t="str">
        <f t="shared" si="91"/>
        <v>20231207</v>
      </c>
      <c r="B1335" t="s">
        <v>752</v>
      </c>
      <c r="C1335" s="5" t="s">
        <v>4659</v>
      </c>
      <c r="D1335" s="3" t="s">
        <v>61</v>
      </c>
    </row>
    <row r="1336" spans="1:4" ht="15" customHeight="1">
      <c r="A1336" s="3" t="str">
        <f t="shared" ref="A1336:A1347" si="92">"20231205"</f>
        <v>20231205</v>
      </c>
      <c r="B1336" t="s">
        <v>2861</v>
      </c>
      <c r="C1336" s="5" t="s">
        <v>4660</v>
      </c>
      <c r="D1336" s="3" t="s">
        <v>64</v>
      </c>
    </row>
    <row r="1337" spans="1:4" ht="15" customHeight="1">
      <c r="A1337" s="3" t="str">
        <f t="shared" si="92"/>
        <v>20231205</v>
      </c>
      <c r="B1337" t="s">
        <v>2862</v>
      </c>
      <c r="C1337" s="5" t="s">
        <v>4661</v>
      </c>
      <c r="D1337" s="3" t="s">
        <v>61</v>
      </c>
    </row>
    <row r="1338" spans="1:4" ht="15" customHeight="1">
      <c r="A1338" s="3" t="str">
        <f t="shared" si="92"/>
        <v>20231205</v>
      </c>
      <c r="B1338" t="s">
        <v>2863</v>
      </c>
      <c r="C1338" s="5" t="s">
        <v>4662</v>
      </c>
      <c r="D1338" s="3" t="s">
        <v>61</v>
      </c>
    </row>
    <row r="1339" spans="1:4" ht="15" customHeight="1">
      <c r="A1339" s="3" t="str">
        <f t="shared" si="92"/>
        <v>20231205</v>
      </c>
      <c r="B1339" t="s">
        <v>2864</v>
      </c>
      <c r="C1339" s="5" t="s">
        <v>4663</v>
      </c>
      <c r="D1339" s="3" t="s">
        <v>61</v>
      </c>
    </row>
    <row r="1340" spans="1:4" ht="15" customHeight="1">
      <c r="A1340" s="3" t="str">
        <f t="shared" si="92"/>
        <v>20231205</v>
      </c>
      <c r="B1340" t="s">
        <v>2865</v>
      </c>
      <c r="C1340" s="5" t="s">
        <v>4664</v>
      </c>
      <c r="D1340" s="3" t="s">
        <v>61</v>
      </c>
    </row>
    <row r="1341" spans="1:4" ht="15" customHeight="1">
      <c r="A1341" s="3" t="str">
        <f t="shared" si="92"/>
        <v>20231205</v>
      </c>
      <c r="B1341" t="s">
        <v>2866</v>
      </c>
      <c r="C1341" s="5" t="s">
        <v>4665</v>
      </c>
      <c r="D1341" s="3" t="s">
        <v>6</v>
      </c>
    </row>
    <row r="1342" spans="1:4" ht="15" customHeight="1">
      <c r="A1342" s="3" t="str">
        <f t="shared" si="92"/>
        <v>20231205</v>
      </c>
      <c r="B1342" t="s">
        <v>2867</v>
      </c>
      <c r="C1342" s="5" t="s">
        <v>4666</v>
      </c>
      <c r="D1342" s="3" t="s">
        <v>64</v>
      </c>
    </row>
    <row r="1343" spans="1:4" ht="15" customHeight="1">
      <c r="A1343" s="3" t="str">
        <f t="shared" si="92"/>
        <v>20231205</v>
      </c>
      <c r="B1343" t="s">
        <v>2868</v>
      </c>
      <c r="C1343" s="5" t="s">
        <v>4667</v>
      </c>
      <c r="D1343" s="3" t="s">
        <v>6</v>
      </c>
    </row>
    <row r="1344" spans="1:4" ht="15" customHeight="1">
      <c r="A1344" s="3" t="str">
        <f t="shared" si="92"/>
        <v>20231205</v>
      </c>
      <c r="B1344" t="s">
        <v>2869</v>
      </c>
      <c r="C1344" s="5" t="s">
        <v>4668</v>
      </c>
      <c r="D1344" s="3" t="s">
        <v>61</v>
      </c>
    </row>
    <row r="1345" spans="1:4" ht="15" customHeight="1">
      <c r="A1345" s="3" t="str">
        <f t="shared" si="92"/>
        <v>20231205</v>
      </c>
      <c r="B1345" t="s">
        <v>2870</v>
      </c>
      <c r="C1345" s="5" t="s">
        <v>4669</v>
      </c>
      <c r="D1345" s="3" t="s">
        <v>64</v>
      </c>
    </row>
    <row r="1346" spans="1:4" ht="15" customHeight="1">
      <c r="A1346" s="3" t="str">
        <f t="shared" si="92"/>
        <v>20231205</v>
      </c>
      <c r="B1346" t="s">
        <v>2871</v>
      </c>
      <c r="C1346" s="5" t="s">
        <v>4670</v>
      </c>
      <c r="D1346" s="3" t="s">
        <v>6</v>
      </c>
    </row>
    <row r="1347" spans="1:4" ht="15" customHeight="1">
      <c r="A1347" s="3" t="str">
        <f t="shared" si="92"/>
        <v>20231205</v>
      </c>
      <c r="B1347" t="s">
        <v>2872</v>
      </c>
      <c r="C1347" s="5" t="s">
        <v>4671</v>
      </c>
      <c r="D1347" s="3" t="s">
        <v>61</v>
      </c>
    </row>
    <row r="1348" spans="1:4" ht="15" customHeight="1">
      <c r="A1348" s="3" t="str">
        <f t="shared" ref="A1348:A1356" si="93">"20231130"</f>
        <v>20231130</v>
      </c>
      <c r="B1348" t="s">
        <v>729</v>
      </c>
      <c r="C1348" s="5" t="s">
        <v>4672</v>
      </c>
      <c r="D1348" s="3" t="s">
        <v>64</v>
      </c>
    </row>
    <row r="1349" spans="1:4" ht="15" customHeight="1">
      <c r="A1349" s="3" t="str">
        <f t="shared" si="93"/>
        <v>20231130</v>
      </c>
      <c r="B1349" t="s">
        <v>730</v>
      </c>
      <c r="C1349" s="5" t="s">
        <v>4673</v>
      </c>
      <c r="D1349" s="3" t="s">
        <v>61</v>
      </c>
    </row>
    <row r="1350" spans="1:4" ht="15" customHeight="1">
      <c r="A1350" s="3" t="str">
        <f t="shared" si="93"/>
        <v>20231130</v>
      </c>
      <c r="B1350" t="s">
        <v>731</v>
      </c>
      <c r="C1350" s="5" t="s">
        <v>4674</v>
      </c>
      <c r="D1350" s="3" t="s">
        <v>61</v>
      </c>
    </row>
    <row r="1351" spans="1:4" ht="15" customHeight="1">
      <c r="A1351" s="3" t="str">
        <f t="shared" si="93"/>
        <v>20231130</v>
      </c>
      <c r="B1351" t="s">
        <v>732</v>
      </c>
      <c r="C1351" s="5" t="s">
        <v>4675</v>
      </c>
      <c r="D1351" s="3" t="s">
        <v>6</v>
      </c>
    </row>
    <row r="1352" spans="1:4" ht="15" customHeight="1">
      <c r="A1352" s="3" t="str">
        <f t="shared" si="93"/>
        <v>20231130</v>
      </c>
      <c r="B1352" t="s">
        <v>733</v>
      </c>
      <c r="C1352" s="5" t="s">
        <v>4676</v>
      </c>
      <c r="D1352" s="3" t="s">
        <v>61</v>
      </c>
    </row>
    <row r="1353" spans="1:4" ht="15" customHeight="1">
      <c r="A1353" s="3" t="str">
        <f t="shared" si="93"/>
        <v>20231130</v>
      </c>
      <c r="B1353" t="s">
        <v>734</v>
      </c>
      <c r="C1353" s="5" t="s">
        <v>4677</v>
      </c>
      <c r="D1353" s="3" t="s">
        <v>64</v>
      </c>
    </row>
    <row r="1354" spans="1:4" ht="15" customHeight="1">
      <c r="A1354" s="3" t="str">
        <f t="shared" si="93"/>
        <v>20231130</v>
      </c>
      <c r="B1354" t="s">
        <v>735</v>
      </c>
      <c r="C1354" s="5" t="s">
        <v>4678</v>
      </c>
      <c r="D1354" s="3" t="s">
        <v>61</v>
      </c>
    </row>
    <row r="1355" spans="1:4" ht="15" customHeight="1">
      <c r="A1355" s="3" t="str">
        <f t="shared" si="93"/>
        <v>20231130</v>
      </c>
      <c r="B1355" t="s">
        <v>736</v>
      </c>
      <c r="C1355" s="5" t="s">
        <v>4679</v>
      </c>
      <c r="D1355" s="3" t="s">
        <v>64</v>
      </c>
    </row>
    <row r="1356" spans="1:4" ht="15" customHeight="1">
      <c r="A1356" s="3" t="str">
        <f t="shared" si="93"/>
        <v>20231130</v>
      </c>
      <c r="B1356" t="s">
        <v>737</v>
      </c>
      <c r="C1356" s="5" t="s">
        <v>4680</v>
      </c>
      <c r="D1356" s="3" t="s">
        <v>4</v>
      </c>
    </row>
    <row r="1357" spans="1:4" ht="15" customHeight="1">
      <c r="A1357" s="3" t="str">
        <f t="shared" ref="A1357:A1364" si="94">"20231128"</f>
        <v>20231128</v>
      </c>
      <c r="B1357" t="s">
        <v>2853</v>
      </c>
      <c r="C1357" s="5" t="s">
        <v>4681</v>
      </c>
      <c r="D1357" s="3" t="s">
        <v>64</v>
      </c>
    </row>
    <row r="1358" spans="1:4" ht="15" customHeight="1">
      <c r="A1358" s="3" t="str">
        <f t="shared" si="94"/>
        <v>20231128</v>
      </c>
      <c r="B1358" t="s">
        <v>2854</v>
      </c>
      <c r="C1358" s="5" t="s">
        <v>4682</v>
      </c>
      <c r="D1358" s="3" t="s">
        <v>6</v>
      </c>
    </row>
    <row r="1359" spans="1:4" ht="15" customHeight="1">
      <c r="A1359" s="3" t="str">
        <f t="shared" si="94"/>
        <v>20231128</v>
      </c>
      <c r="B1359" t="s">
        <v>2855</v>
      </c>
      <c r="C1359" s="5" t="s">
        <v>4683</v>
      </c>
      <c r="D1359" s="3" t="s">
        <v>64</v>
      </c>
    </row>
    <row r="1360" spans="1:4" ht="15" customHeight="1">
      <c r="A1360" s="3" t="str">
        <f t="shared" si="94"/>
        <v>20231128</v>
      </c>
      <c r="B1360" t="s">
        <v>2856</v>
      </c>
      <c r="C1360" s="5" t="s">
        <v>4684</v>
      </c>
      <c r="D1360" s="3" t="s">
        <v>61</v>
      </c>
    </row>
    <row r="1361" spans="1:4" ht="15" customHeight="1">
      <c r="A1361" s="3" t="str">
        <f t="shared" si="94"/>
        <v>20231128</v>
      </c>
      <c r="B1361" t="s">
        <v>2857</v>
      </c>
      <c r="C1361" s="5" t="s">
        <v>4685</v>
      </c>
      <c r="D1361" s="3" t="s">
        <v>64</v>
      </c>
    </row>
    <row r="1362" spans="1:4" ht="15" customHeight="1">
      <c r="A1362" s="3" t="str">
        <f t="shared" si="94"/>
        <v>20231128</v>
      </c>
      <c r="B1362" t="s">
        <v>2858</v>
      </c>
      <c r="C1362" s="5" t="s">
        <v>4686</v>
      </c>
      <c r="D1362" s="3" t="s">
        <v>6</v>
      </c>
    </row>
    <row r="1363" spans="1:4" ht="15" customHeight="1">
      <c r="A1363" s="3" t="str">
        <f t="shared" si="94"/>
        <v>20231128</v>
      </c>
      <c r="B1363" t="s">
        <v>2859</v>
      </c>
      <c r="C1363" s="5" t="s">
        <v>4687</v>
      </c>
      <c r="D1363" s="3" t="s">
        <v>61</v>
      </c>
    </row>
    <row r="1364" spans="1:4" ht="15" customHeight="1">
      <c r="A1364" s="3" t="str">
        <f t="shared" si="94"/>
        <v>20231128</v>
      </c>
      <c r="B1364" t="s">
        <v>2860</v>
      </c>
      <c r="C1364" s="5" t="s">
        <v>4688</v>
      </c>
      <c r="D1364" s="3" t="s">
        <v>64</v>
      </c>
    </row>
    <row r="1365" spans="1:4" ht="15" customHeight="1">
      <c r="A1365" s="3" t="str">
        <f t="shared" ref="A1365:A1370" si="95">"20231123"</f>
        <v>20231123</v>
      </c>
      <c r="B1365" t="s">
        <v>723</v>
      </c>
      <c r="C1365" s="5" t="s">
        <v>4689</v>
      </c>
      <c r="D1365" s="3" t="s">
        <v>61</v>
      </c>
    </row>
    <row r="1366" spans="1:4" ht="15" customHeight="1">
      <c r="A1366" s="3" t="str">
        <f t="shared" si="95"/>
        <v>20231123</v>
      </c>
      <c r="B1366" t="s">
        <v>724</v>
      </c>
      <c r="C1366" s="5" t="s">
        <v>4690</v>
      </c>
      <c r="D1366" s="3" t="s">
        <v>61</v>
      </c>
    </row>
    <row r="1367" spans="1:4" ht="15" customHeight="1">
      <c r="A1367" s="3" t="str">
        <f t="shared" si="95"/>
        <v>20231123</v>
      </c>
      <c r="B1367" t="s">
        <v>725</v>
      </c>
      <c r="C1367" s="5" t="s">
        <v>4691</v>
      </c>
      <c r="D1367" s="3" t="s">
        <v>6</v>
      </c>
    </row>
    <row r="1368" spans="1:4" ht="15" customHeight="1">
      <c r="A1368" s="3" t="str">
        <f t="shared" si="95"/>
        <v>20231123</v>
      </c>
      <c r="B1368" t="s">
        <v>726</v>
      </c>
      <c r="C1368" s="5" t="s">
        <v>4692</v>
      </c>
      <c r="D1368" s="3" t="s">
        <v>6</v>
      </c>
    </row>
    <row r="1369" spans="1:4" ht="15" customHeight="1">
      <c r="A1369" s="3" t="str">
        <f t="shared" si="95"/>
        <v>20231123</v>
      </c>
      <c r="B1369" t="s">
        <v>727</v>
      </c>
      <c r="C1369" s="5" t="s">
        <v>4693</v>
      </c>
      <c r="D1369" s="3" t="s">
        <v>61</v>
      </c>
    </row>
    <row r="1370" spans="1:4" ht="15" customHeight="1">
      <c r="A1370" s="3" t="str">
        <f t="shared" si="95"/>
        <v>20231123</v>
      </c>
      <c r="B1370" t="s">
        <v>728</v>
      </c>
      <c r="C1370" s="5" t="s">
        <v>4694</v>
      </c>
      <c r="D1370" s="3" t="s">
        <v>6</v>
      </c>
    </row>
    <row r="1371" spans="1:4" ht="15" customHeight="1">
      <c r="A1371" s="3" t="str">
        <f t="shared" ref="A1371:A1380" si="96">"20231121"</f>
        <v>20231121</v>
      </c>
      <c r="B1371" t="s">
        <v>2843</v>
      </c>
      <c r="C1371" s="5" t="s">
        <v>4695</v>
      </c>
      <c r="D1371" s="3" t="s">
        <v>61</v>
      </c>
    </row>
    <row r="1372" spans="1:4" ht="15" customHeight="1">
      <c r="A1372" s="3" t="str">
        <f t="shared" si="96"/>
        <v>20231121</v>
      </c>
      <c r="B1372" t="s">
        <v>2844</v>
      </c>
      <c r="C1372" s="5" t="s">
        <v>4696</v>
      </c>
      <c r="D1372" s="3" t="s">
        <v>61</v>
      </c>
    </row>
    <row r="1373" spans="1:4" ht="15" customHeight="1">
      <c r="A1373" s="3" t="str">
        <f t="shared" si="96"/>
        <v>20231121</v>
      </c>
      <c r="B1373" t="s">
        <v>2845</v>
      </c>
      <c r="C1373" s="5" t="s">
        <v>4697</v>
      </c>
      <c r="D1373" s="3" t="s">
        <v>61</v>
      </c>
    </row>
    <row r="1374" spans="1:4" ht="15" customHeight="1">
      <c r="A1374" s="3" t="str">
        <f t="shared" si="96"/>
        <v>20231121</v>
      </c>
      <c r="B1374" t="s">
        <v>2846</v>
      </c>
      <c r="C1374" s="5" t="s">
        <v>4698</v>
      </c>
      <c r="D1374" s="3" t="s">
        <v>6</v>
      </c>
    </row>
    <row r="1375" spans="1:4" ht="15" customHeight="1">
      <c r="A1375" s="3" t="str">
        <f t="shared" si="96"/>
        <v>20231121</v>
      </c>
      <c r="B1375" t="s">
        <v>2847</v>
      </c>
      <c r="C1375" s="5" t="s">
        <v>4699</v>
      </c>
      <c r="D1375" s="3" t="s">
        <v>64</v>
      </c>
    </row>
    <row r="1376" spans="1:4" ht="15" customHeight="1">
      <c r="A1376" s="3" t="str">
        <f t="shared" si="96"/>
        <v>20231121</v>
      </c>
      <c r="B1376" t="s">
        <v>2848</v>
      </c>
      <c r="C1376" s="5" t="s">
        <v>4700</v>
      </c>
      <c r="D1376" s="3" t="s">
        <v>6</v>
      </c>
    </row>
    <row r="1377" spans="1:4" ht="15" customHeight="1">
      <c r="A1377" s="3" t="str">
        <f t="shared" si="96"/>
        <v>20231121</v>
      </c>
      <c r="B1377" t="s">
        <v>2849</v>
      </c>
      <c r="C1377" s="5" t="s">
        <v>4701</v>
      </c>
      <c r="D1377" s="3" t="s">
        <v>6</v>
      </c>
    </row>
    <row r="1378" spans="1:4" ht="15" customHeight="1">
      <c r="A1378" s="3" t="str">
        <f t="shared" si="96"/>
        <v>20231121</v>
      </c>
      <c r="B1378" t="s">
        <v>2850</v>
      </c>
      <c r="C1378" s="5" t="s">
        <v>4702</v>
      </c>
      <c r="D1378" s="3" t="s">
        <v>64</v>
      </c>
    </row>
    <row r="1379" spans="1:4" ht="15" customHeight="1">
      <c r="A1379" s="3" t="str">
        <f t="shared" si="96"/>
        <v>20231121</v>
      </c>
      <c r="B1379" t="s">
        <v>2851</v>
      </c>
      <c r="C1379" s="5" t="s">
        <v>4703</v>
      </c>
      <c r="D1379" s="3" t="s">
        <v>61</v>
      </c>
    </row>
    <row r="1380" spans="1:4" ht="15" customHeight="1">
      <c r="A1380" s="3" t="str">
        <f t="shared" si="96"/>
        <v>20231121</v>
      </c>
      <c r="B1380" t="s">
        <v>2852</v>
      </c>
      <c r="C1380" s="5" t="s">
        <v>4704</v>
      </c>
      <c r="D1380" s="3" t="s">
        <v>61</v>
      </c>
    </row>
    <row r="1381" spans="1:4" ht="15" customHeight="1">
      <c r="A1381" s="3" t="str">
        <f t="shared" ref="A1381:A1397" si="97">"20231116"</f>
        <v>20231116</v>
      </c>
      <c r="B1381" t="s">
        <v>706</v>
      </c>
      <c r="C1381" s="5" t="s">
        <v>4705</v>
      </c>
      <c r="D1381" s="3" t="s">
        <v>64</v>
      </c>
    </row>
    <row r="1382" spans="1:4" ht="15" customHeight="1">
      <c r="A1382" s="3" t="str">
        <f t="shared" si="97"/>
        <v>20231116</v>
      </c>
      <c r="B1382" t="s">
        <v>707</v>
      </c>
      <c r="C1382" s="5" t="s">
        <v>4706</v>
      </c>
      <c r="D1382" s="3" t="s">
        <v>61</v>
      </c>
    </row>
    <row r="1383" spans="1:4" ht="15" customHeight="1">
      <c r="A1383" s="3" t="str">
        <f t="shared" si="97"/>
        <v>20231116</v>
      </c>
      <c r="B1383" t="s">
        <v>708</v>
      </c>
      <c r="C1383" s="5" t="s">
        <v>4707</v>
      </c>
      <c r="D1383" s="3" t="s">
        <v>61</v>
      </c>
    </row>
    <row r="1384" spans="1:4" ht="15" customHeight="1">
      <c r="A1384" s="3" t="str">
        <f t="shared" si="97"/>
        <v>20231116</v>
      </c>
      <c r="B1384" t="s">
        <v>709</v>
      </c>
      <c r="C1384" s="5" t="s">
        <v>4708</v>
      </c>
      <c r="D1384" s="3" t="s">
        <v>61</v>
      </c>
    </row>
    <row r="1385" spans="1:4" ht="15" customHeight="1">
      <c r="A1385" s="3" t="str">
        <f t="shared" si="97"/>
        <v>20231116</v>
      </c>
      <c r="B1385" t="s">
        <v>710</v>
      </c>
      <c r="C1385" s="5" t="s">
        <v>4709</v>
      </c>
      <c r="D1385" s="3" t="s">
        <v>6</v>
      </c>
    </row>
    <row r="1386" spans="1:4" ht="15" customHeight="1">
      <c r="A1386" s="3" t="str">
        <f t="shared" si="97"/>
        <v>20231116</v>
      </c>
      <c r="B1386" t="s">
        <v>711</v>
      </c>
      <c r="C1386" s="5" t="s">
        <v>4710</v>
      </c>
      <c r="D1386" s="3" t="s">
        <v>6</v>
      </c>
    </row>
    <row r="1387" spans="1:4" ht="15" customHeight="1">
      <c r="A1387" s="3" t="str">
        <f t="shared" si="97"/>
        <v>20231116</v>
      </c>
      <c r="B1387" t="s">
        <v>712</v>
      </c>
      <c r="C1387" s="5" t="s">
        <v>4711</v>
      </c>
      <c r="D1387" s="3" t="s">
        <v>6</v>
      </c>
    </row>
    <row r="1388" spans="1:4" ht="15" customHeight="1">
      <c r="A1388" s="3" t="str">
        <f t="shared" si="97"/>
        <v>20231116</v>
      </c>
      <c r="B1388" t="s">
        <v>713</v>
      </c>
      <c r="C1388" s="5" t="s">
        <v>4712</v>
      </c>
      <c r="D1388" s="3" t="s">
        <v>64</v>
      </c>
    </row>
    <row r="1389" spans="1:4" ht="15" customHeight="1">
      <c r="A1389" s="3" t="str">
        <f t="shared" si="97"/>
        <v>20231116</v>
      </c>
      <c r="B1389" t="s">
        <v>714</v>
      </c>
      <c r="C1389" s="5" t="s">
        <v>4713</v>
      </c>
      <c r="D1389" s="3" t="s">
        <v>6</v>
      </c>
    </row>
    <row r="1390" spans="1:4" ht="15" customHeight="1">
      <c r="A1390" s="3" t="str">
        <f t="shared" si="97"/>
        <v>20231116</v>
      </c>
      <c r="B1390" t="s">
        <v>715</v>
      </c>
      <c r="C1390" s="5" t="s">
        <v>4714</v>
      </c>
      <c r="D1390" s="3" t="s">
        <v>61</v>
      </c>
    </row>
    <row r="1391" spans="1:4" ht="15" customHeight="1">
      <c r="A1391" s="3" t="str">
        <f t="shared" si="97"/>
        <v>20231116</v>
      </c>
      <c r="B1391" t="s">
        <v>716</v>
      </c>
      <c r="C1391" s="5" t="s">
        <v>4715</v>
      </c>
      <c r="D1391" s="3" t="s">
        <v>61</v>
      </c>
    </row>
    <row r="1392" spans="1:4" ht="15" customHeight="1">
      <c r="A1392" s="3" t="str">
        <f t="shared" si="97"/>
        <v>20231116</v>
      </c>
      <c r="B1392" t="s">
        <v>717</v>
      </c>
      <c r="C1392" s="5" t="s">
        <v>4716</v>
      </c>
      <c r="D1392" s="3" t="s">
        <v>61</v>
      </c>
    </row>
    <row r="1393" spans="1:4" ht="15" customHeight="1">
      <c r="A1393" s="3" t="str">
        <f t="shared" si="97"/>
        <v>20231116</v>
      </c>
      <c r="B1393" t="s">
        <v>718</v>
      </c>
      <c r="C1393" s="5" t="s">
        <v>4717</v>
      </c>
      <c r="D1393" s="3" t="s">
        <v>61</v>
      </c>
    </row>
    <row r="1394" spans="1:4" ht="15" customHeight="1">
      <c r="A1394" s="3" t="str">
        <f t="shared" si="97"/>
        <v>20231116</v>
      </c>
      <c r="B1394" t="s">
        <v>719</v>
      </c>
      <c r="C1394" s="5" t="s">
        <v>4718</v>
      </c>
      <c r="D1394" s="3" t="s">
        <v>64</v>
      </c>
    </row>
    <row r="1395" spans="1:4" ht="15" customHeight="1">
      <c r="A1395" s="3" t="str">
        <f t="shared" si="97"/>
        <v>20231116</v>
      </c>
      <c r="B1395" t="s">
        <v>720</v>
      </c>
      <c r="C1395" s="5" t="s">
        <v>4719</v>
      </c>
      <c r="D1395" s="3" t="s">
        <v>6</v>
      </c>
    </row>
    <row r="1396" spans="1:4" ht="15" customHeight="1">
      <c r="A1396" s="3" t="str">
        <f t="shared" si="97"/>
        <v>20231116</v>
      </c>
      <c r="B1396" t="s">
        <v>721</v>
      </c>
      <c r="C1396" s="5" t="s">
        <v>4720</v>
      </c>
      <c r="D1396" s="3" t="s">
        <v>6</v>
      </c>
    </row>
    <row r="1397" spans="1:4" ht="15" customHeight="1">
      <c r="A1397" s="3" t="str">
        <f t="shared" si="97"/>
        <v>20231116</v>
      </c>
      <c r="B1397" t="s">
        <v>722</v>
      </c>
      <c r="C1397" s="5" t="s">
        <v>4721</v>
      </c>
      <c r="D1397" s="3" t="s">
        <v>6</v>
      </c>
    </row>
    <row r="1398" spans="1:4" ht="15" customHeight="1">
      <c r="A1398" s="3" t="str">
        <f t="shared" ref="A1398:A1406" si="98">"20231114"</f>
        <v>20231114</v>
      </c>
      <c r="B1398" t="s">
        <v>2834</v>
      </c>
      <c r="C1398" s="5" t="s">
        <v>4722</v>
      </c>
      <c r="D1398" s="3" t="s">
        <v>61</v>
      </c>
    </row>
    <row r="1399" spans="1:4" ht="15" customHeight="1">
      <c r="A1399" s="3" t="str">
        <f t="shared" si="98"/>
        <v>20231114</v>
      </c>
      <c r="B1399" t="s">
        <v>2835</v>
      </c>
      <c r="C1399" s="5" t="s">
        <v>4723</v>
      </c>
      <c r="D1399" s="3" t="s">
        <v>61</v>
      </c>
    </row>
    <row r="1400" spans="1:4" ht="15" customHeight="1">
      <c r="A1400" s="3" t="str">
        <f t="shared" si="98"/>
        <v>20231114</v>
      </c>
      <c r="B1400" t="s">
        <v>2836</v>
      </c>
      <c r="C1400" s="5" t="s">
        <v>4724</v>
      </c>
      <c r="D1400" s="3" t="s">
        <v>64</v>
      </c>
    </row>
    <row r="1401" spans="1:4" ht="15" customHeight="1">
      <c r="A1401" s="3" t="str">
        <f t="shared" si="98"/>
        <v>20231114</v>
      </c>
      <c r="B1401" t="s">
        <v>2837</v>
      </c>
      <c r="C1401" s="5" t="s">
        <v>4725</v>
      </c>
      <c r="D1401" s="3" t="s">
        <v>61</v>
      </c>
    </row>
    <row r="1402" spans="1:4" ht="15" customHeight="1">
      <c r="A1402" s="3" t="str">
        <f t="shared" si="98"/>
        <v>20231114</v>
      </c>
      <c r="B1402" t="s">
        <v>2838</v>
      </c>
      <c r="C1402" s="5" t="s">
        <v>4726</v>
      </c>
      <c r="D1402" s="3" t="s">
        <v>61</v>
      </c>
    </row>
    <row r="1403" spans="1:4" ht="15" customHeight="1">
      <c r="A1403" s="3" t="str">
        <f t="shared" si="98"/>
        <v>20231114</v>
      </c>
      <c r="B1403" t="s">
        <v>2839</v>
      </c>
      <c r="C1403" s="5" t="s">
        <v>4727</v>
      </c>
      <c r="D1403" s="3" t="s">
        <v>61</v>
      </c>
    </row>
    <row r="1404" spans="1:4" ht="15" customHeight="1">
      <c r="A1404" s="3" t="str">
        <f t="shared" si="98"/>
        <v>20231114</v>
      </c>
      <c r="B1404" t="s">
        <v>2840</v>
      </c>
      <c r="C1404" s="5" t="s">
        <v>4728</v>
      </c>
      <c r="D1404" s="3" t="s">
        <v>64</v>
      </c>
    </row>
    <row r="1405" spans="1:4" ht="15" customHeight="1">
      <c r="A1405" s="3" t="str">
        <f t="shared" si="98"/>
        <v>20231114</v>
      </c>
      <c r="B1405" t="s">
        <v>2841</v>
      </c>
      <c r="C1405" s="5" t="s">
        <v>4729</v>
      </c>
      <c r="D1405" s="3" t="s">
        <v>61</v>
      </c>
    </row>
    <row r="1406" spans="1:4" ht="15" customHeight="1">
      <c r="A1406" s="3" t="str">
        <f t="shared" si="98"/>
        <v>20231114</v>
      </c>
      <c r="B1406" t="s">
        <v>2842</v>
      </c>
      <c r="C1406" s="5" t="s">
        <v>4730</v>
      </c>
      <c r="D1406" s="3" t="s">
        <v>61</v>
      </c>
    </row>
    <row r="1407" spans="1:4" ht="15" customHeight="1">
      <c r="A1407" s="3" t="str">
        <f t="shared" ref="A1407:A1420" si="99">"20231109"</f>
        <v>20231109</v>
      </c>
      <c r="B1407" t="s">
        <v>691</v>
      </c>
      <c r="C1407" s="5" t="s">
        <v>4731</v>
      </c>
      <c r="D1407" s="3" t="s">
        <v>4</v>
      </c>
    </row>
    <row r="1408" spans="1:4" ht="15" customHeight="1">
      <c r="A1408" s="3" t="str">
        <f t="shared" si="99"/>
        <v>20231109</v>
      </c>
      <c r="B1408" t="s">
        <v>692</v>
      </c>
      <c r="C1408" s="5" t="s">
        <v>4732</v>
      </c>
      <c r="D1408" s="3" t="s">
        <v>4</v>
      </c>
    </row>
    <row r="1409" spans="1:4" ht="15" customHeight="1">
      <c r="A1409" s="3" t="str">
        <f t="shared" si="99"/>
        <v>20231109</v>
      </c>
      <c r="B1409" t="s">
        <v>693</v>
      </c>
      <c r="C1409" s="5" t="s">
        <v>4733</v>
      </c>
      <c r="D1409" s="3" t="s">
        <v>61</v>
      </c>
    </row>
    <row r="1410" spans="1:4" ht="15" customHeight="1">
      <c r="A1410" s="3" t="str">
        <f t="shared" si="99"/>
        <v>20231109</v>
      </c>
      <c r="B1410" t="s">
        <v>694</v>
      </c>
      <c r="C1410" s="5" t="s">
        <v>4734</v>
      </c>
      <c r="D1410" s="3" t="s">
        <v>61</v>
      </c>
    </row>
    <row r="1411" spans="1:4" ht="15" customHeight="1">
      <c r="A1411" s="3" t="str">
        <f t="shared" si="99"/>
        <v>20231109</v>
      </c>
      <c r="B1411" t="s">
        <v>695</v>
      </c>
      <c r="C1411" s="5" t="s">
        <v>4735</v>
      </c>
      <c r="D1411" s="3" t="s">
        <v>61</v>
      </c>
    </row>
    <row r="1412" spans="1:4" ht="15" customHeight="1">
      <c r="A1412" s="3" t="str">
        <f t="shared" si="99"/>
        <v>20231109</v>
      </c>
      <c r="B1412" t="s">
        <v>696</v>
      </c>
      <c r="C1412" s="5" t="s">
        <v>4736</v>
      </c>
      <c r="D1412" s="3" t="s">
        <v>6</v>
      </c>
    </row>
    <row r="1413" spans="1:4" ht="15" customHeight="1">
      <c r="A1413" s="3" t="str">
        <f t="shared" si="99"/>
        <v>20231109</v>
      </c>
      <c r="B1413" t="s">
        <v>697</v>
      </c>
      <c r="C1413" s="5" t="s">
        <v>4737</v>
      </c>
      <c r="D1413" s="3" t="s">
        <v>6</v>
      </c>
    </row>
    <row r="1414" spans="1:4" ht="15" customHeight="1">
      <c r="A1414" s="3" t="str">
        <f t="shared" si="99"/>
        <v>20231109</v>
      </c>
      <c r="B1414" t="s">
        <v>698</v>
      </c>
      <c r="C1414" s="5" t="s">
        <v>4738</v>
      </c>
      <c r="D1414" s="3" t="s">
        <v>61</v>
      </c>
    </row>
    <row r="1415" spans="1:4" ht="15" customHeight="1">
      <c r="A1415" s="3" t="str">
        <f t="shared" si="99"/>
        <v>20231109</v>
      </c>
      <c r="B1415" t="s">
        <v>699</v>
      </c>
      <c r="C1415" s="5" t="s">
        <v>4739</v>
      </c>
      <c r="D1415" s="3" t="s">
        <v>4</v>
      </c>
    </row>
    <row r="1416" spans="1:4" ht="15" customHeight="1">
      <c r="A1416" s="3" t="str">
        <f t="shared" si="99"/>
        <v>20231109</v>
      </c>
      <c r="B1416" t="s">
        <v>700</v>
      </c>
      <c r="C1416" s="5" t="s">
        <v>4740</v>
      </c>
      <c r="D1416" s="3" t="s">
        <v>61</v>
      </c>
    </row>
    <row r="1417" spans="1:4" ht="15" customHeight="1">
      <c r="A1417" s="3" t="str">
        <f t="shared" si="99"/>
        <v>20231109</v>
      </c>
      <c r="B1417" t="s">
        <v>701</v>
      </c>
      <c r="C1417" s="5" t="s">
        <v>4741</v>
      </c>
      <c r="D1417" s="3" t="s">
        <v>6</v>
      </c>
    </row>
    <row r="1418" spans="1:4" ht="15" customHeight="1">
      <c r="A1418" s="3" t="str">
        <f t="shared" si="99"/>
        <v>20231109</v>
      </c>
      <c r="B1418" t="s">
        <v>702</v>
      </c>
      <c r="C1418" s="5" t="s">
        <v>4742</v>
      </c>
      <c r="D1418" s="3" t="s">
        <v>61</v>
      </c>
    </row>
    <row r="1419" spans="1:4" ht="15" customHeight="1">
      <c r="A1419" s="3" t="str">
        <f t="shared" si="99"/>
        <v>20231109</v>
      </c>
      <c r="B1419" t="s">
        <v>703</v>
      </c>
      <c r="C1419" s="5" t="s">
        <v>4743</v>
      </c>
      <c r="D1419" s="3" t="s">
        <v>704</v>
      </c>
    </row>
    <row r="1420" spans="1:4" ht="15" customHeight="1">
      <c r="A1420" s="3" t="str">
        <f t="shared" si="99"/>
        <v>20231109</v>
      </c>
      <c r="B1420" t="s">
        <v>705</v>
      </c>
      <c r="C1420" s="5" t="s">
        <v>4744</v>
      </c>
      <c r="D1420" s="3" t="s">
        <v>64</v>
      </c>
    </row>
    <row r="1421" spans="1:4" ht="15" customHeight="1">
      <c r="A1421" s="3" t="str">
        <f t="shared" ref="A1421:A1428" si="100">"20231107"</f>
        <v>20231107</v>
      </c>
      <c r="B1421" t="s">
        <v>2826</v>
      </c>
      <c r="C1421" s="5" t="s">
        <v>4745</v>
      </c>
      <c r="D1421" s="3" t="s">
        <v>64</v>
      </c>
    </row>
    <row r="1422" spans="1:4" ht="15" customHeight="1">
      <c r="A1422" s="3" t="str">
        <f t="shared" si="100"/>
        <v>20231107</v>
      </c>
      <c r="B1422" t="s">
        <v>2827</v>
      </c>
      <c r="C1422" s="5" t="s">
        <v>4746</v>
      </c>
      <c r="D1422" s="3" t="s">
        <v>61</v>
      </c>
    </row>
    <row r="1423" spans="1:4" ht="15" customHeight="1">
      <c r="A1423" s="3" t="str">
        <f t="shared" si="100"/>
        <v>20231107</v>
      </c>
      <c r="B1423" t="s">
        <v>2828</v>
      </c>
      <c r="C1423" s="5" t="s">
        <v>4747</v>
      </c>
      <c r="D1423" s="3" t="s">
        <v>6</v>
      </c>
    </row>
    <row r="1424" spans="1:4" ht="15" customHeight="1">
      <c r="A1424" s="3" t="str">
        <f t="shared" si="100"/>
        <v>20231107</v>
      </c>
      <c r="B1424" t="s">
        <v>2829</v>
      </c>
      <c r="C1424" s="5" t="s">
        <v>4748</v>
      </c>
      <c r="D1424" s="3" t="s">
        <v>61</v>
      </c>
    </row>
    <row r="1425" spans="1:4" ht="15" customHeight="1">
      <c r="A1425" s="3" t="str">
        <f t="shared" si="100"/>
        <v>20231107</v>
      </c>
      <c r="B1425" t="s">
        <v>2830</v>
      </c>
      <c r="C1425" s="5" t="s">
        <v>4749</v>
      </c>
      <c r="D1425" s="3" t="s">
        <v>61</v>
      </c>
    </row>
    <row r="1426" spans="1:4" ht="15" customHeight="1">
      <c r="A1426" s="3" t="str">
        <f t="shared" si="100"/>
        <v>20231107</v>
      </c>
      <c r="B1426" t="s">
        <v>2831</v>
      </c>
      <c r="C1426" s="5" t="s">
        <v>4750</v>
      </c>
      <c r="D1426" s="3" t="s">
        <v>6</v>
      </c>
    </row>
    <row r="1427" spans="1:4" ht="15" customHeight="1">
      <c r="A1427" s="3" t="str">
        <f t="shared" si="100"/>
        <v>20231107</v>
      </c>
      <c r="B1427" t="s">
        <v>2832</v>
      </c>
      <c r="C1427" s="5" t="s">
        <v>4751</v>
      </c>
      <c r="D1427" s="3" t="s">
        <v>64</v>
      </c>
    </row>
    <row r="1428" spans="1:4" ht="15" customHeight="1">
      <c r="A1428" s="3" t="str">
        <f t="shared" si="100"/>
        <v>20231107</v>
      </c>
      <c r="B1428" t="s">
        <v>2833</v>
      </c>
      <c r="C1428" s="5" t="s">
        <v>4752</v>
      </c>
      <c r="D1428" s="3" t="s">
        <v>64</v>
      </c>
    </row>
    <row r="1429" spans="1:4" ht="15" customHeight="1">
      <c r="A1429" s="3" t="str">
        <f t="shared" ref="A1429:A1440" si="101">"20231102"</f>
        <v>20231102</v>
      </c>
      <c r="B1429" t="s">
        <v>679</v>
      </c>
      <c r="C1429" s="5" t="s">
        <v>4753</v>
      </c>
      <c r="D1429" s="3" t="s">
        <v>61</v>
      </c>
    </row>
    <row r="1430" spans="1:4" ht="15" customHeight="1">
      <c r="A1430" s="3" t="str">
        <f t="shared" si="101"/>
        <v>20231102</v>
      </c>
      <c r="B1430" t="s">
        <v>680</v>
      </c>
      <c r="C1430" s="5" t="s">
        <v>4754</v>
      </c>
      <c r="D1430" s="3" t="s">
        <v>61</v>
      </c>
    </row>
    <row r="1431" spans="1:4" ht="15" customHeight="1">
      <c r="A1431" s="3" t="str">
        <f t="shared" si="101"/>
        <v>20231102</v>
      </c>
      <c r="B1431" t="s">
        <v>681</v>
      </c>
      <c r="C1431" s="5" t="s">
        <v>4755</v>
      </c>
      <c r="D1431" s="3" t="s">
        <v>61</v>
      </c>
    </row>
    <row r="1432" spans="1:4" ht="15" customHeight="1">
      <c r="A1432" s="3" t="str">
        <f t="shared" si="101"/>
        <v>20231102</v>
      </c>
      <c r="B1432" t="s">
        <v>682</v>
      </c>
      <c r="C1432" s="5" t="s">
        <v>4756</v>
      </c>
      <c r="D1432" s="3" t="s">
        <v>61</v>
      </c>
    </row>
    <row r="1433" spans="1:4" ht="15" customHeight="1">
      <c r="A1433" s="3" t="str">
        <f t="shared" si="101"/>
        <v>20231102</v>
      </c>
      <c r="B1433" t="s">
        <v>683</v>
      </c>
      <c r="C1433" s="5" t="s">
        <v>4757</v>
      </c>
      <c r="D1433" s="3" t="s">
        <v>61</v>
      </c>
    </row>
    <row r="1434" spans="1:4" ht="15" customHeight="1">
      <c r="A1434" s="3" t="str">
        <f t="shared" si="101"/>
        <v>20231102</v>
      </c>
      <c r="B1434" t="s">
        <v>684</v>
      </c>
      <c r="C1434" s="5" t="s">
        <v>4758</v>
      </c>
      <c r="D1434" s="3" t="s">
        <v>61</v>
      </c>
    </row>
    <row r="1435" spans="1:4" ht="15" customHeight="1">
      <c r="A1435" s="3" t="str">
        <f t="shared" si="101"/>
        <v>20231102</v>
      </c>
      <c r="B1435" t="s">
        <v>685</v>
      </c>
      <c r="C1435" s="5" t="s">
        <v>4759</v>
      </c>
      <c r="D1435" s="3" t="s">
        <v>6</v>
      </c>
    </row>
    <row r="1436" spans="1:4" ht="15" customHeight="1">
      <c r="A1436" s="3" t="str">
        <f t="shared" si="101"/>
        <v>20231102</v>
      </c>
      <c r="B1436" t="s">
        <v>686</v>
      </c>
      <c r="C1436" s="5" t="s">
        <v>4760</v>
      </c>
      <c r="D1436" s="3" t="s">
        <v>6</v>
      </c>
    </row>
    <row r="1437" spans="1:4" ht="15" customHeight="1">
      <c r="A1437" s="3" t="str">
        <f t="shared" si="101"/>
        <v>20231102</v>
      </c>
      <c r="B1437" t="s">
        <v>687</v>
      </c>
      <c r="C1437" s="5" t="s">
        <v>4761</v>
      </c>
      <c r="D1437" s="3" t="s">
        <v>6</v>
      </c>
    </row>
    <row r="1438" spans="1:4" ht="15" customHeight="1">
      <c r="A1438" s="3" t="str">
        <f t="shared" si="101"/>
        <v>20231102</v>
      </c>
      <c r="B1438" t="s">
        <v>688</v>
      </c>
      <c r="C1438" s="5" t="s">
        <v>4762</v>
      </c>
      <c r="D1438" s="3" t="s">
        <v>64</v>
      </c>
    </row>
    <row r="1439" spans="1:4" ht="15" customHeight="1">
      <c r="A1439" s="3" t="str">
        <f t="shared" si="101"/>
        <v>20231102</v>
      </c>
      <c r="B1439" t="s">
        <v>689</v>
      </c>
      <c r="C1439" s="5" t="s">
        <v>4763</v>
      </c>
      <c r="D1439" s="3" t="s">
        <v>61</v>
      </c>
    </row>
    <row r="1440" spans="1:4" ht="15" customHeight="1">
      <c r="A1440" s="3" t="str">
        <f t="shared" si="101"/>
        <v>20231102</v>
      </c>
      <c r="B1440" t="s">
        <v>690</v>
      </c>
      <c r="C1440" s="5" t="s">
        <v>4764</v>
      </c>
      <c r="D1440" s="3" t="s">
        <v>61</v>
      </c>
    </row>
    <row r="1441" spans="1:4" ht="15" customHeight="1">
      <c r="A1441" s="3" t="str">
        <f>"20231031"</f>
        <v>20231031</v>
      </c>
      <c r="B1441" t="s">
        <v>2823</v>
      </c>
      <c r="C1441" s="5" t="s">
        <v>4765</v>
      </c>
      <c r="D1441" s="3" t="s">
        <v>64</v>
      </c>
    </row>
    <row r="1442" spans="1:4" ht="15" customHeight="1">
      <c r="A1442" s="3" t="str">
        <f>"20231031"</f>
        <v>20231031</v>
      </c>
      <c r="B1442" t="s">
        <v>2824</v>
      </c>
      <c r="C1442" s="5" t="s">
        <v>4766</v>
      </c>
      <c r="D1442" s="3" t="s">
        <v>61</v>
      </c>
    </row>
    <row r="1443" spans="1:4" ht="15" customHeight="1">
      <c r="A1443" s="3" t="str">
        <f>"20231031"</f>
        <v>20231031</v>
      </c>
      <c r="B1443" t="s">
        <v>2825</v>
      </c>
      <c r="C1443" s="5" t="s">
        <v>4767</v>
      </c>
      <c r="D1443" s="3" t="s">
        <v>61</v>
      </c>
    </row>
    <row r="1444" spans="1:4" ht="15" customHeight="1">
      <c r="A1444" s="3" t="str">
        <f t="shared" ref="A1444:A1463" si="102">"20231026"</f>
        <v>20231026</v>
      </c>
      <c r="B1444" t="s">
        <v>659</v>
      </c>
      <c r="C1444" s="5" t="s">
        <v>4768</v>
      </c>
      <c r="D1444" s="3" t="s">
        <v>61</v>
      </c>
    </row>
    <row r="1445" spans="1:4" ht="15" customHeight="1">
      <c r="A1445" s="3" t="str">
        <f t="shared" si="102"/>
        <v>20231026</v>
      </c>
      <c r="B1445" t="s">
        <v>660</v>
      </c>
      <c r="C1445" s="5" t="s">
        <v>4769</v>
      </c>
      <c r="D1445" s="3" t="s">
        <v>61</v>
      </c>
    </row>
    <row r="1446" spans="1:4" ht="15" customHeight="1">
      <c r="A1446" s="3" t="str">
        <f t="shared" si="102"/>
        <v>20231026</v>
      </c>
      <c r="B1446" t="s">
        <v>661</v>
      </c>
      <c r="C1446" s="5" t="s">
        <v>4770</v>
      </c>
      <c r="D1446" s="3" t="s">
        <v>61</v>
      </c>
    </row>
    <row r="1447" spans="1:4" ht="15" customHeight="1">
      <c r="A1447" s="3" t="str">
        <f t="shared" si="102"/>
        <v>20231026</v>
      </c>
      <c r="B1447" t="s">
        <v>662</v>
      </c>
      <c r="C1447" s="5" t="s">
        <v>4771</v>
      </c>
      <c r="D1447" s="3" t="s">
        <v>4</v>
      </c>
    </row>
    <row r="1448" spans="1:4" ht="15" customHeight="1">
      <c r="A1448" s="3" t="str">
        <f t="shared" si="102"/>
        <v>20231026</v>
      </c>
      <c r="B1448" t="s">
        <v>663</v>
      </c>
      <c r="C1448" s="5" t="s">
        <v>4772</v>
      </c>
      <c r="D1448" s="3" t="s">
        <v>64</v>
      </c>
    </row>
    <row r="1449" spans="1:4" ht="15" customHeight="1">
      <c r="A1449" s="3" t="str">
        <f t="shared" si="102"/>
        <v>20231026</v>
      </c>
      <c r="B1449" t="s">
        <v>664</v>
      </c>
      <c r="C1449" s="5" t="s">
        <v>4773</v>
      </c>
      <c r="D1449" s="3" t="s">
        <v>6</v>
      </c>
    </row>
    <row r="1450" spans="1:4" ht="15" customHeight="1">
      <c r="A1450" s="3" t="str">
        <f t="shared" si="102"/>
        <v>20231026</v>
      </c>
      <c r="B1450" t="s">
        <v>665</v>
      </c>
      <c r="C1450" s="5" t="s">
        <v>4774</v>
      </c>
      <c r="D1450" s="3" t="s">
        <v>61</v>
      </c>
    </row>
    <row r="1451" spans="1:4" ht="15" customHeight="1">
      <c r="A1451" s="3" t="str">
        <f t="shared" si="102"/>
        <v>20231026</v>
      </c>
      <c r="B1451" t="s">
        <v>666</v>
      </c>
      <c r="C1451" s="5" t="s">
        <v>4775</v>
      </c>
      <c r="D1451" s="3" t="s">
        <v>6</v>
      </c>
    </row>
    <row r="1452" spans="1:4" ht="15" customHeight="1">
      <c r="A1452" s="3" t="str">
        <f t="shared" si="102"/>
        <v>20231026</v>
      </c>
      <c r="B1452" t="s">
        <v>667</v>
      </c>
      <c r="C1452" s="5" t="s">
        <v>4776</v>
      </c>
      <c r="D1452" s="3" t="s">
        <v>61</v>
      </c>
    </row>
    <row r="1453" spans="1:4" ht="15" customHeight="1">
      <c r="A1453" s="3" t="str">
        <f t="shared" si="102"/>
        <v>20231026</v>
      </c>
      <c r="B1453" t="s">
        <v>668</v>
      </c>
      <c r="C1453" s="5" t="s">
        <v>4777</v>
      </c>
      <c r="D1453" s="3" t="s">
        <v>61</v>
      </c>
    </row>
    <row r="1454" spans="1:4" ht="15" customHeight="1">
      <c r="A1454" s="3" t="str">
        <f t="shared" si="102"/>
        <v>20231026</v>
      </c>
      <c r="B1454" t="s">
        <v>669</v>
      </c>
      <c r="C1454" s="5" t="s">
        <v>4778</v>
      </c>
      <c r="D1454" s="3" t="s">
        <v>6</v>
      </c>
    </row>
    <row r="1455" spans="1:4" ht="15" customHeight="1">
      <c r="A1455" s="3" t="str">
        <f t="shared" si="102"/>
        <v>20231026</v>
      </c>
      <c r="B1455" t="s">
        <v>670</v>
      </c>
      <c r="C1455" s="5" t="s">
        <v>4779</v>
      </c>
      <c r="D1455" s="3" t="s">
        <v>61</v>
      </c>
    </row>
    <row r="1456" spans="1:4" ht="15" customHeight="1">
      <c r="A1456" s="3" t="str">
        <f t="shared" si="102"/>
        <v>20231026</v>
      </c>
      <c r="B1456" t="s">
        <v>671</v>
      </c>
      <c r="C1456" s="5" t="s">
        <v>4780</v>
      </c>
      <c r="D1456" s="3" t="s">
        <v>64</v>
      </c>
    </row>
    <row r="1457" spans="1:4" ht="15" customHeight="1">
      <c r="A1457" s="3" t="str">
        <f t="shared" si="102"/>
        <v>20231026</v>
      </c>
      <c r="B1457" t="s">
        <v>672</v>
      </c>
      <c r="C1457" s="5" t="s">
        <v>4781</v>
      </c>
      <c r="D1457" s="3" t="s">
        <v>6</v>
      </c>
    </row>
    <row r="1458" spans="1:4" ht="15" customHeight="1">
      <c r="A1458" s="3" t="str">
        <f t="shared" si="102"/>
        <v>20231026</v>
      </c>
      <c r="B1458" t="s">
        <v>673</v>
      </c>
      <c r="C1458" s="5" t="s">
        <v>4782</v>
      </c>
      <c r="D1458" s="3" t="s">
        <v>6</v>
      </c>
    </row>
    <row r="1459" spans="1:4" ht="15" customHeight="1">
      <c r="A1459" s="3" t="str">
        <f t="shared" si="102"/>
        <v>20231026</v>
      </c>
      <c r="B1459" t="s">
        <v>674</v>
      </c>
      <c r="C1459" s="5" t="s">
        <v>4783</v>
      </c>
      <c r="D1459" s="3" t="s">
        <v>64</v>
      </c>
    </row>
    <row r="1460" spans="1:4" ht="15" customHeight="1">
      <c r="A1460" s="3" t="str">
        <f t="shared" si="102"/>
        <v>20231026</v>
      </c>
      <c r="B1460" t="s">
        <v>675</v>
      </c>
      <c r="C1460" s="5" t="s">
        <v>4784</v>
      </c>
      <c r="D1460" s="3" t="s">
        <v>6</v>
      </c>
    </row>
    <row r="1461" spans="1:4" ht="15" customHeight="1">
      <c r="A1461" s="3" t="str">
        <f t="shared" si="102"/>
        <v>20231026</v>
      </c>
      <c r="B1461" t="s">
        <v>676</v>
      </c>
      <c r="C1461" s="5" t="s">
        <v>4785</v>
      </c>
      <c r="D1461" s="3" t="s">
        <v>61</v>
      </c>
    </row>
    <row r="1462" spans="1:4" ht="15" customHeight="1">
      <c r="A1462" s="3" t="str">
        <f t="shared" si="102"/>
        <v>20231026</v>
      </c>
      <c r="B1462" t="s">
        <v>677</v>
      </c>
      <c r="C1462" s="5" t="s">
        <v>4786</v>
      </c>
      <c r="D1462" s="3" t="s">
        <v>61</v>
      </c>
    </row>
    <row r="1463" spans="1:4" ht="15" customHeight="1">
      <c r="A1463" s="3" t="str">
        <f t="shared" si="102"/>
        <v>20231026</v>
      </c>
      <c r="B1463" t="s">
        <v>678</v>
      </c>
      <c r="C1463" s="5" t="s">
        <v>4787</v>
      </c>
      <c r="D1463" s="3" t="s">
        <v>61</v>
      </c>
    </row>
    <row r="1464" spans="1:4" ht="15" customHeight="1">
      <c r="A1464" s="3" t="str">
        <f t="shared" ref="A1464:A1482" si="103">"20231024"</f>
        <v>20231024</v>
      </c>
      <c r="B1464" t="s">
        <v>2804</v>
      </c>
      <c r="C1464" s="5" t="s">
        <v>4788</v>
      </c>
      <c r="D1464" s="3" t="s">
        <v>64</v>
      </c>
    </row>
    <row r="1465" spans="1:4" ht="15" customHeight="1">
      <c r="A1465" s="3" t="str">
        <f t="shared" si="103"/>
        <v>20231024</v>
      </c>
      <c r="B1465" t="s">
        <v>2805</v>
      </c>
      <c r="C1465" s="5" t="s">
        <v>4789</v>
      </c>
      <c r="D1465" s="3" t="s">
        <v>61</v>
      </c>
    </row>
    <row r="1466" spans="1:4" ht="15" customHeight="1">
      <c r="A1466" s="3" t="str">
        <f t="shared" si="103"/>
        <v>20231024</v>
      </c>
      <c r="B1466" t="s">
        <v>2806</v>
      </c>
      <c r="C1466" s="5" t="s">
        <v>4790</v>
      </c>
      <c r="D1466" s="3" t="s">
        <v>61</v>
      </c>
    </row>
    <row r="1467" spans="1:4" ht="15" customHeight="1">
      <c r="A1467" s="3" t="str">
        <f t="shared" si="103"/>
        <v>20231024</v>
      </c>
      <c r="B1467" t="s">
        <v>2807</v>
      </c>
      <c r="C1467" s="5" t="s">
        <v>4791</v>
      </c>
      <c r="D1467" s="3" t="s">
        <v>4</v>
      </c>
    </row>
    <row r="1468" spans="1:4" ht="15" customHeight="1">
      <c r="A1468" s="3" t="str">
        <f t="shared" si="103"/>
        <v>20231024</v>
      </c>
      <c r="B1468" t="s">
        <v>2808</v>
      </c>
      <c r="C1468" s="5" t="s">
        <v>4792</v>
      </c>
      <c r="D1468" s="3" t="s">
        <v>61</v>
      </c>
    </row>
    <row r="1469" spans="1:4" ht="15" customHeight="1">
      <c r="A1469" s="3" t="str">
        <f t="shared" si="103"/>
        <v>20231024</v>
      </c>
      <c r="B1469" t="s">
        <v>2809</v>
      </c>
      <c r="C1469" s="5" t="s">
        <v>4793</v>
      </c>
      <c r="D1469" s="3" t="s">
        <v>61</v>
      </c>
    </row>
    <row r="1470" spans="1:4" ht="15" customHeight="1">
      <c r="A1470" s="3" t="str">
        <f t="shared" si="103"/>
        <v>20231024</v>
      </c>
      <c r="B1470" t="s">
        <v>2810</v>
      </c>
      <c r="C1470" s="5" t="s">
        <v>4794</v>
      </c>
      <c r="D1470" s="3" t="s">
        <v>64</v>
      </c>
    </row>
    <row r="1471" spans="1:4" ht="15" customHeight="1">
      <c r="A1471" s="3" t="str">
        <f t="shared" si="103"/>
        <v>20231024</v>
      </c>
      <c r="B1471" t="s">
        <v>2811</v>
      </c>
      <c r="C1471" s="5" t="s">
        <v>4795</v>
      </c>
      <c r="D1471" s="3" t="s">
        <v>61</v>
      </c>
    </row>
    <row r="1472" spans="1:4" ht="15" customHeight="1">
      <c r="A1472" s="3" t="str">
        <f t="shared" si="103"/>
        <v>20231024</v>
      </c>
      <c r="B1472" t="s">
        <v>2812</v>
      </c>
      <c r="C1472" s="5" t="s">
        <v>4796</v>
      </c>
      <c r="D1472" s="3" t="s">
        <v>64</v>
      </c>
    </row>
    <row r="1473" spans="1:4" ht="15" customHeight="1">
      <c r="A1473" s="3" t="str">
        <f t="shared" si="103"/>
        <v>20231024</v>
      </c>
      <c r="B1473" t="s">
        <v>2813</v>
      </c>
      <c r="C1473" s="5" t="s">
        <v>4797</v>
      </c>
      <c r="D1473" s="3" t="s">
        <v>61</v>
      </c>
    </row>
    <row r="1474" spans="1:4" ht="15" customHeight="1">
      <c r="A1474" s="3" t="str">
        <f t="shared" si="103"/>
        <v>20231024</v>
      </c>
      <c r="B1474" t="s">
        <v>2814</v>
      </c>
      <c r="C1474" s="5" t="s">
        <v>4798</v>
      </c>
      <c r="D1474" s="3" t="s">
        <v>6</v>
      </c>
    </row>
    <row r="1475" spans="1:4" ht="15" customHeight="1">
      <c r="A1475" s="3" t="str">
        <f t="shared" si="103"/>
        <v>20231024</v>
      </c>
      <c r="B1475" t="s">
        <v>2815</v>
      </c>
      <c r="C1475" s="5" t="s">
        <v>4799</v>
      </c>
      <c r="D1475" s="3" t="s">
        <v>6</v>
      </c>
    </row>
    <row r="1476" spans="1:4" ht="15" customHeight="1">
      <c r="A1476" s="3" t="str">
        <f t="shared" si="103"/>
        <v>20231024</v>
      </c>
      <c r="B1476" t="s">
        <v>2816</v>
      </c>
      <c r="C1476" s="5" t="s">
        <v>4800</v>
      </c>
      <c r="D1476" s="3" t="s">
        <v>6</v>
      </c>
    </row>
    <row r="1477" spans="1:4" ht="15" customHeight="1">
      <c r="A1477" s="3" t="str">
        <f t="shared" si="103"/>
        <v>20231024</v>
      </c>
      <c r="B1477" t="s">
        <v>2817</v>
      </c>
      <c r="C1477" s="5" t="s">
        <v>4801</v>
      </c>
      <c r="D1477" s="3" t="s">
        <v>61</v>
      </c>
    </row>
    <row r="1478" spans="1:4" ht="15" customHeight="1">
      <c r="A1478" s="3" t="str">
        <f t="shared" si="103"/>
        <v>20231024</v>
      </c>
      <c r="B1478" t="s">
        <v>2818</v>
      </c>
      <c r="C1478" s="5" t="s">
        <v>4802</v>
      </c>
      <c r="D1478" s="3" t="s">
        <v>61</v>
      </c>
    </row>
    <row r="1479" spans="1:4" ht="15" customHeight="1">
      <c r="A1479" s="3" t="str">
        <f t="shared" si="103"/>
        <v>20231024</v>
      </c>
      <c r="B1479" t="s">
        <v>2819</v>
      </c>
      <c r="C1479" s="5" t="s">
        <v>4803</v>
      </c>
      <c r="D1479" s="3" t="s">
        <v>61</v>
      </c>
    </row>
    <row r="1480" spans="1:4" ht="15" customHeight="1">
      <c r="A1480" s="3" t="str">
        <f t="shared" si="103"/>
        <v>20231024</v>
      </c>
      <c r="B1480" t="s">
        <v>2820</v>
      </c>
      <c r="C1480" s="5" t="s">
        <v>4804</v>
      </c>
      <c r="D1480" s="3" t="s">
        <v>61</v>
      </c>
    </row>
    <row r="1481" spans="1:4" ht="15" customHeight="1">
      <c r="A1481" s="3" t="str">
        <f t="shared" si="103"/>
        <v>20231024</v>
      </c>
      <c r="B1481" t="s">
        <v>2821</v>
      </c>
      <c r="C1481" s="5" t="s">
        <v>4805</v>
      </c>
      <c r="D1481" s="3" t="s">
        <v>61</v>
      </c>
    </row>
    <row r="1482" spans="1:4" ht="15" customHeight="1">
      <c r="A1482" s="3" t="str">
        <f t="shared" si="103"/>
        <v>20231024</v>
      </c>
      <c r="B1482" t="s">
        <v>2822</v>
      </c>
      <c r="C1482" s="5" t="s">
        <v>4806</v>
      </c>
      <c r="D1482" s="3" t="s">
        <v>64</v>
      </c>
    </row>
    <row r="1483" spans="1:4" ht="15" customHeight="1">
      <c r="A1483" s="3" t="str">
        <f t="shared" ref="A1483:A1508" si="104">"20231019"</f>
        <v>20231019</v>
      </c>
      <c r="B1483" t="s">
        <v>633</v>
      </c>
      <c r="C1483" s="5" t="s">
        <v>4807</v>
      </c>
      <c r="D1483" s="3" t="s">
        <v>6</v>
      </c>
    </row>
    <row r="1484" spans="1:4" ht="15" customHeight="1">
      <c r="A1484" s="3" t="str">
        <f t="shared" si="104"/>
        <v>20231019</v>
      </c>
      <c r="B1484" t="s">
        <v>634</v>
      </c>
      <c r="C1484" s="5" t="s">
        <v>4808</v>
      </c>
      <c r="D1484" s="3" t="s">
        <v>61</v>
      </c>
    </row>
    <row r="1485" spans="1:4" ht="15" customHeight="1">
      <c r="A1485" s="3" t="str">
        <f t="shared" si="104"/>
        <v>20231019</v>
      </c>
      <c r="B1485" t="s">
        <v>635</v>
      </c>
      <c r="C1485" s="5" t="s">
        <v>4809</v>
      </c>
      <c r="D1485" s="3" t="s">
        <v>61</v>
      </c>
    </row>
    <row r="1486" spans="1:4" ht="15" customHeight="1">
      <c r="A1486" s="3" t="str">
        <f t="shared" si="104"/>
        <v>20231019</v>
      </c>
      <c r="B1486" t="s">
        <v>636</v>
      </c>
      <c r="C1486" s="5" t="s">
        <v>4810</v>
      </c>
      <c r="D1486" s="3" t="s">
        <v>61</v>
      </c>
    </row>
    <row r="1487" spans="1:4" ht="15" customHeight="1">
      <c r="A1487" s="3" t="str">
        <f t="shared" si="104"/>
        <v>20231019</v>
      </c>
      <c r="B1487" t="s">
        <v>637</v>
      </c>
      <c r="C1487" s="5" t="s">
        <v>4811</v>
      </c>
      <c r="D1487" s="3" t="s">
        <v>6</v>
      </c>
    </row>
    <row r="1488" spans="1:4" ht="15" customHeight="1">
      <c r="A1488" s="3" t="str">
        <f t="shared" si="104"/>
        <v>20231019</v>
      </c>
      <c r="B1488" t="s">
        <v>638</v>
      </c>
      <c r="C1488" s="5" t="s">
        <v>4812</v>
      </c>
      <c r="D1488" s="3" t="s">
        <v>4</v>
      </c>
    </row>
    <row r="1489" spans="1:4" ht="15" customHeight="1">
      <c r="A1489" s="3" t="str">
        <f t="shared" si="104"/>
        <v>20231019</v>
      </c>
      <c r="B1489" t="s">
        <v>639</v>
      </c>
      <c r="C1489" s="5" t="s">
        <v>4813</v>
      </c>
      <c r="D1489" s="3" t="s">
        <v>6</v>
      </c>
    </row>
    <row r="1490" spans="1:4" ht="15" customHeight="1">
      <c r="A1490" s="3" t="str">
        <f t="shared" si="104"/>
        <v>20231019</v>
      </c>
      <c r="B1490" t="s">
        <v>640</v>
      </c>
      <c r="C1490" s="5" t="s">
        <v>4814</v>
      </c>
      <c r="D1490" s="3" t="s">
        <v>6</v>
      </c>
    </row>
    <row r="1491" spans="1:4" ht="15" customHeight="1">
      <c r="A1491" s="3" t="str">
        <f t="shared" si="104"/>
        <v>20231019</v>
      </c>
      <c r="B1491" t="s">
        <v>641</v>
      </c>
      <c r="C1491" s="5" t="s">
        <v>4815</v>
      </c>
      <c r="D1491" s="3" t="s">
        <v>6</v>
      </c>
    </row>
    <row r="1492" spans="1:4" ht="15" customHeight="1">
      <c r="A1492" s="3" t="str">
        <f t="shared" si="104"/>
        <v>20231019</v>
      </c>
      <c r="B1492" t="s">
        <v>642</v>
      </c>
      <c r="C1492" s="5" t="s">
        <v>4816</v>
      </c>
      <c r="D1492" s="3" t="s">
        <v>6</v>
      </c>
    </row>
    <row r="1493" spans="1:4" ht="15" customHeight="1">
      <c r="A1493" s="3" t="str">
        <f t="shared" si="104"/>
        <v>20231019</v>
      </c>
      <c r="B1493" t="s">
        <v>643</v>
      </c>
      <c r="C1493" s="5" t="s">
        <v>4817</v>
      </c>
      <c r="D1493" s="3" t="s">
        <v>64</v>
      </c>
    </row>
    <row r="1494" spans="1:4" ht="15" customHeight="1">
      <c r="A1494" s="3" t="str">
        <f t="shared" si="104"/>
        <v>20231019</v>
      </c>
      <c r="B1494" t="s">
        <v>644</v>
      </c>
      <c r="C1494" s="5" t="s">
        <v>4818</v>
      </c>
      <c r="D1494" s="3" t="s">
        <v>6</v>
      </c>
    </row>
    <row r="1495" spans="1:4" ht="15" customHeight="1">
      <c r="A1495" s="3" t="str">
        <f t="shared" si="104"/>
        <v>20231019</v>
      </c>
      <c r="B1495" t="s">
        <v>645</v>
      </c>
      <c r="C1495" s="5" t="s">
        <v>4819</v>
      </c>
      <c r="D1495" s="3" t="s">
        <v>64</v>
      </c>
    </row>
    <row r="1496" spans="1:4" ht="15" customHeight="1">
      <c r="A1496" s="3" t="str">
        <f t="shared" si="104"/>
        <v>20231019</v>
      </c>
      <c r="B1496" t="s">
        <v>646</v>
      </c>
      <c r="C1496" s="5" t="s">
        <v>4820</v>
      </c>
      <c r="D1496" s="3" t="s">
        <v>61</v>
      </c>
    </row>
    <row r="1497" spans="1:4" ht="15" customHeight="1">
      <c r="A1497" s="3" t="str">
        <f t="shared" si="104"/>
        <v>20231019</v>
      </c>
      <c r="B1497" t="s">
        <v>647</v>
      </c>
      <c r="C1497" s="5" t="s">
        <v>4821</v>
      </c>
      <c r="D1497" s="3" t="s">
        <v>64</v>
      </c>
    </row>
    <row r="1498" spans="1:4" ht="15" customHeight="1">
      <c r="A1498" s="3" t="str">
        <f t="shared" si="104"/>
        <v>20231019</v>
      </c>
      <c r="B1498" t="s">
        <v>648</v>
      </c>
      <c r="C1498" s="5" t="s">
        <v>4822</v>
      </c>
      <c r="D1498" s="3" t="s">
        <v>64</v>
      </c>
    </row>
    <row r="1499" spans="1:4" ht="15" customHeight="1">
      <c r="A1499" s="3" t="str">
        <f t="shared" si="104"/>
        <v>20231019</v>
      </c>
      <c r="B1499" t="s">
        <v>649</v>
      </c>
      <c r="C1499" s="5" t="s">
        <v>4823</v>
      </c>
      <c r="D1499" s="3" t="s">
        <v>61</v>
      </c>
    </row>
    <row r="1500" spans="1:4" ht="15" customHeight="1">
      <c r="A1500" s="3" t="str">
        <f t="shared" si="104"/>
        <v>20231019</v>
      </c>
      <c r="B1500" t="s">
        <v>650</v>
      </c>
      <c r="C1500" s="5" t="s">
        <v>4824</v>
      </c>
      <c r="D1500" s="3" t="s">
        <v>61</v>
      </c>
    </row>
    <row r="1501" spans="1:4" ht="15" customHeight="1">
      <c r="A1501" s="3" t="str">
        <f t="shared" si="104"/>
        <v>20231019</v>
      </c>
      <c r="B1501" t="s">
        <v>651</v>
      </c>
      <c r="C1501" s="5" t="s">
        <v>4825</v>
      </c>
      <c r="D1501" s="3" t="s">
        <v>6</v>
      </c>
    </row>
    <row r="1502" spans="1:4" ht="15" customHeight="1">
      <c r="A1502" s="3" t="str">
        <f t="shared" si="104"/>
        <v>20231019</v>
      </c>
      <c r="B1502" t="s">
        <v>652</v>
      </c>
      <c r="C1502" s="5" t="s">
        <v>4826</v>
      </c>
      <c r="D1502" s="3" t="s">
        <v>61</v>
      </c>
    </row>
    <row r="1503" spans="1:4" ht="15" customHeight="1">
      <c r="A1503" s="3" t="str">
        <f t="shared" si="104"/>
        <v>20231019</v>
      </c>
      <c r="B1503" t="s">
        <v>653</v>
      </c>
      <c r="C1503" s="5" t="s">
        <v>4827</v>
      </c>
      <c r="D1503" s="3" t="s">
        <v>64</v>
      </c>
    </row>
    <row r="1504" spans="1:4" ht="15" customHeight="1">
      <c r="A1504" s="3" t="str">
        <f t="shared" si="104"/>
        <v>20231019</v>
      </c>
      <c r="B1504" t="s">
        <v>654</v>
      </c>
      <c r="C1504" s="5" t="s">
        <v>4828</v>
      </c>
      <c r="D1504" s="3" t="s">
        <v>6</v>
      </c>
    </row>
    <row r="1505" spans="1:4" ht="15" customHeight="1">
      <c r="A1505" s="3" t="str">
        <f t="shared" si="104"/>
        <v>20231019</v>
      </c>
      <c r="B1505" t="s">
        <v>655</v>
      </c>
      <c r="C1505" s="5" t="s">
        <v>4829</v>
      </c>
      <c r="D1505" s="3" t="s">
        <v>6</v>
      </c>
    </row>
    <row r="1506" spans="1:4" ht="15" customHeight="1">
      <c r="A1506" s="3" t="str">
        <f t="shared" si="104"/>
        <v>20231019</v>
      </c>
      <c r="B1506" t="s">
        <v>656</v>
      </c>
      <c r="C1506" s="5" t="s">
        <v>4830</v>
      </c>
      <c r="D1506" s="3" t="s">
        <v>61</v>
      </c>
    </row>
    <row r="1507" spans="1:4" ht="15" customHeight="1">
      <c r="A1507" s="3" t="str">
        <f t="shared" si="104"/>
        <v>20231019</v>
      </c>
      <c r="B1507" t="s">
        <v>657</v>
      </c>
      <c r="C1507" s="5" t="s">
        <v>4831</v>
      </c>
      <c r="D1507" s="3" t="s">
        <v>6</v>
      </c>
    </row>
    <row r="1508" spans="1:4" ht="15" customHeight="1">
      <c r="A1508" s="3" t="str">
        <f t="shared" si="104"/>
        <v>20231019</v>
      </c>
      <c r="B1508" t="s">
        <v>658</v>
      </c>
      <c r="C1508" s="5" t="s">
        <v>4832</v>
      </c>
      <c r="D1508" s="3" t="s">
        <v>6</v>
      </c>
    </row>
    <row r="1509" spans="1:4" ht="15" customHeight="1">
      <c r="A1509" s="3" t="str">
        <f t="shared" ref="A1509:A1518" si="105">"20231017"</f>
        <v>20231017</v>
      </c>
      <c r="B1509" t="s">
        <v>2794</v>
      </c>
      <c r="C1509" s="5" t="s">
        <v>4833</v>
      </c>
      <c r="D1509" s="3" t="s">
        <v>6</v>
      </c>
    </row>
    <row r="1510" spans="1:4" ht="15" customHeight="1">
      <c r="A1510" s="3" t="str">
        <f t="shared" si="105"/>
        <v>20231017</v>
      </c>
      <c r="B1510" t="s">
        <v>2795</v>
      </c>
      <c r="C1510" s="5" t="s">
        <v>4834</v>
      </c>
      <c r="D1510" s="3" t="s">
        <v>61</v>
      </c>
    </row>
    <row r="1511" spans="1:4" ht="15" customHeight="1">
      <c r="A1511" s="3" t="str">
        <f t="shared" si="105"/>
        <v>20231017</v>
      </c>
      <c r="B1511" t="s">
        <v>2796</v>
      </c>
      <c r="C1511" s="5" t="s">
        <v>4835</v>
      </c>
      <c r="D1511" s="3" t="s">
        <v>61</v>
      </c>
    </row>
    <row r="1512" spans="1:4" ht="15" customHeight="1">
      <c r="A1512" s="3" t="str">
        <f t="shared" si="105"/>
        <v>20231017</v>
      </c>
      <c r="B1512" t="s">
        <v>2797</v>
      </c>
      <c r="C1512" s="5" t="s">
        <v>4836</v>
      </c>
      <c r="D1512" s="3" t="s">
        <v>61</v>
      </c>
    </row>
    <row r="1513" spans="1:4" ht="15" customHeight="1">
      <c r="A1513" s="3" t="str">
        <f t="shared" si="105"/>
        <v>20231017</v>
      </c>
      <c r="B1513" t="s">
        <v>2798</v>
      </c>
      <c r="C1513" s="5" t="s">
        <v>4837</v>
      </c>
      <c r="D1513" s="3" t="s">
        <v>61</v>
      </c>
    </row>
    <row r="1514" spans="1:4" ht="15" customHeight="1">
      <c r="A1514" s="3" t="str">
        <f t="shared" si="105"/>
        <v>20231017</v>
      </c>
      <c r="B1514" t="s">
        <v>2799</v>
      </c>
      <c r="C1514" s="5" t="s">
        <v>4838</v>
      </c>
      <c r="D1514" s="3" t="s">
        <v>4</v>
      </c>
    </row>
    <row r="1515" spans="1:4" ht="15" customHeight="1">
      <c r="A1515" s="3" t="str">
        <f t="shared" si="105"/>
        <v>20231017</v>
      </c>
      <c r="B1515" t="s">
        <v>2800</v>
      </c>
      <c r="C1515" s="5" t="s">
        <v>4839</v>
      </c>
      <c r="D1515" s="3" t="s">
        <v>6</v>
      </c>
    </row>
    <row r="1516" spans="1:4" ht="15" customHeight="1">
      <c r="A1516" s="3" t="str">
        <f t="shared" si="105"/>
        <v>20231017</v>
      </c>
      <c r="B1516" t="s">
        <v>2801</v>
      </c>
      <c r="C1516" s="5" t="s">
        <v>4840</v>
      </c>
      <c r="D1516" s="3" t="s">
        <v>6</v>
      </c>
    </row>
    <row r="1517" spans="1:4" ht="15" customHeight="1">
      <c r="A1517" s="3" t="str">
        <f t="shared" si="105"/>
        <v>20231017</v>
      </c>
      <c r="B1517" t="s">
        <v>2802</v>
      </c>
      <c r="C1517" s="5" t="s">
        <v>4841</v>
      </c>
      <c r="D1517" s="3" t="s">
        <v>61</v>
      </c>
    </row>
    <row r="1518" spans="1:4" ht="15" customHeight="1">
      <c r="A1518" s="3" t="str">
        <f t="shared" si="105"/>
        <v>20231017</v>
      </c>
      <c r="B1518" t="s">
        <v>2803</v>
      </c>
      <c r="C1518" s="5" t="s">
        <v>4842</v>
      </c>
      <c r="D1518" s="3" t="s">
        <v>61</v>
      </c>
    </row>
    <row r="1519" spans="1:4" ht="15" customHeight="1">
      <c r="A1519" s="3" t="str">
        <f t="shared" ref="A1519:A1541" si="106">"20231012"</f>
        <v>20231012</v>
      </c>
      <c r="B1519" t="s">
        <v>609</v>
      </c>
      <c r="C1519" s="5" t="s">
        <v>4843</v>
      </c>
      <c r="D1519" s="3" t="s">
        <v>64</v>
      </c>
    </row>
    <row r="1520" spans="1:4" ht="15" customHeight="1">
      <c r="A1520" s="3" t="str">
        <f t="shared" si="106"/>
        <v>20231012</v>
      </c>
      <c r="B1520" t="s">
        <v>610</v>
      </c>
      <c r="C1520" s="5" t="s">
        <v>4844</v>
      </c>
      <c r="D1520" s="3" t="s">
        <v>611</v>
      </c>
    </row>
    <row r="1521" spans="1:4" ht="15" customHeight="1">
      <c r="A1521" s="3" t="str">
        <f t="shared" si="106"/>
        <v>20231012</v>
      </c>
      <c r="B1521" t="s">
        <v>612</v>
      </c>
      <c r="C1521" s="5" t="s">
        <v>4845</v>
      </c>
      <c r="D1521" s="3" t="s">
        <v>64</v>
      </c>
    </row>
    <row r="1522" spans="1:4" ht="15" customHeight="1">
      <c r="A1522" s="3" t="str">
        <f t="shared" si="106"/>
        <v>20231012</v>
      </c>
      <c r="B1522" t="s">
        <v>613</v>
      </c>
      <c r="C1522" s="5" t="s">
        <v>4846</v>
      </c>
      <c r="D1522" s="3" t="s">
        <v>61</v>
      </c>
    </row>
    <row r="1523" spans="1:4" ht="15" customHeight="1">
      <c r="A1523" s="3" t="str">
        <f t="shared" si="106"/>
        <v>20231012</v>
      </c>
      <c r="B1523" t="s">
        <v>614</v>
      </c>
      <c r="C1523" s="5" t="s">
        <v>4847</v>
      </c>
      <c r="D1523" s="3" t="s">
        <v>61</v>
      </c>
    </row>
    <row r="1524" spans="1:4" ht="15" customHeight="1">
      <c r="A1524" s="3" t="str">
        <f t="shared" si="106"/>
        <v>20231012</v>
      </c>
      <c r="B1524" t="s">
        <v>615</v>
      </c>
      <c r="C1524" s="5" t="s">
        <v>4848</v>
      </c>
      <c r="D1524" s="3" t="s">
        <v>61</v>
      </c>
    </row>
    <row r="1525" spans="1:4" ht="15" customHeight="1">
      <c r="A1525" s="3" t="str">
        <f t="shared" si="106"/>
        <v>20231012</v>
      </c>
      <c r="B1525" t="s">
        <v>616</v>
      </c>
      <c r="C1525" s="5" t="s">
        <v>4849</v>
      </c>
      <c r="D1525" s="3" t="s">
        <v>61</v>
      </c>
    </row>
    <row r="1526" spans="1:4" ht="15" customHeight="1">
      <c r="A1526" s="3" t="str">
        <f t="shared" si="106"/>
        <v>20231012</v>
      </c>
      <c r="B1526" t="s">
        <v>617</v>
      </c>
      <c r="C1526" s="5" t="s">
        <v>4850</v>
      </c>
      <c r="D1526" s="3" t="s">
        <v>61</v>
      </c>
    </row>
    <row r="1527" spans="1:4" ht="15" customHeight="1">
      <c r="A1527" s="3" t="str">
        <f t="shared" si="106"/>
        <v>20231012</v>
      </c>
      <c r="B1527" t="s">
        <v>618</v>
      </c>
      <c r="C1527" s="5" t="s">
        <v>4851</v>
      </c>
      <c r="D1527" s="3" t="s">
        <v>61</v>
      </c>
    </row>
    <row r="1528" spans="1:4" ht="15" customHeight="1">
      <c r="A1528" s="3" t="str">
        <f t="shared" si="106"/>
        <v>20231012</v>
      </c>
      <c r="B1528" t="s">
        <v>619</v>
      </c>
      <c r="C1528" s="5" t="s">
        <v>4852</v>
      </c>
      <c r="D1528" s="3" t="s">
        <v>61</v>
      </c>
    </row>
    <row r="1529" spans="1:4" ht="15" customHeight="1">
      <c r="A1529" s="3" t="str">
        <f t="shared" si="106"/>
        <v>20231012</v>
      </c>
      <c r="B1529" t="s">
        <v>620</v>
      </c>
      <c r="C1529" s="5" t="s">
        <v>4853</v>
      </c>
      <c r="D1529" s="3" t="s">
        <v>61</v>
      </c>
    </row>
    <row r="1530" spans="1:4" ht="15" customHeight="1">
      <c r="A1530" s="3" t="str">
        <f t="shared" si="106"/>
        <v>20231012</v>
      </c>
      <c r="B1530" t="s">
        <v>621</v>
      </c>
      <c r="C1530" s="5" t="s">
        <v>4854</v>
      </c>
      <c r="D1530" s="3" t="s">
        <v>61</v>
      </c>
    </row>
    <row r="1531" spans="1:4" ht="15" customHeight="1">
      <c r="A1531" s="3" t="str">
        <f t="shared" si="106"/>
        <v>20231012</v>
      </c>
      <c r="B1531" t="s">
        <v>622</v>
      </c>
      <c r="C1531" s="5" t="s">
        <v>4855</v>
      </c>
      <c r="D1531" s="3" t="s">
        <v>61</v>
      </c>
    </row>
    <row r="1532" spans="1:4" ht="15" customHeight="1">
      <c r="A1532" s="3" t="str">
        <f t="shared" si="106"/>
        <v>20231012</v>
      </c>
      <c r="B1532" t="s">
        <v>623</v>
      </c>
      <c r="C1532" s="5" t="s">
        <v>4856</v>
      </c>
      <c r="D1532" s="3" t="s">
        <v>61</v>
      </c>
    </row>
    <row r="1533" spans="1:4" ht="15" customHeight="1">
      <c r="A1533" s="3" t="str">
        <f t="shared" si="106"/>
        <v>20231012</v>
      </c>
      <c r="B1533" t="s">
        <v>624</v>
      </c>
      <c r="C1533" s="5" t="s">
        <v>4857</v>
      </c>
      <c r="D1533" s="3" t="s">
        <v>6</v>
      </c>
    </row>
    <row r="1534" spans="1:4" ht="15" customHeight="1">
      <c r="A1534" s="3" t="str">
        <f t="shared" si="106"/>
        <v>20231012</v>
      </c>
      <c r="B1534" t="s">
        <v>625</v>
      </c>
      <c r="C1534" s="5" t="s">
        <v>4858</v>
      </c>
      <c r="D1534" s="3" t="s">
        <v>61</v>
      </c>
    </row>
    <row r="1535" spans="1:4" ht="15" customHeight="1">
      <c r="A1535" s="3" t="str">
        <f t="shared" si="106"/>
        <v>20231012</v>
      </c>
      <c r="B1535" t="s">
        <v>626</v>
      </c>
      <c r="C1535" s="5" t="s">
        <v>4859</v>
      </c>
      <c r="D1535" s="3" t="s">
        <v>61</v>
      </c>
    </row>
    <row r="1536" spans="1:4" ht="15" customHeight="1">
      <c r="A1536" s="3" t="str">
        <f t="shared" si="106"/>
        <v>20231012</v>
      </c>
      <c r="B1536" t="s">
        <v>627</v>
      </c>
      <c r="C1536" s="5" t="s">
        <v>4860</v>
      </c>
      <c r="D1536" s="3" t="s">
        <v>64</v>
      </c>
    </row>
    <row r="1537" spans="1:4" ht="15" customHeight="1">
      <c r="A1537" s="3" t="str">
        <f t="shared" si="106"/>
        <v>20231012</v>
      </c>
      <c r="B1537" t="s">
        <v>628</v>
      </c>
      <c r="C1537" s="5" t="s">
        <v>4861</v>
      </c>
      <c r="D1537" s="3" t="s">
        <v>61</v>
      </c>
    </row>
    <row r="1538" spans="1:4" ht="15" customHeight="1">
      <c r="A1538" s="3" t="str">
        <f t="shared" si="106"/>
        <v>20231012</v>
      </c>
      <c r="B1538" t="s">
        <v>629</v>
      </c>
      <c r="C1538" s="5" t="s">
        <v>4862</v>
      </c>
      <c r="D1538" s="3" t="s">
        <v>61</v>
      </c>
    </row>
    <row r="1539" spans="1:4" ht="15" customHeight="1">
      <c r="A1539" s="3" t="str">
        <f t="shared" si="106"/>
        <v>20231012</v>
      </c>
      <c r="B1539" t="s">
        <v>630</v>
      </c>
      <c r="C1539" s="5" t="s">
        <v>4863</v>
      </c>
      <c r="D1539" s="3" t="s">
        <v>61</v>
      </c>
    </row>
    <row r="1540" spans="1:4" ht="15" customHeight="1">
      <c r="A1540" s="3" t="str">
        <f t="shared" si="106"/>
        <v>20231012</v>
      </c>
      <c r="B1540" t="s">
        <v>631</v>
      </c>
      <c r="C1540" s="5" t="s">
        <v>4864</v>
      </c>
      <c r="D1540" s="3" t="s">
        <v>6</v>
      </c>
    </row>
    <row r="1541" spans="1:4" ht="15" customHeight="1">
      <c r="A1541" s="3" t="str">
        <f t="shared" si="106"/>
        <v>20231012</v>
      </c>
      <c r="B1541" t="s">
        <v>632</v>
      </c>
      <c r="C1541" s="5" t="s">
        <v>4865</v>
      </c>
      <c r="D1541" s="3" t="s">
        <v>64</v>
      </c>
    </row>
    <row r="1542" spans="1:4" ht="15" customHeight="1">
      <c r="A1542" s="3" t="str">
        <f t="shared" ref="A1542:A1557" si="107">"20231010"</f>
        <v>20231010</v>
      </c>
      <c r="B1542" t="s">
        <v>2778</v>
      </c>
      <c r="C1542" s="5" t="s">
        <v>4866</v>
      </c>
      <c r="D1542" s="3" t="s">
        <v>64</v>
      </c>
    </row>
    <row r="1543" spans="1:4" ht="15" customHeight="1">
      <c r="A1543" s="3" t="str">
        <f t="shared" si="107"/>
        <v>20231010</v>
      </c>
      <c r="B1543" t="s">
        <v>2779</v>
      </c>
      <c r="C1543" s="5" t="s">
        <v>4867</v>
      </c>
      <c r="D1543" s="3" t="s">
        <v>64</v>
      </c>
    </row>
    <row r="1544" spans="1:4" ht="15" customHeight="1">
      <c r="A1544" s="3" t="str">
        <f t="shared" si="107"/>
        <v>20231010</v>
      </c>
      <c r="B1544" t="s">
        <v>2780</v>
      </c>
      <c r="C1544" s="5" t="s">
        <v>4868</v>
      </c>
      <c r="D1544" s="3" t="s">
        <v>61</v>
      </c>
    </row>
    <row r="1545" spans="1:4" ht="15" customHeight="1">
      <c r="A1545" s="3" t="str">
        <f t="shared" si="107"/>
        <v>20231010</v>
      </c>
      <c r="B1545" t="s">
        <v>2781</v>
      </c>
      <c r="C1545" s="5" t="s">
        <v>4869</v>
      </c>
      <c r="D1545" s="3" t="s">
        <v>64</v>
      </c>
    </row>
    <row r="1546" spans="1:4" ht="15" customHeight="1">
      <c r="A1546" s="3" t="str">
        <f t="shared" si="107"/>
        <v>20231010</v>
      </c>
      <c r="B1546" t="s">
        <v>2782</v>
      </c>
      <c r="C1546" s="5" t="s">
        <v>4870</v>
      </c>
      <c r="D1546" s="3" t="s">
        <v>61</v>
      </c>
    </row>
    <row r="1547" spans="1:4" ht="15" customHeight="1">
      <c r="A1547" s="3" t="str">
        <f t="shared" si="107"/>
        <v>20231010</v>
      </c>
      <c r="B1547" t="s">
        <v>2783</v>
      </c>
      <c r="C1547" s="5" t="s">
        <v>4871</v>
      </c>
      <c r="D1547" s="3" t="s">
        <v>6</v>
      </c>
    </row>
    <row r="1548" spans="1:4" ht="15" customHeight="1">
      <c r="A1548" s="3" t="str">
        <f t="shared" si="107"/>
        <v>20231010</v>
      </c>
      <c r="B1548" t="s">
        <v>2784</v>
      </c>
      <c r="C1548" s="5" t="s">
        <v>4872</v>
      </c>
      <c r="D1548" s="3" t="s">
        <v>61</v>
      </c>
    </row>
    <row r="1549" spans="1:4" ht="15" customHeight="1">
      <c r="A1549" s="3" t="str">
        <f t="shared" si="107"/>
        <v>20231010</v>
      </c>
      <c r="B1549" t="s">
        <v>2785</v>
      </c>
      <c r="C1549" s="5" t="s">
        <v>4873</v>
      </c>
      <c r="D1549" s="3" t="s">
        <v>6</v>
      </c>
    </row>
    <row r="1550" spans="1:4" ht="15" customHeight="1">
      <c r="A1550" s="3" t="str">
        <f t="shared" si="107"/>
        <v>20231010</v>
      </c>
      <c r="B1550" t="s">
        <v>2786</v>
      </c>
      <c r="C1550" s="5" t="s">
        <v>4874</v>
      </c>
      <c r="D1550" s="3" t="s">
        <v>61</v>
      </c>
    </row>
    <row r="1551" spans="1:4" ht="15" customHeight="1">
      <c r="A1551" s="3" t="str">
        <f t="shared" si="107"/>
        <v>20231010</v>
      </c>
      <c r="B1551" t="s">
        <v>2787</v>
      </c>
      <c r="C1551" s="5" t="s">
        <v>4875</v>
      </c>
      <c r="D1551" s="3" t="s">
        <v>64</v>
      </c>
    </row>
    <row r="1552" spans="1:4" ht="15" customHeight="1">
      <c r="A1552" s="3" t="str">
        <f t="shared" si="107"/>
        <v>20231010</v>
      </c>
      <c r="B1552" t="s">
        <v>2788</v>
      </c>
      <c r="C1552" s="5" t="s">
        <v>4876</v>
      </c>
      <c r="D1552" s="3" t="s">
        <v>64</v>
      </c>
    </row>
    <row r="1553" spans="1:4" ht="15" customHeight="1">
      <c r="A1553" s="3" t="str">
        <f t="shared" si="107"/>
        <v>20231010</v>
      </c>
      <c r="B1553" t="s">
        <v>2789</v>
      </c>
      <c r="C1553" s="5" t="s">
        <v>4877</v>
      </c>
      <c r="D1553" s="3" t="s">
        <v>61</v>
      </c>
    </row>
    <row r="1554" spans="1:4" ht="15" customHeight="1">
      <c r="A1554" s="3" t="str">
        <f t="shared" si="107"/>
        <v>20231010</v>
      </c>
      <c r="B1554" t="s">
        <v>2790</v>
      </c>
      <c r="C1554" s="5" t="s">
        <v>4878</v>
      </c>
      <c r="D1554" s="3" t="s">
        <v>4</v>
      </c>
    </row>
    <row r="1555" spans="1:4" ht="15" customHeight="1">
      <c r="A1555" s="3" t="str">
        <f t="shared" si="107"/>
        <v>20231010</v>
      </c>
      <c r="B1555" t="s">
        <v>2791</v>
      </c>
      <c r="C1555" s="5" t="s">
        <v>4879</v>
      </c>
      <c r="D1555" s="3" t="s">
        <v>61</v>
      </c>
    </row>
    <row r="1556" spans="1:4" ht="15" customHeight="1">
      <c r="A1556" s="3" t="str">
        <f t="shared" si="107"/>
        <v>20231010</v>
      </c>
      <c r="B1556" t="s">
        <v>2792</v>
      </c>
      <c r="C1556" s="5" t="s">
        <v>4880</v>
      </c>
      <c r="D1556" s="3" t="s">
        <v>6</v>
      </c>
    </row>
    <row r="1557" spans="1:4" ht="15" customHeight="1">
      <c r="A1557" s="3" t="str">
        <f t="shared" si="107"/>
        <v>20231010</v>
      </c>
      <c r="B1557" t="s">
        <v>2793</v>
      </c>
      <c r="C1557" s="5" t="s">
        <v>4881</v>
      </c>
      <c r="D1557" s="3" t="s">
        <v>4</v>
      </c>
    </row>
    <row r="1558" spans="1:4" ht="15" customHeight="1">
      <c r="A1558" s="3" t="str">
        <f t="shared" ref="A1558:A1576" si="108">"20231005"</f>
        <v>20231005</v>
      </c>
      <c r="B1558" t="s">
        <v>590</v>
      </c>
      <c r="C1558" s="5" t="s">
        <v>4882</v>
      </c>
      <c r="D1558" s="3" t="s">
        <v>61</v>
      </c>
    </row>
    <row r="1559" spans="1:4" ht="15" customHeight="1">
      <c r="A1559" s="3" t="str">
        <f t="shared" si="108"/>
        <v>20231005</v>
      </c>
      <c r="B1559" t="s">
        <v>591</v>
      </c>
      <c r="C1559" s="5" t="s">
        <v>4883</v>
      </c>
      <c r="D1559" s="3" t="s">
        <v>61</v>
      </c>
    </row>
    <row r="1560" spans="1:4" ht="15" customHeight="1">
      <c r="A1560" s="3" t="str">
        <f t="shared" si="108"/>
        <v>20231005</v>
      </c>
      <c r="B1560" t="s">
        <v>592</v>
      </c>
      <c r="C1560" s="5" t="s">
        <v>4884</v>
      </c>
      <c r="D1560" s="3" t="s">
        <v>61</v>
      </c>
    </row>
    <row r="1561" spans="1:4" ht="15" customHeight="1">
      <c r="A1561" s="3" t="str">
        <f t="shared" si="108"/>
        <v>20231005</v>
      </c>
      <c r="B1561" t="s">
        <v>593</v>
      </c>
      <c r="C1561" s="5" t="s">
        <v>4885</v>
      </c>
      <c r="D1561" s="3" t="s">
        <v>61</v>
      </c>
    </row>
    <row r="1562" spans="1:4" ht="15" customHeight="1">
      <c r="A1562" s="3" t="str">
        <f t="shared" si="108"/>
        <v>20231005</v>
      </c>
      <c r="B1562" t="s">
        <v>594</v>
      </c>
      <c r="C1562" s="5" t="s">
        <v>4886</v>
      </c>
      <c r="D1562" s="3" t="s">
        <v>61</v>
      </c>
    </row>
    <row r="1563" spans="1:4" ht="15" customHeight="1">
      <c r="A1563" s="3" t="str">
        <f t="shared" si="108"/>
        <v>20231005</v>
      </c>
      <c r="B1563" t="s">
        <v>595</v>
      </c>
      <c r="C1563" s="5" t="s">
        <v>4887</v>
      </c>
      <c r="D1563" s="3" t="s">
        <v>61</v>
      </c>
    </row>
    <row r="1564" spans="1:4" ht="15" customHeight="1">
      <c r="A1564" s="3" t="str">
        <f t="shared" si="108"/>
        <v>20231005</v>
      </c>
      <c r="B1564" t="s">
        <v>596</v>
      </c>
      <c r="C1564" s="5" t="s">
        <v>4888</v>
      </c>
      <c r="D1564" s="3" t="s">
        <v>61</v>
      </c>
    </row>
    <row r="1565" spans="1:4" ht="15" customHeight="1">
      <c r="A1565" s="3" t="str">
        <f t="shared" si="108"/>
        <v>20231005</v>
      </c>
      <c r="B1565" t="s">
        <v>597</v>
      </c>
      <c r="C1565" s="5" t="s">
        <v>4889</v>
      </c>
      <c r="D1565" s="3" t="s">
        <v>6</v>
      </c>
    </row>
    <row r="1566" spans="1:4" ht="15" customHeight="1">
      <c r="A1566" s="3" t="str">
        <f t="shared" si="108"/>
        <v>20231005</v>
      </c>
      <c r="B1566" t="s">
        <v>598</v>
      </c>
      <c r="C1566" s="5" t="s">
        <v>4890</v>
      </c>
      <c r="D1566" s="3" t="s">
        <v>6</v>
      </c>
    </row>
    <row r="1567" spans="1:4" ht="15" customHeight="1">
      <c r="A1567" s="3" t="str">
        <f t="shared" si="108"/>
        <v>20231005</v>
      </c>
      <c r="B1567" t="s">
        <v>599</v>
      </c>
      <c r="C1567" s="5" t="s">
        <v>4891</v>
      </c>
      <c r="D1567" s="3" t="s">
        <v>64</v>
      </c>
    </row>
    <row r="1568" spans="1:4" ht="15" customHeight="1">
      <c r="A1568" s="3" t="str">
        <f t="shared" si="108"/>
        <v>20231005</v>
      </c>
      <c r="B1568" t="s">
        <v>600</v>
      </c>
      <c r="C1568" s="5" t="s">
        <v>4892</v>
      </c>
      <c r="D1568" s="3" t="s">
        <v>64</v>
      </c>
    </row>
    <row r="1569" spans="1:4" ht="15" customHeight="1">
      <c r="A1569" s="3" t="str">
        <f t="shared" si="108"/>
        <v>20231005</v>
      </c>
      <c r="B1569" t="s">
        <v>601</v>
      </c>
      <c r="C1569" s="5" t="s">
        <v>4893</v>
      </c>
      <c r="D1569" s="3" t="s">
        <v>61</v>
      </c>
    </row>
    <row r="1570" spans="1:4" ht="15" customHeight="1">
      <c r="A1570" s="3" t="str">
        <f t="shared" si="108"/>
        <v>20231005</v>
      </c>
      <c r="B1570" t="s">
        <v>602</v>
      </c>
      <c r="C1570" s="5" t="s">
        <v>4894</v>
      </c>
      <c r="D1570" s="3" t="s">
        <v>61</v>
      </c>
    </row>
    <row r="1571" spans="1:4" ht="15" customHeight="1">
      <c r="A1571" s="3" t="str">
        <f t="shared" si="108"/>
        <v>20231005</v>
      </c>
      <c r="B1571" t="s">
        <v>603</v>
      </c>
      <c r="C1571" s="5" t="s">
        <v>4895</v>
      </c>
      <c r="D1571" s="3" t="s">
        <v>61</v>
      </c>
    </row>
    <row r="1572" spans="1:4" ht="15" customHeight="1">
      <c r="A1572" s="3" t="str">
        <f t="shared" si="108"/>
        <v>20231005</v>
      </c>
      <c r="B1572" t="s">
        <v>604</v>
      </c>
      <c r="C1572" s="5" t="s">
        <v>4896</v>
      </c>
      <c r="D1572" s="3" t="s">
        <v>64</v>
      </c>
    </row>
    <row r="1573" spans="1:4" ht="15" customHeight="1">
      <c r="A1573" s="3" t="str">
        <f t="shared" si="108"/>
        <v>20231005</v>
      </c>
      <c r="B1573" t="s">
        <v>605</v>
      </c>
      <c r="C1573" s="5" t="s">
        <v>4897</v>
      </c>
      <c r="D1573" s="3" t="s">
        <v>61</v>
      </c>
    </row>
    <row r="1574" spans="1:4" ht="15" customHeight="1">
      <c r="A1574" s="3" t="str">
        <f t="shared" si="108"/>
        <v>20231005</v>
      </c>
      <c r="B1574" t="s">
        <v>606</v>
      </c>
      <c r="C1574" s="5" t="s">
        <v>4898</v>
      </c>
      <c r="D1574" s="3" t="s">
        <v>61</v>
      </c>
    </row>
    <row r="1575" spans="1:4" ht="15" customHeight="1">
      <c r="A1575" s="3" t="str">
        <f t="shared" si="108"/>
        <v>20231005</v>
      </c>
      <c r="B1575" t="s">
        <v>607</v>
      </c>
      <c r="C1575" s="5" t="s">
        <v>4899</v>
      </c>
      <c r="D1575" s="3" t="s">
        <v>64</v>
      </c>
    </row>
    <row r="1576" spans="1:4" ht="15" customHeight="1">
      <c r="A1576" s="3" t="str">
        <f t="shared" si="108"/>
        <v>20231005</v>
      </c>
      <c r="B1576" t="s">
        <v>608</v>
      </c>
      <c r="C1576" s="5" t="s">
        <v>4900</v>
      </c>
      <c r="D1576" s="3" t="s">
        <v>6</v>
      </c>
    </row>
    <row r="1577" spans="1:4" ht="15" customHeight="1">
      <c r="A1577" s="3" t="str">
        <f t="shared" ref="A1577:A1591" si="109">"20231003"</f>
        <v>20231003</v>
      </c>
      <c r="B1577" t="s">
        <v>2763</v>
      </c>
      <c r="C1577" s="5" t="s">
        <v>4901</v>
      </c>
      <c r="D1577" s="3" t="s">
        <v>64</v>
      </c>
    </row>
    <row r="1578" spans="1:4" ht="15" customHeight="1">
      <c r="A1578" s="3" t="str">
        <f t="shared" si="109"/>
        <v>20231003</v>
      </c>
      <c r="B1578" t="s">
        <v>2764</v>
      </c>
      <c r="C1578" s="5" t="s">
        <v>4902</v>
      </c>
      <c r="D1578" s="3" t="s">
        <v>64</v>
      </c>
    </row>
    <row r="1579" spans="1:4" ht="15" customHeight="1">
      <c r="A1579" s="3" t="str">
        <f t="shared" si="109"/>
        <v>20231003</v>
      </c>
      <c r="B1579" t="s">
        <v>2765</v>
      </c>
      <c r="C1579" s="5" t="s">
        <v>4903</v>
      </c>
      <c r="D1579" s="3" t="s">
        <v>64</v>
      </c>
    </row>
    <row r="1580" spans="1:4" ht="15" customHeight="1">
      <c r="A1580" s="3" t="str">
        <f t="shared" si="109"/>
        <v>20231003</v>
      </c>
      <c r="B1580" t="s">
        <v>2766</v>
      </c>
      <c r="C1580" s="5" t="s">
        <v>4904</v>
      </c>
      <c r="D1580" s="3" t="s">
        <v>61</v>
      </c>
    </row>
    <row r="1581" spans="1:4" ht="15" customHeight="1">
      <c r="A1581" s="3" t="str">
        <f t="shared" si="109"/>
        <v>20231003</v>
      </c>
      <c r="B1581" t="s">
        <v>2767</v>
      </c>
      <c r="C1581" s="5" t="s">
        <v>4905</v>
      </c>
      <c r="D1581" s="3" t="s">
        <v>64</v>
      </c>
    </row>
    <row r="1582" spans="1:4" ht="15" customHeight="1">
      <c r="A1582" s="3" t="str">
        <f t="shared" si="109"/>
        <v>20231003</v>
      </c>
      <c r="B1582" t="s">
        <v>2768</v>
      </c>
      <c r="C1582" s="5" t="s">
        <v>4906</v>
      </c>
      <c r="D1582" s="3" t="s">
        <v>6</v>
      </c>
    </row>
    <row r="1583" spans="1:4" ht="15" customHeight="1">
      <c r="A1583" s="3" t="str">
        <f t="shared" si="109"/>
        <v>20231003</v>
      </c>
      <c r="B1583" t="s">
        <v>2769</v>
      </c>
      <c r="C1583" s="5" t="s">
        <v>4907</v>
      </c>
      <c r="D1583" s="3" t="s">
        <v>61</v>
      </c>
    </row>
    <row r="1584" spans="1:4" ht="15" customHeight="1">
      <c r="A1584" s="3" t="str">
        <f t="shared" si="109"/>
        <v>20231003</v>
      </c>
      <c r="B1584" t="s">
        <v>2770</v>
      </c>
      <c r="C1584" s="5" t="s">
        <v>4908</v>
      </c>
      <c r="D1584" s="3" t="s">
        <v>6</v>
      </c>
    </row>
    <row r="1585" spans="1:4" ht="15" customHeight="1">
      <c r="A1585" s="3" t="str">
        <f t="shared" si="109"/>
        <v>20231003</v>
      </c>
      <c r="B1585" t="s">
        <v>2771</v>
      </c>
      <c r="C1585" s="5" t="s">
        <v>4909</v>
      </c>
      <c r="D1585" s="3" t="s">
        <v>6</v>
      </c>
    </row>
    <row r="1586" spans="1:4" ht="15" customHeight="1">
      <c r="A1586" s="3" t="str">
        <f t="shared" si="109"/>
        <v>20231003</v>
      </c>
      <c r="B1586" t="s">
        <v>2772</v>
      </c>
      <c r="C1586" s="5" t="s">
        <v>4910</v>
      </c>
      <c r="D1586" s="3" t="s">
        <v>61</v>
      </c>
    </row>
    <row r="1587" spans="1:4" ht="15" customHeight="1">
      <c r="A1587" s="3" t="str">
        <f t="shared" si="109"/>
        <v>20231003</v>
      </c>
      <c r="B1587" t="s">
        <v>2773</v>
      </c>
      <c r="C1587" s="5" t="s">
        <v>4911</v>
      </c>
      <c r="D1587" s="3" t="s">
        <v>6</v>
      </c>
    </row>
    <row r="1588" spans="1:4" ht="15" customHeight="1">
      <c r="A1588" s="3" t="str">
        <f t="shared" si="109"/>
        <v>20231003</v>
      </c>
      <c r="B1588" t="s">
        <v>2774</v>
      </c>
      <c r="C1588" s="5" t="s">
        <v>4912</v>
      </c>
      <c r="D1588" s="3" t="s">
        <v>61</v>
      </c>
    </row>
    <row r="1589" spans="1:4" ht="15" customHeight="1">
      <c r="A1589" s="3" t="str">
        <f t="shared" si="109"/>
        <v>20231003</v>
      </c>
      <c r="B1589" t="s">
        <v>2775</v>
      </c>
      <c r="C1589" s="5" t="s">
        <v>4913</v>
      </c>
      <c r="D1589" s="3" t="s">
        <v>6</v>
      </c>
    </row>
    <row r="1590" spans="1:4" ht="15" customHeight="1">
      <c r="A1590" s="3" t="str">
        <f t="shared" si="109"/>
        <v>20231003</v>
      </c>
      <c r="B1590" t="s">
        <v>2776</v>
      </c>
      <c r="C1590" s="5" t="s">
        <v>4914</v>
      </c>
      <c r="D1590" s="3" t="s">
        <v>61</v>
      </c>
    </row>
    <row r="1591" spans="1:4" ht="15" customHeight="1">
      <c r="A1591" s="3" t="str">
        <f t="shared" si="109"/>
        <v>20231003</v>
      </c>
      <c r="B1591" t="s">
        <v>2777</v>
      </c>
      <c r="C1591" s="5" t="s">
        <v>4915</v>
      </c>
      <c r="D1591" s="3" t="s">
        <v>61</v>
      </c>
    </row>
    <row r="1592" spans="1:4" ht="15" customHeight="1">
      <c r="A1592" s="3" t="str">
        <f t="shared" ref="A1592:A1606" si="110">"20230928"</f>
        <v>20230928</v>
      </c>
      <c r="B1592" t="s">
        <v>575</v>
      </c>
      <c r="C1592" s="5" t="s">
        <v>4916</v>
      </c>
      <c r="D1592" s="3" t="s">
        <v>61</v>
      </c>
    </row>
    <row r="1593" spans="1:4" ht="15" customHeight="1">
      <c r="A1593" s="3" t="str">
        <f t="shared" si="110"/>
        <v>20230928</v>
      </c>
      <c r="B1593" t="s">
        <v>576</v>
      </c>
      <c r="C1593" s="5" t="s">
        <v>4917</v>
      </c>
      <c r="D1593" s="3" t="s">
        <v>61</v>
      </c>
    </row>
    <row r="1594" spans="1:4" ht="15" customHeight="1">
      <c r="A1594" s="3" t="str">
        <f t="shared" si="110"/>
        <v>20230928</v>
      </c>
      <c r="B1594" t="s">
        <v>577</v>
      </c>
      <c r="C1594" s="5" t="s">
        <v>4918</v>
      </c>
      <c r="D1594" s="3" t="s">
        <v>61</v>
      </c>
    </row>
    <row r="1595" spans="1:4" ht="15" customHeight="1">
      <c r="A1595" s="3" t="str">
        <f t="shared" si="110"/>
        <v>20230928</v>
      </c>
      <c r="B1595" t="s">
        <v>578</v>
      </c>
      <c r="C1595" s="5" t="s">
        <v>4919</v>
      </c>
      <c r="D1595" s="3" t="s">
        <v>61</v>
      </c>
    </row>
    <row r="1596" spans="1:4" ht="15" customHeight="1">
      <c r="A1596" s="3" t="str">
        <f t="shared" si="110"/>
        <v>20230928</v>
      </c>
      <c r="B1596" t="s">
        <v>579</v>
      </c>
      <c r="C1596" s="5" t="s">
        <v>4920</v>
      </c>
      <c r="D1596" s="3" t="s">
        <v>4</v>
      </c>
    </row>
    <row r="1597" spans="1:4" ht="15" customHeight="1">
      <c r="A1597" s="3" t="str">
        <f t="shared" si="110"/>
        <v>20230928</v>
      </c>
      <c r="B1597" t="s">
        <v>580</v>
      </c>
      <c r="C1597" s="5" t="s">
        <v>4921</v>
      </c>
      <c r="D1597" s="3" t="s">
        <v>61</v>
      </c>
    </row>
    <row r="1598" spans="1:4" ht="15" customHeight="1">
      <c r="A1598" s="3" t="str">
        <f t="shared" si="110"/>
        <v>20230928</v>
      </c>
      <c r="B1598" t="s">
        <v>581</v>
      </c>
      <c r="C1598" s="5" t="s">
        <v>4922</v>
      </c>
      <c r="D1598" s="3" t="s">
        <v>61</v>
      </c>
    </row>
    <row r="1599" spans="1:4" ht="15" customHeight="1">
      <c r="A1599" s="3" t="str">
        <f t="shared" si="110"/>
        <v>20230928</v>
      </c>
      <c r="B1599" t="s">
        <v>582</v>
      </c>
      <c r="C1599" s="5" t="s">
        <v>4923</v>
      </c>
      <c r="D1599" s="3" t="s">
        <v>61</v>
      </c>
    </row>
    <row r="1600" spans="1:4" ht="15" customHeight="1">
      <c r="A1600" s="3" t="str">
        <f t="shared" si="110"/>
        <v>20230928</v>
      </c>
      <c r="B1600" t="s">
        <v>583</v>
      </c>
      <c r="C1600" s="5" t="s">
        <v>4924</v>
      </c>
      <c r="D1600" s="3" t="s">
        <v>6</v>
      </c>
    </row>
    <row r="1601" spans="1:4" ht="15" customHeight="1">
      <c r="A1601" s="3" t="str">
        <f t="shared" si="110"/>
        <v>20230928</v>
      </c>
      <c r="B1601" t="s">
        <v>584</v>
      </c>
      <c r="C1601" s="5" t="s">
        <v>4925</v>
      </c>
      <c r="D1601" s="3" t="s">
        <v>6</v>
      </c>
    </row>
    <row r="1602" spans="1:4" ht="15" customHeight="1">
      <c r="A1602" s="3" t="str">
        <f t="shared" si="110"/>
        <v>20230928</v>
      </c>
      <c r="B1602" t="s">
        <v>585</v>
      </c>
      <c r="C1602" s="5" t="s">
        <v>4926</v>
      </c>
      <c r="D1602" s="3" t="s">
        <v>61</v>
      </c>
    </row>
    <row r="1603" spans="1:4" ht="15" customHeight="1">
      <c r="A1603" s="3" t="str">
        <f t="shared" si="110"/>
        <v>20230928</v>
      </c>
      <c r="B1603" t="s">
        <v>586</v>
      </c>
      <c r="C1603" s="5" t="s">
        <v>4927</v>
      </c>
      <c r="D1603" s="3" t="s">
        <v>4</v>
      </c>
    </row>
    <row r="1604" spans="1:4" ht="15" customHeight="1">
      <c r="A1604" s="3" t="str">
        <f t="shared" si="110"/>
        <v>20230928</v>
      </c>
      <c r="B1604" t="s">
        <v>587</v>
      </c>
      <c r="C1604" s="5" t="s">
        <v>4928</v>
      </c>
      <c r="D1604" s="3" t="s">
        <v>61</v>
      </c>
    </row>
    <row r="1605" spans="1:4" ht="15" customHeight="1">
      <c r="A1605" s="3" t="str">
        <f t="shared" si="110"/>
        <v>20230928</v>
      </c>
      <c r="B1605" t="s">
        <v>588</v>
      </c>
      <c r="C1605" s="5" t="s">
        <v>4929</v>
      </c>
      <c r="D1605" s="3" t="s">
        <v>61</v>
      </c>
    </row>
    <row r="1606" spans="1:4" ht="15" customHeight="1">
      <c r="A1606" s="3" t="str">
        <f t="shared" si="110"/>
        <v>20230928</v>
      </c>
      <c r="B1606" t="s">
        <v>589</v>
      </c>
      <c r="C1606" s="5" t="s">
        <v>4930</v>
      </c>
      <c r="D1606" s="3" t="s">
        <v>61</v>
      </c>
    </row>
    <row r="1607" spans="1:4" ht="15" customHeight="1">
      <c r="A1607" s="3" t="str">
        <f t="shared" ref="A1607:A1613" si="111">"20230926"</f>
        <v>20230926</v>
      </c>
      <c r="B1607" t="s">
        <v>2756</v>
      </c>
      <c r="C1607" s="5" t="s">
        <v>4931</v>
      </c>
      <c r="D1607" s="3" t="s">
        <v>61</v>
      </c>
    </row>
    <row r="1608" spans="1:4" ht="15" customHeight="1">
      <c r="A1608" s="3" t="str">
        <f t="shared" si="111"/>
        <v>20230926</v>
      </c>
      <c r="B1608" t="s">
        <v>2757</v>
      </c>
      <c r="C1608" s="5" t="s">
        <v>4932</v>
      </c>
      <c r="D1608" s="3" t="s">
        <v>61</v>
      </c>
    </row>
    <row r="1609" spans="1:4" ht="15" customHeight="1">
      <c r="A1609" s="3" t="str">
        <f t="shared" si="111"/>
        <v>20230926</v>
      </c>
      <c r="B1609" t="s">
        <v>2758</v>
      </c>
      <c r="C1609" s="5" t="s">
        <v>4933</v>
      </c>
      <c r="D1609" s="3" t="s">
        <v>64</v>
      </c>
    </row>
    <row r="1610" spans="1:4" ht="15" customHeight="1">
      <c r="A1610" s="3" t="str">
        <f t="shared" si="111"/>
        <v>20230926</v>
      </c>
      <c r="B1610" t="s">
        <v>2759</v>
      </c>
      <c r="C1610" s="5" t="s">
        <v>4934</v>
      </c>
      <c r="D1610" s="3" t="s">
        <v>61</v>
      </c>
    </row>
    <row r="1611" spans="1:4" ht="15" customHeight="1">
      <c r="A1611" s="3" t="str">
        <f t="shared" si="111"/>
        <v>20230926</v>
      </c>
      <c r="B1611" t="s">
        <v>2760</v>
      </c>
      <c r="C1611" s="5" t="s">
        <v>4935</v>
      </c>
      <c r="D1611" s="3" t="s">
        <v>6</v>
      </c>
    </row>
    <row r="1612" spans="1:4" ht="15" customHeight="1">
      <c r="A1612" s="3" t="str">
        <f t="shared" si="111"/>
        <v>20230926</v>
      </c>
      <c r="B1612" t="s">
        <v>2761</v>
      </c>
      <c r="C1612" s="5" t="s">
        <v>4936</v>
      </c>
      <c r="D1612" s="3" t="s">
        <v>61</v>
      </c>
    </row>
    <row r="1613" spans="1:4" ht="15" customHeight="1">
      <c r="A1613" s="3" t="str">
        <f t="shared" si="111"/>
        <v>20230926</v>
      </c>
      <c r="B1613" t="s">
        <v>2762</v>
      </c>
      <c r="C1613" s="5" t="s">
        <v>4937</v>
      </c>
      <c r="D1613" s="3" t="s">
        <v>61</v>
      </c>
    </row>
    <row r="1614" spans="1:4" ht="15" customHeight="1">
      <c r="A1614" s="3" t="str">
        <f t="shared" ref="A1614:A1622" si="112">"20230921"</f>
        <v>20230921</v>
      </c>
      <c r="B1614" t="s">
        <v>566</v>
      </c>
      <c r="C1614" s="5" t="s">
        <v>4938</v>
      </c>
      <c r="D1614" s="3" t="s">
        <v>61</v>
      </c>
    </row>
    <row r="1615" spans="1:4" ht="15" customHeight="1">
      <c r="A1615" s="3" t="str">
        <f t="shared" si="112"/>
        <v>20230921</v>
      </c>
      <c r="B1615" t="s">
        <v>567</v>
      </c>
      <c r="C1615" s="5" t="s">
        <v>4939</v>
      </c>
      <c r="D1615" s="3" t="s">
        <v>4</v>
      </c>
    </row>
    <row r="1616" spans="1:4" ht="15" customHeight="1">
      <c r="A1616" s="3" t="str">
        <f t="shared" si="112"/>
        <v>20230921</v>
      </c>
      <c r="B1616" t="s">
        <v>568</v>
      </c>
      <c r="C1616" s="5" t="s">
        <v>4940</v>
      </c>
      <c r="D1616" s="3" t="s">
        <v>61</v>
      </c>
    </row>
    <row r="1617" spans="1:4" ht="15" customHeight="1">
      <c r="A1617" s="3" t="str">
        <f t="shared" si="112"/>
        <v>20230921</v>
      </c>
      <c r="B1617" t="s">
        <v>569</v>
      </c>
      <c r="C1617" s="5" t="s">
        <v>4941</v>
      </c>
      <c r="D1617" s="3" t="s">
        <v>61</v>
      </c>
    </row>
    <row r="1618" spans="1:4" ht="15" customHeight="1">
      <c r="A1618" s="3" t="str">
        <f t="shared" si="112"/>
        <v>20230921</v>
      </c>
      <c r="B1618" t="s">
        <v>570</v>
      </c>
      <c r="C1618" s="5" t="s">
        <v>4942</v>
      </c>
      <c r="D1618" s="3" t="s">
        <v>61</v>
      </c>
    </row>
    <row r="1619" spans="1:4" ht="15" customHeight="1">
      <c r="A1619" s="3" t="str">
        <f t="shared" si="112"/>
        <v>20230921</v>
      </c>
      <c r="B1619" t="s">
        <v>571</v>
      </c>
      <c r="C1619" s="5" t="s">
        <v>4943</v>
      </c>
      <c r="D1619" s="3" t="s">
        <v>61</v>
      </c>
    </row>
    <row r="1620" spans="1:4" ht="15" customHeight="1">
      <c r="A1620" s="3" t="str">
        <f t="shared" si="112"/>
        <v>20230921</v>
      </c>
      <c r="B1620" t="s">
        <v>572</v>
      </c>
      <c r="C1620" s="5" t="s">
        <v>4944</v>
      </c>
      <c r="D1620" s="3" t="s">
        <v>6</v>
      </c>
    </row>
    <row r="1621" spans="1:4" ht="15" customHeight="1">
      <c r="A1621" s="3" t="str">
        <f t="shared" si="112"/>
        <v>20230921</v>
      </c>
      <c r="B1621" t="s">
        <v>573</v>
      </c>
      <c r="C1621" s="5" t="s">
        <v>4945</v>
      </c>
      <c r="D1621" s="3" t="s">
        <v>61</v>
      </c>
    </row>
    <row r="1622" spans="1:4" ht="15" customHeight="1">
      <c r="A1622" s="3" t="str">
        <f t="shared" si="112"/>
        <v>20230921</v>
      </c>
      <c r="B1622" t="s">
        <v>574</v>
      </c>
      <c r="C1622" s="5" t="s">
        <v>4946</v>
      </c>
      <c r="D1622" s="3" t="s">
        <v>6</v>
      </c>
    </row>
    <row r="1623" spans="1:4" ht="15" customHeight="1">
      <c r="A1623" s="3" t="str">
        <f t="shared" ref="A1623:A1632" si="113">"20230919"</f>
        <v>20230919</v>
      </c>
      <c r="B1623" t="s">
        <v>2746</v>
      </c>
      <c r="C1623" s="5" t="s">
        <v>4947</v>
      </c>
      <c r="D1623" s="3" t="s">
        <v>61</v>
      </c>
    </row>
    <row r="1624" spans="1:4" ht="15" customHeight="1">
      <c r="A1624" s="3" t="str">
        <f t="shared" si="113"/>
        <v>20230919</v>
      </c>
      <c r="B1624" t="s">
        <v>2747</v>
      </c>
      <c r="C1624" s="5" t="s">
        <v>4948</v>
      </c>
      <c r="D1624" s="3" t="s">
        <v>64</v>
      </c>
    </row>
    <row r="1625" spans="1:4" ht="15" customHeight="1">
      <c r="A1625" s="3" t="str">
        <f t="shared" si="113"/>
        <v>20230919</v>
      </c>
      <c r="B1625" t="s">
        <v>2748</v>
      </c>
      <c r="C1625" s="5" t="s">
        <v>4949</v>
      </c>
      <c r="D1625" s="3" t="s">
        <v>61</v>
      </c>
    </row>
    <row r="1626" spans="1:4" ht="15" customHeight="1">
      <c r="A1626" s="3" t="str">
        <f t="shared" si="113"/>
        <v>20230919</v>
      </c>
      <c r="B1626" t="s">
        <v>2749</v>
      </c>
      <c r="C1626" s="5" t="s">
        <v>4950</v>
      </c>
      <c r="D1626" s="3" t="s">
        <v>6</v>
      </c>
    </row>
    <row r="1627" spans="1:4" ht="15" customHeight="1">
      <c r="A1627" s="3" t="str">
        <f t="shared" si="113"/>
        <v>20230919</v>
      </c>
      <c r="B1627" t="s">
        <v>2750</v>
      </c>
      <c r="C1627" s="5" t="s">
        <v>4951</v>
      </c>
      <c r="D1627" s="3" t="s">
        <v>61</v>
      </c>
    </row>
    <row r="1628" spans="1:4" ht="15" customHeight="1">
      <c r="A1628" s="3" t="str">
        <f t="shared" si="113"/>
        <v>20230919</v>
      </c>
      <c r="B1628" t="s">
        <v>2751</v>
      </c>
      <c r="C1628" s="5" t="s">
        <v>4952</v>
      </c>
      <c r="D1628" s="3" t="s">
        <v>6</v>
      </c>
    </row>
    <row r="1629" spans="1:4" ht="15" customHeight="1">
      <c r="A1629" s="3" t="str">
        <f t="shared" si="113"/>
        <v>20230919</v>
      </c>
      <c r="B1629" t="s">
        <v>2752</v>
      </c>
      <c r="C1629" s="5" t="s">
        <v>4953</v>
      </c>
      <c r="D1629" s="3" t="s">
        <v>64</v>
      </c>
    </row>
    <row r="1630" spans="1:4" ht="15" customHeight="1">
      <c r="A1630" s="3" t="str">
        <f t="shared" si="113"/>
        <v>20230919</v>
      </c>
      <c r="B1630" t="s">
        <v>2753</v>
      </c>
      <c r="C1630" s="5" t="s">
        <v>4954</v>
      </c>
      <c r="D1630" s="3" t="s">
        <v>61</v>
      </c>
    </row>
    <row r="1631" spans="1:4" ht="15" customHeight="1">
      <c r="A1631" s="3" t="str">
        <f t="shared" si="113"/>
        <v>20230919</v>
      </c>
      <c r="B1631" t="s">
        <v>2754</v>
      </c>
      <c r="C1631" s="5" t="s">
        <v>4955</v>
      </c>
      <c r="D1631" s="3" t="s">
        <v>6</v>
      </c>
    </row>
    <row r="1632" spans="1:4" ht="15" customHeight="1">
      <c r="A1632" s="3" t="str">
        <f t="shared" si="113"/>
        <v>20230919</v>
      </c>
      <c r="B1632" t="s">
        <v>2755</v>
      </c>
      <c r="C1632" s="5" t="s">
        <v>4956</v>
      </c>
      <c r="D1632" s="3" t="s">
        <v>64</v>
      </c>
    </row>
    <row r="1633" spans="1:4" ht="15" customHeight="1">
      <c r="A1633" s="3" t="str">
        <f t="shared" ref="A1633:A1640" si="114">"20230914"</f>
        <v>20230914</v>
      </c>
      <c r="B1633" t="s">
        <v>557</v>
      </c>
      <c r="C1633" s="5" t="s">
        <v>4957</v>
      </c>
      <c r="D1633" s="3" t="s">
        <v>6</v>
      </c>
    </row>
    <row r="1634" spans="1:4" ht="15" customHeight="1">
      <c r="A1634" s="3" t="str">
        <f t="shared" si="114"/>
        <v>20230914</v>
      </c>
      <c r="B1634" t="s">
        <v>558</v>
      </c>
      <c r="C1634" s="5" t="s">
        <v>4958</v>
      </c>
      <c r="D1634" s="3" t="s">
        <v>61</v>
      </c>
    </row>
    <row r="1635" spans="1:4" ht="15" customHeight="1">
      <c r="A1635" s="3" t="str">
        <f t="shared" si="114"/>
        <v>20230914</v>
      </c>
      <c r="B1635" t="s">
        <v>559</v>
      </c>
      <c r="C1635" s="11" t="s">
        <v>6624</v>
      </c>
      <c r="D1635" s="3" t="s">
        <v>560</v>
      </c>
    </row>
    <row r="1636" spans="1:4" ht="15" customHeight="1">
      <c r="A1636" s="3" t="str">
        <f t="shared" si="114"/>
        <v>20230914</v>
      </c>
      <c r="B1636" t="s">
        <v>561</v>
      </c>
      <c r="C1636" s="5" t="s">
        <v>4959</v>
      </c>
      <c r="D1636" s="3" t="s">
        <v>6</v>
      </c>
    </row>
    <row r="1637" spans="1:4" ht="15" customHeight="1">
      <c r="A1637" s="3" t="str">
        <f t="shared" si="114"/>
        <v>20230914</v>
      </c>
      <c r="B1637" t="s">
        <v>562</v>
      </c>
      <c r="C1637" s="5" t="s">
        <v>4960</v>
      </c>
      <c r="D1637" s="3" t="s">
        <v>6</v>
      </c>
    </row>
    <row r="1638" spans="1:4" ht="15" customHeight="1">
      <c r="A1638" s="3" t="str">
        <f t="shared" si="114"/>
        <v>20230914</v>
      </c>
      <c r="B1638" t="s">
        <v>563</v>
      </c>
      <c r="C1638" s="5" t="s">
        <v>4961</v>
      </c>
      <c r="D1638" s="3" t="s">
        <v>61</v>
      </c>
    </row>
    <row r="1639" spans="1:4" ht="15" customHeight="1">
      <c r="A1639" s="3" t="str">
        <f t="shared" si="114"/>
        <v>20230914</v>
      </c>
      <c r="B1639" t="s">
        <v>564</v>
      </c>
      <c r="C1639" s="5" t="s">
        <v>4962</v>
      </c>
      <c r="D1639" s="3" t="s">
        <v>61</v>
      </c>
    </row>
    <row r="1640" spans="1:4" ht="15" customHeight="1">
      <c r="A1640" s="3" t="str">
        <f t="shared" si="114"/>
        <v>20230914</v>
      </c>
      <c r="B1640" t="s">
        <v>565</v>
      </c>
      <c r="C1640" s="5" t="s">
        <v>4963</v>
      </c>
      <c r="D1640" s="3" t="s">
        <v>61</v>
      </c>
    </row>
    <row r="1641" spans="1:4" ht="15" customHeight="1">
      <c r="A1641" s="3" t="str">
        <f t="shared" ref="A1641:A1661" si="115">"20230912"</f>
        <v>20230912</v>
      </c>
      <c r="B1641" t="s">
        <v>2725</v>
      </c>
      <c r="C1641" s="5" t="s">
        <v>4964</v>
      </c>
      <c r="D1641" s="3" t="s">
        <v>61</v>
      </c>
    </row>
    <row r="1642" spans="1:4" ht="15" customHeight="1">
      <c r="A1642" s="3" t="str">
        <f t="shared" si="115"/>
        <v>20230912</v>
      </c>
      <c r="B1642" t="s">
        <v>2726</v>
      </c>
      <c r="C1642" s="5" t="s">
        <v>4965</v>
      </c>
      <c r="D1642" s="3" t="s">
        <v>64</v>
      </c>
    </row>
    <row r="1643" spans="1:4" ht="15" customHeight="1">
      <c r="A1643" s="3" t="str">
        <f t="shared" si="115"/>
        <v>20230912</v>
      </c>
      <c r="B1643" t="s">
        <v>2727</v>
      </c>
      <c r="C1643" s="5" t="s">
        <v>4966</v>
      </c>
      <c r="D1643" s="3" t="s">
        <v>61</v>
      </c>
    </row>
    <row r="1644" spans="1:4" ht="15" customHeight="1">
      <c r="A1644" s="3" t="str">
        <f t="shared" si="115"/>
        <v>20230912</v>
      </c>
      <c r="B1644" t="s">
        <v>2728</v>
      </c>
      <c r="C1644" s="5" t="s">
        <v>4967</v>
      </c>
      <c r="D1644" s="3" t="s">
        <v>61</v>
      </c>
    </row>
    <row r="1645" spans="1:4" ht="15" customHeight="1">
      <c r="A1645" s="3" t="str">
        <f t="shared" si="115"/>
        <v>20230912</v>
      </c>
      <c r="B1645" t="s">
        <v>2729</v>
      </c>
      <c r="C1645" s="5" t="s">
        <v>4968</v>
      </c>
      <c r="D1645" s="3" t="s">
        <v>61</v>
      </c>
    </row>
    <row r="1646" spans="1:4" ht="15" customHeight="1">
      <c r="A1646" s="3" t="str">
        <f t="shared" si="115"/>
        <v>20230912</v>
      </c>
      <c r="B1646" t="s">
        <v>2730</v>
      </c>
      <c r="C1646" s="5" t="s">
        <v>4969</v>
      </c>
      <c r="D1646" s="3" t="s">
        <v>61</v>
      </c>
    </row>
    <row r="1647" spans="1:4" ht="15" customHeight="1">
      <c r="A1647" s="3" t="str">
        <f t="shared" si="115"/>
        <v>20230912</v>
      </c>
      <c r="B1647" t="s">
        <v>2731</v>
      </c>
      <c r="C1647" s="5" t="s">
        <v>4970</v>
      </c>
      <c r="D1647" s="3" t="s">
        <v>6</v>
      </c>
    </row>
    <row r="1648" spans="1:4" ht="15" customHeight="1">
      <c r="A1648" s="3" t="str">
        <f t="shared" si="115"/>
        <v>20230912</v>
      </c>
      <c r="B1648" t="s">
        <v>2732</v>
      </c>
      <c r="C1648" s="5" t="s">
        <v>4971</v>
      </c>
      <c r="D1648" s="3" t="s">
        <v>61</v>
      </c>
    </row>
    <row r="1649" spans="1:4" ht="15" customHeight="1">
      <c r="A1649" s="3" t="str">
        <f t="shared" si="115"/>
        <v>20230912</v>
      </c>
      <c r="B1649" t="s">
        <v>2733</v>
      </c>
      <c r="C1649" s="5" t="s">
        <v>4972</v>
      </c>
      <c r="D1649" s="3" t="s">
        <v>61</v>
      </c>
    </row>
    <row r="1650" spans="1:4" ht="15" customHeight="1">
      <c r="A1650" s="3" t="str">
        <f t="shared" si="115"/>
        <v>20230912</v>
      </c>
      <c r="B1650" t="s">
        <v>2734</v>
      </c>
      <c r="C1650" s="5" t="s">
        <v>4973</v>
      </c>
      <c r="D1650" s="3" t="s">
        <v>61</v>
      </c>
    </row>
    <row r="1651" spans="1:4" ht="15" customHeight="1">
      <c r="A1651" s="3" t="str">
        <f t="shared" si="115"/>
        <v>20230912</v>
      </c>
      <c r="B1651" t="s">
        <v>2735</v>
      </c>
      <c r="C1651" s="5" t="s">
        <v>4974</v>
      </c>
      <c r="D1651" s="3" t="s">
        <v>4</v>
      </c>
    </row>
    <row r="1652" spans="1:4" ht="15" customHeight="1">
      <c r="A1652" s="3" t="str">
        <f t="shared" si="115"/>
        <v>20230912</v>
      </c>
      <c r="B1652" t="s">
        <v>2736</v>
      </c>
      <c r="C1652" s="5" t="s">
        <v>4975</v>
      </c>
      <c r="D1652" s="3" t="s">
        <v>64</v>
      </c>
    </row>
    <row r="1653" spans="1:4" ht="15" customHeight="1">
      <c r="A1653" s="3" t="str">
        <f t="shared" si="115"/>
        <v>20230912</v>
      </c>
      <c r="B1653" t="s">
        <v>2737</v>
      </c>
      <c r="C1653" s="5" t="s">
        <v>4976</v>
      </c>
      <c r="D1653" s="3" t="s">
        <v>64</v>
      </c>
    </row>
    <row r="1654" spans="1:4" ht="15" customHeight="1">
      <c r="A1654" s="3" t="str">
        <f t="shared" si="115"/>
        <v>20230912</v>
      </c>
      <c r="B1654" t="s">
        <v>2738</v>
      </c>
      <c r="C1654" s="5" t="s">
        <v>4977</v>
      </c>
      <c r="D1654" s="3" t="s">
        <v>6</v>
      </c>
    </row>
    <row r="1655" spans="1:4" ht="15" customHeight="1">
      <c r="A1655" s="3" t="str">
        <f t="shared" si="115"/>
        <v>20230912</v>
      </c>
      <c r="B1655" t="s">
        <v>2739</v>
      </c>
      <c r="C1655" s="5" t="s">
        <v>4978</v>
      </c>
      <c r="D1655" s="3" t="s">
        <v>4</v>
      </c>
    </row>
    <row r="1656" spans="1:4" ht="15" customHeight="1">
      <c r="A1656" s="3" t="str">
        <f t="shared" si="115"/>
        <v>20230912</v>
      </c>
      <c r="B1656" t="s">
        <v>2740</v>
      </c>
      <c r="C1656" s="5" t="s">
        <v>4979</v>
      </c>
      <c r="D1656" s="3" t="s">
        <v>6</v>
      </c>
    </row>
    <row r="1657" spans="1:4" ht="15" customHeight="1">
      <c r="A1657" s="3" t="str">
        <f t="shared" si="115"/>
        <v>20230912</v>
      </c>
      <c r="B1657" t="s">
        <v>2741</v>
      </c>
      <c r="C1657" s="5" t="s">
        <v>4980</v>
      </c>
      <c r="D1657" s="3" t="s">
        <v>6</v>
      </c>
    </row>
    <row r="1658" spans="1:4" ht="15" customHeight="1">
      <c r="A1658" s="3" t="str">
        <f t="shared" si="115"/>
        <v>20230912</v>
      </c>
      <c r="B1658" t="s">
        <v>2742</v>
      </c>
      <c r="C1658" s="5" t="s">
        <v>4981</v>
      </c>
      <c r="D1658" s="3" t="s">
        <v>64</v>
      </c>
    </row>
    <row r="1659" spans="1:4" ht="15" customHeight="1">
      <c r="A1659" s="3" t="str">
        <f t="shared" si="115"/>
        <v>20230912</v>
      </c>
      <c r="B1659" t="s">
        <v>2743</v>
      </c>
      <c r="C1659" s="5" t="s">
        <v>4982</v>
      </c>
      <c r="D1659" s="3" t="s">
        <v>64</v>
      </c>
    </row>
    <row r="1660" spans="1:4" ht="15" customHeight="1">
      <c r="A1660" s="3" t="str">
        <f t="shared" si="115"/>
        <v>20230912</v>
      </c>
      <c r="B1660" t="s">
        <v>2744</v>
      </c>
      <c r="C1660" s="5" t="s">
        <v>4983</v>
      </c>
      <c r="D1660" s="3" t="s">
        <v>61</v>
      </c>
    </row>
    <row r="1661" spans="1:4" ht="15" customHeight="1">
      <c r="A1661" s="3" t="str">
        <f t="shared" si="115"/>
        <v>20230912</v>
      </c>
      <c r="B1661" t="s">
        <v>2745</v>
      </c>
      <c r="C1661" s="5" t="s">
        <v>4984</v>
      </c>
      <c r="D1661" s="3" t="s">
        <v>6</v>
      </c>
    </row>
    <row r="1662" spans="1:4" ht="15" customHeight="1">
      <c r="A1662" s="3" t="str">
        <f t="shared" ref="A1662:A1673" si="116">"20230907"</f>
        <v>20230907</v>
      </c>
      <c r="B1662" t="s">
        <v>545</v>
      </c>
      <c r="C1662" s="5" t="s">
        <v>4985</v>
      </c>
      <c r="D1662" s="3" t="s">
        <v>61</v>
      </c>
    </row>
    <row r="1663" spans="1:4" ht="15" customHeight="1">
      <c r="A1663" s="3" t="str">
        <f t="shared" si="116"/>
        <v>20230907</v>
      </c>
      <c r="B1663" t="s">
        <v>546</v>
      </c>
      <c r="C1663" s="5" t="s">
        <v>4986</v>
      </c>
      <c r="D1663" s="3" t="s">
        <v>64</v>
      </c>
    </row>
    <row r="1664" spans="1:4" ht="15" customHeight="1">
      <c r="A1664" s="3" t="str">
        <f t="shared" si="116"/>
        <v>20230907</v>
      </c>
      <c r="B1664" t="s">
        <v>547</v>
      </c>
      <c r="C1664" s="5" t="s">
        <v>4987</v>
      </c>
      <c r="D1664" s="3" t="s">
        <v>61</v>
      </c>
    </row>
    <row r="1665" spans="1:4" ht="15" customHeight="1">
      <c r="A1665" s="3" t="str">
        <f t="shared" si="116"/>
        <v>20230907</v>
      </c>
      <c r="B1665" t="s">
        <v>548</v>
      </c>
      <c r="C1665" s="5" t="s">
        <v>4988</v>
      </c>
      <c r="D1665" s="3" t="s">
        <v>61</v>
      </c>
    </row>
    <row r="1666" spans="1:4" ht="15" customHeight="1">
      <c r="A1666" s="3" t="str">
        <f t="shared" si="116"/>
        <v>20230907</v>
      </c>
      <c r="B1666" t="s">
        <v>549</v>
      </c>
      <c r="C1666" s="5" t="s">
        <v>4989</v>
      </c>
      <c r="D1666" s="3" t="s">
        <v>61</v>
      </c>
    </row>
    <row r="1667" spans="1:4" ht="15" customHeight="1">
      <c r="A1667" s="3" t="str">
        <f t="shared" si="116"/>
        <v>20230907</v>
      </c>
      <c r="B1667" t="s">
        <v>550</v>
      </c>
      <c r="C1667" s="5" t="s">
        <v>4990</v>
      </c>
      <c r="D1667" s="3" t="s">
        <v>4</v>
      </c>
    </row>
    <row r="1668" spans="1:4" ht="15" customHeight="1">
      <c r="A1668" s="3" t="str">
        <f t="shared" si="116"/>
        <v>20230907</v>
      </c>
      <c r="B1668" t="s">
        <v>551</v>
      </c>
      <c r="C1668" s="5" t="s">
        <v>4991</v>
      </c>
      <c r="D1668" s="3" t="s">
        <v>61</v>
      </c>
    </row>
    <row r="1669" spans="1:4" ht="15" customHeight="1">
      <c r="A1669" s="3" t="str">
        <f t="shared" si="116"/>
        <v>20230907</v>
      </c>
      <c r="B1669" t="s">
        <v>552</v>
      </c>
      <c r="C1669" s="5" t="s">
        <v>4992</v>
      </c>
      <c r="D1669" s="3" t="s">
        <v>64</v>
      </c>
    </row>
    <row r="1670" spans="1:4" ht="15" customHeight="1">
      <c r="A1670" s="3" t="str">
        <f t="shared" si="116"/>
        <v>20230907</v>
      </c>
      <c r="B1670" t="s">
        <v>553</v>
      </c>
      <c r="C1670" s="5" t="s">
        <v>4993</v>
      </c>
      <c r="D1670" s="3" t="s">
        <v>61</v>
      </c>
    </row>
    <row r="1671" spans="1:4" ht="15" customHeight="1">
      <c r="A1671" s="3" t="str">
        <f t="shared" si="116"/>
        <v>20230907</v>
      </c>
      <c r="B1671" t="s">
        <v>554</v>
      </c>
      <c r="C1671" s="5" t="s">
        <v>4994</v>
      </c>
      <c r="D1671" s="3" t="s">
        <v>61</v>
      </c>
    </row>
    <row r="1672" spans="1:4" ht="15" customHeight="1">
      <c r="A1672" s="3" t="str">
        <f t="shared" si="116"/>
        <v>20230907</v>
      </c>
      <c r="B1672" t="s">
        <v>555</v>
      </c>
      <c r="C1672" s="5" t="s">
        <v>4995</v>
      </c>
      <c r="D1672" s="3" t="s">
        <v>61</v>
      </c>
    </row>
    <row r="1673" spans="1:4" ht="15" customHeight="1">
      <c r="A1673" s="3" t="str">
        <f t="shared" si="116"/>
        <v>20230907</v>
      </c>
      <c r="B1673" t="s">
        <v>556</v>
      </c>
      <c r="C1673" s="5" t="s">
        <v>4996</v>
      </c>
      <c r="D1673" s="3" t="s">
        <v>61</v>
      </c>
    </row>
    <row r="1674" spans="1:4" ht="15" customHeight="1">
      <c r="A1674" s="3" t="str">
        <f t="shared" ref="A1674:A1697" si="117">"20230905"</f>
        <v>20230905</v>
      </c>
      <c r="B1674" t="s">
        <v>2701</v>
      </c>
      <c r="C1674" s="5" t="s">
        <v>4997</v>
      </c>
      <c r="D1674" s="3" t="s">
        <v>64</v>
      </c>
    </row>
    <row r="1675" spans="1:4" ht="15" customHeight="1">
      <c r="A1675" s="3" t="str">
        <f t="shared" si="117"/>
        <v>20230905</v>
      </c>
      <c r="B1675" t="s">
        <v>2702</v>
      </c>
      <c r="C1675" s="5" t="s">
        <v>4998</v>
      </c>
      <c r="D1675" s="3" t="s">
        <v>64</v>
      </c>
    </row>
    <row r="1676" spans="1:4" ht="15" customHeight="1">
      <c r="A1676" s="3" t="str">
        <f t="shared" si="117"/>
        <v>20230905</v>
      </c>
      <c r="B1676" t="s">
        <v>2703</v>
      </c>
      <c r="C1676" s="5" t="s">
        <v>4999</v>
      </c>
      <c r="D1676" s="3" t="s">
        <v>61</v>
      </c>
    </row>
    <row r="1677" spans="1:4" ht="15" customHeight="1">
      <c r="A1677" s="3" t="str">
        <f t="shared" si="117"/>
        <v>20230905</v>
      </c>
      <c r="B1677" t="s">
        <v>2704</v>
      </c>
      <c r="C1677" s="5" t="s">
        <v>5000</v>
      </c>
      <c r="D1677" s="3" t="s">
        <v>64</v>
      </c>
    </row>
    <row r="1678" spans="1:4" ht="15" customHeight="1">
      <c r="A1678" s="3" t="str">
        <f t="shared" si="117"/>
        <v>20230905</v>
      </c>
      <c r="B1678" t="s">
        <v>2705</v>
      </c>
      <c r="C1678" s="5" t="s">
        <v>5001</v>
      </c>
      <c r="D1678" s="3" t="s">
        <v>61</v>
      </c>
    </row>
    <row r="1679" spans="1:4" ht="15" customHeight="1">
      <c r="A1679" s="3" t="str">
        <f t="shared" si="117"/>
        <v>20230905</v>
      </c>
      <c r="B1679" t="s">
        <v>2706</v>
      </c>
      <c r="C1679" s="5" t="s">
        <v>5002</v>
      </c>
      <c r="D1679" s="3" t="s">
        <v>64</v>
      </c>
    </row>
    <row r="1680" spans="1:4" ht="15" customHeight="1">
      <c r="A1680" s="3" t="str">
        <f t="shared" si="117"/>
        <v>20230905</v>
      </c>
      <c r="B1680" t="s">
        <v>2707</v>
      </c>
      <c r="C1680" s="5" t="s">
        <v>5003</v>
      </c>
      <c r="D1680" s="3" t="s">
        <v>61</v>
      </c>
    </row>
    <row r="1681" spans="1:4" ht="15" customHeight="1">
      <c r="A1681" s="3" t="str">
        <f t="shared" si="117"/>
        <v>20230905</v>
      </c>
      <c r="B1681" t="s">
        <v>2708</v>
      </c>
      <c r="C1681" s="5" t="s">
        <v>5004</v>
      </c>
      <c r="D1681" s="3" t="s">
        <v>64</v>
      </c>
    </row>
    <row r="1682" spans="1:4" ht="15" customHeight="1">
      <c r="A1682" s="3" t="str">
        <f t="shared" si="117"/>
        <v>20230905</v>
      </c>
      <c r="B1682" t="s">
        <v>2709</v>
      </c>
      <c r="C1682" s="5" t="s">
        <v>5005</v>
      </c>
      <c r="D1682" s="3" t="s">
        <v>61</v>
      </c>
    </row>
    <row r="1683" spans="1:4" ht="15" customHeight="1">
      <c r="A1683" s="3" t="str">
        <f t="shared" si="117"/>
        <v>20230905</v>
      </c>
      <c r="B1683" t="s">
        <v>2710</v>
      </c>
      <c r="C1683" s="5" t="s">
        <v>5006</v>
      </c>
      <c r="D1683" s="3" t="s">
        <v>61</v>
      </c>
    </row>
    <row r="1684" spans="1:4" ht="15" customHeight="1">
      <c r="A1684" s="3" t="str">
        <f t="shared" si="117"/>
        <v>20230905</v>
      </c>
      <c r="B1684" t="s">
        <v>2711</v>
      </c>
      <c r="C1684" s="5" t="s">
        <v>5007</v>
      </c>
      <c r="D1684" s="3" t="s">
        <v>6</v>
      </c>
    </row>
    <row r="1685" spans="1:4" ht="15" customHeight="1">
      <c r="A1685" s="3" t="str">
        <f t="shared" si="117"/>
        <v>20230905</v>
      </c>
      <c r="B1685" t="s">
        <v>2712</v>
      </c>
      <c r="C1685" s="5" t="s">
        <v>5008</v>
      </c>
      <c r="D1685" s="3" t="s">
        <v>6</v>
      </c>
    </row>
    <row r="1686" spans="1:4" ht="15" customHeight="1">
      <c r="A1686" s="3" t="str">
        <f t="shared" si="117"/>
        <v>20230905</v>
      </c>
      <c r="B1686" t="s">
        <v>2713</v>
      </c>
      <c r="C1686" s="5" t="s">
        <v>5009</v>
      </c>
      <c r="D1686" s="3" t="s">
        <v>61</v>
      </c>
    </row>
    <row r="1687" spans="1:4" ht="15" customHeight="1">
      <c r="A1687" s="3" t="str">
        <f t="shared" si="117"/>
        <v>20230905</v>
      </c>
      <c r="B1687" t="s">
        <v>2714</v>
      </c>
      <c r="C1687" s="5" t="s">
        <v>5010</v>
      </c>
      <c r="D1687" s="3" t="s">
        <v>64</v>
      </c>
    </row>
    <row r="1688" spans="1:4" ht="15" customHeight="1">
      <c r="A1688" s="3" t="str">
        <f t="shared" si="117"/>
        <v>20230905</v>
      </c>
      <c r="B1688" t="s">
        <v>2715</v>
      </c>
      <c r="C1688" s="5" t="s">
        <v>5011</v>
      </c>
      <c r="D1688" s="3" t="s">
        <v>61</v>
      </c>
    </row>
    <row r="1689" spans="1:4" ht="15" customHeight="1">
      <c r="A1689" s="3" t="str">
        <f t="shared" si="117"/>
        <v>20230905</v>
      </c>
      <c r="B1689" t="s">
        <v>2716</v>
      </c>
      <c r="C1689" s="5" t="s">
        <v>5012</v>
      </c>
      <c r="D1689" s="3" t="s">
        <v>61</v>
      </c>
    </row>
    <row r="1690" spans="1:4" ht="15" customHeight="1">
      <c r="A1690" s="3" t="str">
        <f t="shared" si="117"/>
        <v>20230905</v>
      </c>
      <c r="B1690" t="s">
        <v>2717</v>
      </c>
      <c r="C1690" s="5" t="s">
        <v>5013</v>
      </c>
      <c r="D1690" s="3" t="s">
        <v>6</v>
      </c>
    </row>
    <row r="1691" spans="1:4" ht="15" customHeight="1">
      <c r="A1691" s="3" t="str">
        <f t="shared" si="117"/>
        <v>20230905</v>
      </c>
      <c r="B1691" t="s">
        <v>2718</v>
      </c>
      <c r="C1691" s="5" t="s">
        <v>5014</v>
      </c>
      <c r="D1691" s="3" t="s">
        <v>61</v>
      </c>
    </row>
    <row r="1692" spans="1:4" ht="15" customHeight="1">
      <c r="A1692" s="3" t="str">
        <f t="shared" si="117"/>
        <v>20230905</v>
      </c>
      <c r="B1692" t="s">
        <v>2719</v>
      </c>
      <c r="C1692" s="5" t="s">
        <v>5015</v>
      </c>
      <c r="D1692" s="3" t="s">
        <v>64</v>
      </c>
    </row>
    <row r="1693" spans="1:4" ht="15" customHeight="1">
      <c r="A1693" s="3" t="str">
        <f t="shared" si="117"/>
        <v>20230905</v>
      </c>
      <c r="B1693" t="s">
        <v>2720</v>
      </c>
      <c r="C1693" s="5" t="s">
        <v>5016</v>
      </c>
      <c r="D1693" s="3" t="s">
        <v>6</v>
      </c>
    </row>
    <row r="1694" spans="1:4" ht="15" customHeight="1">
      <c r="A1694" s="3" t="str">
        <f t="shared" si="117"/>
        <v>20230905</v>
      </c>
      <c r="B1694" t="s">
        <v>2721</v>
      </c>
      <c r="C1694" s="5" t="s">
        <v>5017</v>
      </c>
      <c r="D1694" s="3" t="s">
        <v>6</v>
      </c>
    </row>
    <row r="1695" spans="1:4" ht="15" customHeight="1">
      <c r="A1695" s="3" t="str">
        <f t="shared" si="117"/>
        <v>20230905</v>
      </c>
      <c r="B1695" t="s">
        <v>2722</v>
      </c>
      <c r="C1695" s="5" t="s">
        <v>5018</v>
      </c>
      <c r="D1695" s="3" t="s">
        <v>6</v>
      </c>
    </row>
    <row r="1696" spans="1:4" ht="15" customHeight="1">
      <c r="A1696" s="3" t="str">
        <f t="shared" si="117"/>
        <v>20230905</v>
      </c>
      <c r="B1696" t="s">
        <v>2723</v>
      </c>
      <c r="C1696" s="5" t="s">
        <v>5019</v>
      </c>
      <c r="D1696" s="3" t="s">
        <v>64</v>
      </c>
    </row>
    <row r="1697" spans="1:4" ht="15" customHeight="1">
      <c r="A1697" s="3" t="str">
        <f t="shared" si="117"/>
        <v>20230905</v>
      </c>
      <c r="B1697" t="s">
        <v>2724</v>
      </c>
      <c r="C1697" s="5" t="s">
        <v>5020</v>
      </c>
      <c r="D1697" s="3" t="s">
        <v>64</v>
      </c>
    </row>
    <row r="1698" spans="1:4" ht="15" customHeight="1">
      <c r="A1698" s="3" t="str">
        <f t="shared" ref="A1698:A1705" si="118">"20230831"</f>
        <v>20230831</v>
      </c>
      <c r="B1698" t="s">
        <v>537</v>
      </c>
      <c r="C1698" s="5" t="s">
        <v>5021</v>
      </c>
      <c r="D1698" s="3" t="s">
        <v>61</v>
      </c>
    </row>
    <row r="1699" spans="1:4" ht="15" customHeight="1">
      <c r="A1699" s="3" t="str">
        <f t="shared" si="118"/>
        <v>20230831</v>
      </c>
      <c r="B1699" t="s">
        <v>538</v>
      </c>
      <c r="C1699" s="5" t="s">
        <v>5022</v>
      </c>
      <c r="D1699" s="3" t="s">
        <v>61</v>
      </c>
    </row>
    <row r="1700" spans="1:4" ht="15" customHeight="1">
      <c r="A1700" s="3" t="str">
        <f t="shared" si="118"/>
        <v>20230831</v>
      </c>
      <c r="B1700" t="s">
        <v>539</v>
      </c>
      <c r="C1700" s="5" t="s">
        <v>5023</v>
      </c>
      <c r="D1700" s="3" t="s">
        <v>61</v>
      </c>
    </row>
    <row r="1701" spans="1:4" ht="15" customHeight="1">
      <c r="A1701" s="3" t="str">
        <f t="shared" si="118"/>
        <v>20230831</v>
      </c>
      <c r="B1701" t="s">
        <v>540</v>
      </c>
      <c r="C1701" s="5" t="s">
        <v>5024</v>
      </c>
      <c r="D1701" s="3" t="s">
        <v>61</v>
      </c>
    </row>
    <row r="1702" spans="1:4" ht="15" customHeight="1">
      <c r="A1702" s="3" t="str">
        <f t="shared" si="118"/>
        <v>20230831</v>
      </c>
      <c r="B1702" t="s">
        <v>541</v>
      </c>
      <c r="C1702" s="5" t="s">
        <v>5025</v>
      </c>
      <c r="D1702" s="3" t="s">
        <v>64</v>
      </c>
    </row>
    <row r="1703" spans="1:4" ht="15" customHeight="1">
      <c r="A1703" s="3" t="str">
        <f t="shared" si="118"/>
        <v>20230831</v>
      </c>
      <c r="B1703" t="s">
        <v>542</v>
      </c>
      <c r="C1703" s="5" t="s">
        <v>5026</v>
      </c>
      <c r="D1703" s="3" t="s">
        <v>61</v>
      </c>
    </row>
    <row r="1704" spans="1:4" ht="15" customHeight="1">
      <c r="A1704" s="3" t="str">
        <f t="shared" si="118"/>
        <v>20230831</v>
      </c>
      <c r="B1704" t="s">
        <v>543</v>
      </c>
      <c r="C1704" s="5" t="s">
        <v>5027</v>
      </c>
      <c r="D1704" s="3" t="s">
        <v>61</v>
      </c>
    </row>
    <row r="1705" spans="1:4" ht="15" customHeight="1">
      <c r="A1705" s="3" t="str">
        <f t="shared" si="118"/>
        <v>20230831</v>
      </c>
      <c r="B1705" t="s">
        <v>544</v>
      </c>
      <c r="C1705" s="5" t="s">
        <v>5028</v>
      </c>
      <c r="D1705" s="3" t="s">
        <v>61</v>
      </c>
    </row>
    <row r="1706" spans="1:4" ht="15" customHeight="1">
      <c r="A1706" s="3" t="str">
        <f t="shared" ref="A1706:A1733" si="119">"20230829"</f>
        <v>20230829</v>
      </c>
      <c r="B1706" t="s">
        <v>2672</v>
      </c>
      <c r="C1706" s="5" t="s">
        <v>5029</v>
      </c>
      <c r="D1706" s="3" t="s">
        <v>64</v>
      </c>
    </row>
    <row r="1707" spans="1:4" ht="15" customHeight="1">
      <c r="A1707" s="3" t="str">
        <f t="shared" si="119"/>
        <v>20230829</v>
      </c>
      <c r="B1707" t="s">
        <v>2673</v>
      </c>
      <c r="C1707" s="5" t="s">
        <v>5030</v>
      </c>
      <c r="D1707" s="3" t="s">
        <v>64</v>
      </c>
    </row>
    <row r="1708" spans="1:4" ht="15" customHeight="1">
      <c r="A1708" s="3" t="str">
        <f t="shared" si="119"/>
        <v>20230829</v>
      </c>
      <c r="B1708" t="s">
        <v>2674</v>
      </c>
      <c r="C1708" s="5" t="s">
        <v>5031</v>
      </c>
      <c r="D1708" s="3" t="s">
        <v>64</v>
      </c>
    </row>
    <row r="1709" spans="1:4" ht="15" customHeight="1">
      <c r="A1709" s="3" t="str">
        <f t="shared" si="119"/>
        <v>20230829</v>
      </c>
      <c r="B1709" t="s">
        <v>2675</v>
      </c>
      <c r="C1709" s="5" t="s">
        <v>5032</v>
      </c>
      <c r="D1709" s="3" t="s">
        <v>61</v>
      </c>
    </row>
    <row r="1710" spans="1:4" ht="15" customHeight="1">
      <c r="A1710" s="3" t="str">
        <f t="shared" si="119"/>
        <v>20230829</v>
      </c>
      <c r="B1710" t="s">
        <v>2676</v>
      </c>
      <c r="C1710" s="5" t="s">
        <v>5033</v>
      </c>
      <c r="D1710" s="3" t="s">
        <v>64</v>
      </c>
    </row>
    <row r="1711" spans="1:4" ht="15" customHeight="1">
      <c r="A1711" s="3" t="str">
        <f t="shared" si="119"/>
        <v>20230829</v>
      </c>
      <c r="B1711" t="s">
        <v>2677</v>
      </c>
      <c r="C1711" s="5" t="s">
        <v>5034</v>
      </c>
      <c r="D1711" s="3" t="s">
        <v>61</v>
      </c>
    </row>
    <row r="1712" spans="1:4" ht="15" customHeight="1">
      <c r="A1712" s="3" t="str">
        <f t="shared" si="119"/>
        <v>20230829</v>
      </c>
      <c r="B1712" t="s">
        <v>2678</v>
      </c>
      <c r="C1712" s="5" t="s">
        <v>5035</v>
      </c>
      <c r="D1712" s="3" t="s">
        <v>64</v>
      </c>
    </row>
    <row r="1713" spans="1:4" ht="15" customHeight="1">
      <c r="A1713" s="3" t="str">
        <f t="shared" si="119"/>
        <v>20230829</v>
      </c>
      <c r="B1713" t="s">
        <v>2679</v>
      </c>
      <c r="C1713" s="5" t="s">
        <v>5036</v>
      </c>
      <c r="D1713" s="3" t="s">
        <v>64</v>
      </c>
    </row>
    <row r="1714" spans="1:4" ht="15" customHeight="1">
      <c r="A1714" s="3" t="str">
        <f t="shared" si="119"/>
        <v>20230829</v>
      </c>
      <c r="B1714" t="s">
        <v>2680</v>
      </c>
      <c r="C1714" s="5" t="s">
        <v>5037</v>
      </c>
      <c r="D1714" s="3" t="s">
        <v>64</v>
      </c>
    </row>
    <row r="1715" spans="1:4" ht="15" customHeight="1">
      <c r="A1715" s="3" t="str">
        <f t="shared" si="119"/>
        <v>20230829</v>
      </c>
      <c r="B1715" t="s">
        <v>2681</v>
      </c>
      <c r="C1715" s="5" t="s">
        <v>5038</v>
      </c>
      <c r="D1715" s="3" t="s">
        <v>64</v>
      </c>
    </row>
    <row r="1716" spans="1:4" ht="15" customHeight="1">
      <c r="A1716" s="3" t="str">
        <f t="shared" si="119"/>
        <v>20230829</v>
      </c>
      <c r="B1716" t="s">
        <v>2682</v>
      </c>
      <c r="C1716" s="5" t="s">
        <v>5039</v>
      </c>
      <c r="D1716" s="3" t="s">
        <v>64</v>
      </c>
    </row>
    <row r="1717" spans="1:4" ht="15" customHeight="1">
      <c r="A1717" s="3" t="str">
        <f t="shared" si="119"/>
        <v>20230829</v>
      </c>
      <c r="B1717" t="s">
        <v>2683</v>
      </c>
      <c r="C1717" s="5" t="s">
        <v>5040</v>
      </c>
      <c r="D1717" s="3" t="s">
        <v>2684</v>
      </c>
    </row>
    <row r="1718" spans="1:4" ht="15" customHeight="1">
      <c r="A1718" s="3" t="str">
        <f t="shared" si="119"/>
        <v>20230829</v>
      </c>
      <c r="B1718" t="s">
        <v>2685</v>
      </c>
      <c r="C1718" s="5" t="s">
        <v>5041</v>
      </c>
      <c r="D1718" s="3" t="s">
        <v>6</v>
      </c>
    </row>
    <row r="1719" spans="1:4" ht="15" customHeight="1">
      <c r="A1719" s="3" t="str">
        <f t="shared" si="119"/>
        <v>20230829</v>
      </c>
      <c r="B1719" t="s">
        <v>2686</v>
      </c>
      <c r="C1719" s="5" t="s">
        <v>5042</v>
      </c>
      <c r="D1719" s="3" t="s">
        <v>6</v>
      </c>
    </row>
    <row r="1720" spans="1:4" ht="15" customHeight="1">
      <c r="A1720" s="3" t="str">
        <f t="shared" si="119"/>
        <v>20230829</v>
      </c>
      <c r="B1720" t="s">
        <v>2687</v>
      </c>
      <c r="C1720" s="5" t="s">
        <v>5043</v>
      </c>
      <c r="D1720" s="3" t="s">
        <v>6</v>
      </c>
    </row>
    <row r="1721" spans="1:4" ht="15" customHeight="1">
      <c r="A1721" s="3" t="str">
        <f t="shared" si="119"/>
        <v>20230829</v>
      </c>
      <c r="B1721" t="s">
        <v>2688</v>
      </c>
      <c r="C1721" s="5" t="s">
        <v>5044</v>
      </c>
      <c r="D1721" s="3" t="s">
        <v>6</v>
      </c>
    </row>
    <row r="1722" spans="1:4" ht="15" customHeight="1">
      <c r="A1722" s="3" t="str">
        <f t="shared" si="119"/>
        <v>20230829</v>
      </c>
      <c r="B1722" t="s">
        <v>2689</v>
      </c>
      <c r="C1722" s="5" t="s">
        <v>5045</v>
      </c>
      <c r="D1722" s="3" t="s">
        <v>64</v>
      </c>
    </row>
    <row r="1723" spans="1:4" ht="15" customHeight="1">
      <c r="A1723" s="3" t="str">
        <f t="shared" si="119"/>
        <v>20230829</v>
      </c>
      <c r="B1723" t="s">
        <v>2690</v>
      </c>
      <c r="C1723" s="5" t="s">
        <v>5046</v>
      </c>
      <c r="D1723" s="3" t="s">
        <v>61</v>
      </c>
    </row>
    <row r="1724" spans="1:4" ht="15" customHeight="1">
      <c r="A1724" s="3" t="str">
        <f t="shared" si="119"/>
        <v>20230829</v>
      </c>
      <c r="B1724" t="s">
        <v>2691</v>
      </c>
      <c r="C1724" s="5" t="s">
        <v>5047</v>
      </c>
      <c r="D1724" s="3" t="s">
        <v>61</v>
      </c>
    </row>
    <row r="1725" spans="1:4" ht="15" customHeight="1">
      <c r="A1725" s="3" t="str">
        <f t="shared" si="119"/>
        <v>20230829</v>
      </c>
      <c r="B1725" t="s">
        <v>2692</v>
      </c>
      <c r="C1725" s="5" t="s">
        <v>5048</v>
      </c>
      <c r="D1725" s="3" t="s">
        <v>6</v>
      </c>
    </row>
    <row r="1726" spans="1:4" ht="15" customHeight="1">
      <c r="A1726" s="3" t="str">
        <f t="shared" si="119"/>
        <v>20230829</v>
      </c>
      <c r="B1726" t="s">
        <v>2693</v>
      </c>
      <c r="C1726" s="5" t="s">
        <v>5049</v>
      </c>
      <c r="D1726" s="3" t="s">
        <v>61</v>
      </c>
    </row>
    <row r="1727" spans="1:4" ht="15" customHeight="1">
      <c r="A1727" s="3" t="str">
        <f t="shared" si="119"/>
        <v>20230829</v>
      </c>
      <c r="B1727" t="s">
        <v>2694</v>
      </c>
      <c r="C1727" s="5" t="s">
        <v>5050</v>
      </c>
      <c r="D1727" s="3" t="s">
        <v>61</v>
      </c>
    </row>
    <row r="1728" spans="1:4" ht="15" customHeight="1">
      <c r="A1728" s="3" t="str">
        <f t="shared" si="119"/>
        <v>20230829</v>
      </c>
      <c r="B1728" t="s">
        <v>2695</v>
      </c>
      <c r="C1728" s="5" t="s">
        <v>5051</v>
      </c>
      <c r="D1728" s="3" t="s">
        <v>6</v>
      </c>
    </row>
    <row r="1729" spans="1:4" ht="15" customHeight="1">
      <c r="A1729" s="3" t="str">
        <f t="shared" si="119"/>
        <v>20230829</v>
      </c>
      <c r="B1729" t="s">
        <v>2696</v>
      </c>
      <c r="C1729" s="5" t="s">
        <v>5052</v>
      </c>
      <c r="D1729" s="3" t="s">
        <v>61</v>
      </c>
    </row>
    <row r="1730" spans="1:4" ht="15" customHeight="1">
      <c r="A1730" s="3" t="str">
        <f t="shared" si="119"/>
        <v>20230829</v>
      </c>
      <c r="B1730" t="s">
        <v>2697</v>
      </c>
      <c r="C1730" s="5" t="s">
        <v>5053</v>
      </c>
      <c r="D1730" s="3" t="s">
        <v>6</v>
      </c>
    </row>
    <row r="1731" spans="1:4" ht="15" customHeight="1">
      <c r="A1731" s="3" t="str">
        <f t="shared" si="119"/>
        <v>20230829</v>
      </c>
      <c r="B1731" t="s">
        <v>2698</v>
      </c>
      <c r="C1731" s="5" t="s">
        <v>5054</v>
      </c>
      <c r="D1731" s="3" t="s">
        <v>64</v>
      </c>
    </row>
    <row r="1732" spans="1:4" ht="15" customHeight="1">
      <c r="A1732" s="3" t="str">
        <f t="shared" si="119"/>
        <v>20230829</v>
      </c>
      <c r="B1732" t="s">
        <v>2699</v>
      </c>
      <c r="C1732" s="5" t="s">
        <v>5055</v>
      </c>
      <c r="D1732" s="3" t="s">
        <v>61</v>
      </c>
    </row>
    <row r="1733" spans="1:4" ht="15" customHeight="1">
      <c r="A1733" s="3" t="str">
        <f t="shared" si="119"/>
        <v>20230829</v>
      </c>
      <c r="B1733" t="s">
        <v>2700</v>
      </c>
      <c r="C1733" s="5" t="s">
        <v>5056</v>
      </c>
      <c r="D1733" s="3" t="s">
        <v>61</v>
      </c>
    </row>
    <row r="1734" spans="1:4" ht="15" customHeight="1">
      <c r="A1734" s="3" t="str">
        <f t="shared" ref="A1734:A1739" si="120">"20230824"</f>
        <v>20230824</v>
      </c>
      <c r="B1734" t="s">
        <v>531</v>
      </c>
      <c r="C1734" s="5" t="s">
        <v>5057</v>
      </c>
      <c r="D1734" s="3" t="s">
        <v>6</v>
      </c>
    </row>
    <row r="1735" spans="1:4" ht="15" customHeight="1">
      <c r="A1735" s="3" t="str">
        <f t="shared" si="120"/>
        <v>20230824</v>
      </c>
      <c r="B1735" t="s">
        <v>532</v>
      </c>
      <c r="C1735" s="5" t="s">
        <v>5058</v>
      </c>
      <c r="D1735" s="3" t="s">
        <v>61</v>
      </c>
    </row>
    <row r="1736" spans="1:4" ht="15" customHeight="1">
      <c r="A1736" s="3" t="str">
        <f t="shared" si="120"/>
        <v>20230824</v>
      </c>
      <c r="B1736" t="s">
        <v>533</v>
      </c>
      <c r="C1736" s="5" t="s">
        <v>5059</v>
      </c>
      <c r="D1736" s="3" t="s">
        <v>61</v>
      </c>
    </row>
    <row r="1737" spans="1:4" ht="15" customHeight="1">
      <c r="A1737" s="3" t="str">
        <f t="shared" si="120"/>
        <v>20230824</v>
      </c>
      <c r="B1737" t="s">
        <v>534</v>
      </c>
      <c r="C1737" s="5" t="s">
        <v>5060</v>
      </c>
      <c r="D1737" s="3" t="s">
        <v>61</v>
      </c>
    </row>
    <row r="1738" spans="1:4" ht="15" customHeight="1">
      <c r="A1738" s="3" t="str">
        <f t="shared" si="120"/>
        <v>20230824</v>
      </c>
      <c r="B1738" t="s">
        <v>535</v>
      </c>
      <c r="C1738" s="5" t="s">
        <v>5061</v>
      </c>
      <c r="D1738" s="3" t="s">
        <v>6</v>
      </c>
    </row>
    <row r="1739" spans="1:4" ht="15" customHeight="1">
      <c r="A1739" s="3" t="str">
        <f t="shared" si="120"/>
        <v>20230824</v>
      </c>
      <c r="B1739" t="s">
        <v>536</v>
      </c>
      <c r="C1739" s="5" t="s">
        <v>5062</v>
      </c>
      <c r="D1739" s="3" t="s">
        <v>6</v>
      </c>
    </row>
    <row r="1740" spans="1:4" ht="15" customHeight="1">
      <c r="A1740" s="3" t="str">
        <f t="shared" ref="A1740:A1760" si="121">"20230822"</f>
        <v>20230822</v>
      </c>
      <c r="B1740" t="s">
        <v>2651</v>
      </c>
      <c r="C1740" s="5" t="s">
        <v>5063</v>
      </c>
      <c r="D1740" s="3" t="s">
        <v>61</v>
      </c>
    </row>
    <row r="1741" spans="1:4" ht="15" customHeight="1">
      <c r="A1741" s="3" t="str">
        <f t="shared" si="121"/>
        <v>20230822</v>
      </c>
      <c r="B1741" t="s">
        <v>2652</v>
      </c>
      <c r="C1741" s="5" t="s">
        <v>5064</v>
      </c>
      <c r="D1741" s="3" t="s">
        <v>61</v>
      </c>
    </row>
    <row r="1742" spans="1:4" ht="15" customHeight="1">
      <c r="A1742" s="3" t="str">
        <f t="shared" si="121"/>
        <v>20230822</v>
      </c>
      <c r="B1742" t="s">
        <v>2653</v>
      </c>
      <c r="C1742" s="5" t="s">
        <v>5065</v>
      </c>
      <c r="D1742" s="3" t="s">
        <v>61</v>
      </c>
    </row>
    <row r="1743" spans="1:4" ht="15" customHeight="1">
      <c r="A1743" s="3" t="str">
        <f t="shared" si="121"/>
        <v>20230822</v>
      </c>
      <c r="B1743" t="s">
        <v>2654</v>
      </c>
      <c r="C1743" s="5" t="s">
        <v>5066</v>
      </c>
      <c r="D1743" s="3" t="s">
        <v>61</v>
      </c>
    </row>
    <row r="1744" spans="1:4" ht="15" customHeight="1">
      <c r="A1744" s="3" t="str">
        <f t="shared" si="121"/>
        <v>20230822</v>
      </c>
      <c r="B1744" t="s">
        <v>2655</v>
      </c>
      <c r="C1744" s="5" t="s">
        <v>5067</v>
      </c>
      <c r="D1744" s="3" t="s">
        <v>6</v>
      </c>
    </row>
    <row r="1745" spans="1:4" ht="15" customHeight="1">
      <c r="A1745" s="3" t="str">
        <f t="shared" si="121"/>
        <v>20230822</v>
      </c>
      <c r="B1745" t="s">
        <v>2656</v>
      </c>
      <c r="C1745" s="5" t="s">
        <v>5068</v>
      </c>
      <c r="D1745" s="3" t="s">
        <v>61</v>
      </c>
    </row>
    <row r="1746" spans="1:4" ht="15" customHeight="1">
      <c r="A1746" s="3" t="str">
        <f t="shared" si="121"/>
        <v>20230822</v>
      </c>
      <c r="B1746" t="s">
        <v>2657</v>
      </c>
      <c r="C1746" s="5" t="s">
        <v>5069</v>
      </c>
      <c r="D1746" s="3" t="s">
        <v>64</v>
      </c>
    </row>
    <row r="1747" spans="1:4" ht="15" customHeight="1">
      <c r="A1747" s="3" t="str">
        <f t="shared" si="121"/>
        <v>20230822</v>
      </c>
      <c r="B1747" t="s">
        <v>2658</v>
      </c>
      <c r="C1747" s="5" t="s">
        <v>5070</v>
      </c>
      <c r="D1747" s="3" t="s">
        <v>61</v>
      </c>
    </row>
    <row r="1748" spans="1:4" ht="15" customHeight="1">
      <c r="A1748" s="3" t="str">
        <f t="shared" si="121"/>
        <v>20230822</v>
      </c>
      <c r="B1748" t="s">
        <v>2659</v>
      </c>
      <c r="C1748" s="5" t="s">
        <v>5071</v>
      </c>
      <c r="D1748" s="3" t="s">
        <v>64</v>
      </c>
    </row>
    <row r="1749" spans="1:4" ht="15" customHeight="1">
      <c r="A1749" s="3" t="str">
        <f t="shared" si="121"/>
        <v>20230822</v>
      </c>
      <c r="B1749" t="s">
        <v>2660</v>
      </c>
      <c r="C1749" s="5" t="s">
        <v>5072</v>
      </c>
      <c r="D1749" s="3" t="s">
        <v>61</v>
      </c>
    </row>
    <row r="1750" spans="1:4" ht="15" customHeight="1">
      <c r="A1750" s="3" t="str">
        <f t="shared" si="121"/>
        <v>20230822</v>
      </c>
      <c r="B1750" t="s">
        <v>2661</v>
      </c>
      <c r="C1750" s="5" t="s">
        <v>5073</v>
      </c>
      <c r="D1750" s="3" t="s">
        <v>61</v>
      </c>
    </row>
    <row r="1751" spans="1:4" ht="15" customHeight="1">
      <c r="A1751" s="3" t="str">
        <f t="shared" si="121"/>
        <v>20230822</v>
      </c>
      <c r="B1751" t="s">
        <v>2662</v>
      </c>
      <c r="C1751" s="5" t="s">
        <v>5074</v>
      </c>
      <c r="D1751" s="3" t="s">
        <v>61</v>
      </c>
    </row>
    <row r="1752" spans="1:4" ht="15" customHeight="1">
      <c r="A1752" s="3" t="str">
        <f t="shared" si="121"/>
        <v>20230822</v>
      </c>
      <c r="B1752" t="s">
        <v>2663</v>
      </c>
      <c r="C1752" s="5" t="s">
        <v>5075</v>
      </c>
      <c r="D1752" s="3" t="s">
        <v>64</v>
      </c>
    </row>
    <row r="1753" spans="1:4" ht="15" customHeight="1">
      <c r="A1753" s="3" t="str">
        <f t="shared" si="121"/>
        <v>20230822</v>
      </c>
      <c r="B1753" t="s">
        <v>2664</v>
      </c>
      <c r="C1753" s="5" t="s">
        <v>5076</v>
      </c>
      <c r="D1753" s="3" t="s">
        <v>61</v>
      </c>
    </row>
    <row r="1754" spans="1:4" ht="15" customHeight="1">
      <c r="A1754" s="3" t="str">
        <f t="shared" si="121"/>
        <v>20230822</v>
      </c>
      <c r="B1754" t="s">
        <v>2665</v>
      </c>
      <c r="C1754" s="5" t="s">
        <v>5077</v>
      </c>
      <c r="D1754" s="3" t="s">
        <v>6</v>
      </c>
    </row>
    <row r="1755" spans="1:4" ht="15" customHeight="1">
      <c r="A1755" s="3" t="str">
        <f t="shared" si="121"/>
        <v>20230822</v>
      </c>
      <c r="B1755" t="s">
        <v>2666</v>
      </c>
      <c r="C1755" s="5" t="s">
        <v>5078</v>
      </c>
      <c r="D1755" s="3" t="s">
        <v>4</v>
      </c>
    </row>
    <row r="1756" spans="1:4" ht="15" customHeight="1">
      <c r="A1756" s="3" t="str">
        <f t="shared" si="121"/>
        <v>20230822</v>
      </c>
      <c r="B1756" t="s">
        <v>2667</v>
      </c>
      <c r="C1756" s="5" t="s">
        <v>5079</v>
      </c>
      <c r="D1756" s="3" t="s">
        <v>2135</v>
      </c>
    </row>
    <row r="1757" spans="1:4" ht="15" customHeight="1">
      <c r="A1757" s="3" t="str">
        <f t="shared" si="121"/>
        <v>20230822</v>
      </c>
      <c r="B1757" t="s">
        <v>2668</v>
      </c>
      <c r="C1757" s="5" t="s">
        <v>5080</v>
      </c>
      <c r="D1757" s="3" t="s">
        <v>64</v>
      </c>
    </row>
    <row r="1758" spans="1:4" ht="15" customHeight="1">
      <c r="A1758" s="3" t="str">
        <f t="shared" si="121"/>
        <v>20230822</v>
      </c>
      <c r="B1758" t="s">
        <v>2669</v>
      </c>
      <c r="C1758" s="5" t="s">
        <v>5081</v>
      </c>
      <c r="D1758" s="3" t="s">
        <v>6</v>
      </c>
    </row>
    <row r="1759" spans="1:4" ht="15" customHeight="1">
      <c r="A1759" s="3" t="str">
        <f t="shared" si="121"/>
        <v>20230822</v>
      </c>
      <c r="B1759" t="s">
        <v>2670</v>
      </c>
      <c r="C1759" s="5" t="s">
        <v>5082</v>
      </c>
      <c r="D1759" s="3" t="s">
        <v>61</v>
      </c>
    </row>
    <row r="1760" spans="1:4" ht="15" customHeight="1">
      <c r="A1760" s="3" t="str">
        <f t="shared" si="121"/>
        <v>20230822</v>
      </c>
      <c r="B1760" t="s">
        <v>2671</v>
      </c>
      <c r="C1760" s="5" t="s">
        <v>5083</v>
      </c>
      <c r="D1760" s="3" t="s">
        <v>6</v>
      </c>
    </row>
    <row r="1761" spans="1:4" ht="15" customHeight="1">
      <c r="A1761" s="3" t="str">
        <f t="shared" ref="A1761:A1776" si="122">"20230817"</f>
        <v>20230817</v>
      </c>
      <c r="B1761" t="s">
        <v>515</v>
      </c>
      <c r="C1761" s="5" t="s">
        <v>5084</v>
      </c>
      <c r="D1761" s="3" t="s">
        <v>61</v>
      </c>
    </row>
    <row r="1762" spans="1:4" ht="15" customHeight="1">
      <c r="A1762" s="3" t="str">
        <f t="shared" si="122"/>
        <v>20230817</v>
      </c>
      <c r="B1762" t="s">
        <v>516</v>
      </c>
      <c r="C1762" s="5" t="s">
        <v>5085</v>
      </c>
      <c r="D1762" s="3" t="s">
        <v>61</v>
      </c>
    </row>
    <row r="1763" spans="1:4" ht="15" customHeight="1">
      <c r="A1763" s="3" t="str">
        <f t="shared" si="122"/>
        <v>20230817</v>
      </c>
      <c r="B1763" t="s">
        <v>517</v>
      </c>
      <c r="C1763" s="5" t="s">
        <v>5086</v>
      </c>
      <c r="D1763" s="3" t="s">
        <v>64</v>
      </c>
    </row>
    <row r="1764" spans="1:4" ht="15" customHeight="1">
      <c r="A1764" s="3" t="str">
        <f t="shared" si="122"/>
        <v>20230817</v>
      </c>
      <c r="B1764" t="s">
        <v>518</v>
      </c>
      <c r="C1764" s="5" t="s">
        <v>5087</v>
      </c>
      <c r="D1764" s="3" t="s">
        <v>61</v>
      </c>
    </row>
    <row r="1765" spans="1:4" ht="15" customHeight="1">
      <c r="A1765" s="3" t="str">
        <f t="shared" si="122"/>
        <v>20230817</v>
      </c>
      <c r="B1765" t="s">
        <v>519</v>
      </c>
      <c r="C1765" s="5" t="s">
        <v>5088</v>
      </c>
      <c r="D1765" s="3" t="s">
        <v>61</v>
      </c>
    </row>
    <row r="1766" spans="1:4" ht="15" customHeight="1">
      <c r="A1766" s="3" t="str">
        <f t="shared" si="122"/>
        <v>20230817</v>
      </c>
      <c r="B1766" t="s">
        <v>520</v>
      </c>
      <c r="C1766" s="5" t="s">
        <v>5089</v>
      </c>
      <c r="D1766" s="3" t="s">
        <v>61</v>
      </c>
    </row>
    <row r="1767" spans="1:4" ht="15" customHeight="1">
      <c r="A1767" s="3" t="str">
        <f t="shared" si="122"/>
        <v>20230817</v>
      </c>
      <c r="B1767" t="s">
        <v>521</v>
      </c>
      <c r="C1767" s="5" t="s">
        <v>5090</v>
      </c>
      <c r="D1767" s="3" t="s">
        <v>6</v>
      </c>
    </row>
    <row r="1768" spans="1:4" ht="15" customHeight="1">
      <c r="A1768" s="3" t="str">
        <f t="shared" si="122"/>
        <v>20230817</v>
      </c>
      <c r="B1768" t="s">
        <v>522</v>
      </c>
      <c r="C1768" s="5" t="s">
        <v>5091</v>
      </c>
      <c r="D1768" s="3" t="s">
        <v>6</v>
      </c>
    </row>
    <row r="1769" spans="1:4" ht="15" customHeight="1">
      <c r="A1769" s="3" t="str">
        <f t="shared" si="122"/>
        <v>20230817</v>
      </c>
      <c r="B1769" t="s">
        <v>523</v>
      </c>
      <c r="C1769" s="5" t="s">
        <v>5092</v>
      </c>
      <c r="D1769" s="3" t="s">
        <v>61</v>
      </c>
    </row>
    <row r="1770" spans="1:4" ht="15" customHeight="1">
      <c r="A1770" s="3" t="str">
        <f t="shared" si="122"/>
        <v>20230817</v>
      </c>
      <c r="B1770" t="s">
        <v>524</v>
      </c>
      <c r="C1770" s="5" t="s">
        <v>5093</v>
      </c>
      <c r="D1770" s="3" t="s">
        <v>61</v>
      </c>
    </row>
    <row r="1771" spans="1:4" ht="15" customHeight="1">
      <c r="A1771" s="3" t="str">
        <f t="shared" si="122"/>
        <v>20230817</v>
      </c>
      <c r="B1771" t="s">
        <v>525</v>
      </c>
      <c r="C1771" s="5" t="s">
        <v>5094</v>
      </c>
      <c r="D1771" s="3" t="s">
        <v>6</v>
      </c>
    </row>
    <row r="1772" spans="1:4" ht="15" customHeight="1">
      <c r="A1772" s="3" t="str">
        <f t="shared" si="122"/>
        <v>20230817</v>
      </c>
      <c r="B1772" t="s">
        <v>526</v>
      </c>
      <c r="C1772" s="5" t="s">
        <v>5095</v>
      </c>
      <c r="D1772" s="3" t="s">
        <v>64</v>
      </c>
    </row>
    <row r="1773" spans="1:4" ht="15" customHeight="1">
      <c r="A1773" s="3" t="str">
        <f t="shared" si="122"/>
        <v>20230817</v>
      </c>
      <c r="B1773" t="s">
        <v>527</v>
      </c>
      <c r="C1773" s="5" t="s">
        <v>5096</v>
      </c>
      <c r="D1773" s="3" t="s">
        <v>61</v>
      </c>
    </row>
    <row r="1774" spans="1:4" ht="15" customHeight="1">
      <c r="A1774" s="3" t="str">
        <f t="shared" si="122"/>
        <v>20230817</v>
      </c>
      <c r="B1774" t="s">
        <v>528</v>
      </c>
      <c r="C1774" s="5" t="s">
        <v>5097</v>
      </c>
      <c r="D1774" s="3" t="s">
        <v>61</v>
      </c>
    </row>
    <row r="1775" spans="1:4" ht="15" customHeight="1">
      <c r="A1775" s="3" t="str">
        <f t="shared" si="122"/>
        <v>20230817</v>
      </c>
      <c r="B1775" t="s">
        <v>529</v>
      </c>
      <c r="C1775" s="5" t="s">
        <v>5098</v>
      </c>
      <c r="D1775" s="3" t="s">
        <v>61</v>
      </c>
    </row>
    <row r="1776" spans="1:4" ht="15" customHeight="1">
      <c r="A1776" s="3" t="str">
        <f t="shared" si="122"/>
        <v>20230817</v>
      </c>
      <c r="B1776" t="s">
        <v>530</v>
      </c>
      <c r="C1776" s="5" t="s">
        <v>5099</v>
      </c>
      <c r="D1776" s="3" t="s">
        <v>61</v>
      </c>
    </row>
    <row r="1777" spans="1:4" ht="15" customHeight="1">
      <c r="A1777" s="3" t="str">
        <f t="shared" ref="A1777:A1799" si="123">"20230815"</f>
        <v>20230815</v>
      </c>
      <c r="B1777" t="s">
        <v>2628</v>
      </c>
      <c r="C1777" s="5" t="s">
        <v>5100</v>
      </c>
      <c r="D1777" s="3" t="s">
        <v>61</v>
      </c>
    </row>
    <row r="1778" spans="1:4" ht="15" customHeight="1">
      <c r="A1778" s="3" t="str">
        <f t="shared" si="123"/>
        <v>20230815</v>
      </c>
      <c r="B1778" t="s">
        <v>2629</v>
      </c>
      <c r="C1778" s="5" t="s">
        <v>5101</v>
      </c>
      <c r="D1778" s="3" t="s">
        <v>6</v>
      </c>
    </row>
    <row r="1779" spans="1:4" ht="15" customHeight="1">
      <c r="A1779" s="3" t="str">
        <f t="shared" si="123"/>
        <v>20230815</v>
      </c>
      <c r="B1779" t="s">
        <v>2630</v>
      </c>
      <c r="C1779" s="5" t="s">
        <v>5102</v>
      </c>
      <c r="D1779" s="3" t="s">
        <v>64</v>
      </c>
    </row>
    <row r="1780" spans="1:4" ht="15" customHeight="1">
      <c r="A1780" s="3" t="str">
        <f t="shared" si="123"/>
        <v>20230815</v>
      </c>
      <c r="B1780" t="s">
        <v>2631</v>
      </c>
      <c r="C1780" s="5" t="s">
        <v>5103</v>
      </c>
      <c r="D1780" s="3" t="s">
        <v>61</v>
      </c>
    </row>
    <row r="1781" spans="1:4" ht="15" customHeight="1">
      <c r="A1781" s="3" t="str">
        <f t="shared" si="123"/>
        <v>20230815</v>
      </c>
      <c r="B1781" t="s">
        <v>2632</v>
      </c>
      <c r="C1781" s="5" t="s">
        <v>5104</v>
      </c>
      <c r="D1781" s="3" t="s">
        <v>64</v>
      </c>
    </row>
    <row r="1782" spans="1:4" ht="15" customHeight="1">
      <c r="A1782" s="3" t="str">
        <f t="shared" si="123"/>
        <v>20230815</v>
      </c>
      <c r="B1782" t="s">
        <v>2633</v>
      </c>
      <c r="C1782" s="5" t="s">
        <v>5105</v>
      </c>
      <c r="D1782" s="3" t="s">
        <v>64</v>
      </c>
    </row>
    <row r="1783" spans="1:4" ht="15" customHeight="1">
      <c r="A1783" s="3" t="str">
        <f t="shared" si="123"/>
        <v>20230815</v>
      </c>
      <c r="B1783" t="s">
        <v>2634</v>
      </c>
      <c r="C1783" s="5" t="s">
        <v>5106</v>
      </c>
      <c r="D1783" s="3" t="s">
        <v>64</v>
      </c>
    </row>
    <row r="1784" spans="1:4" ht="15" customHeight="1">
      <c r="A1784" s="3" t="str">
        <f t="shared" si="123"/>
        <v>20230815</v>
      </c>
      <c r="B1784" t="s">
        <v>2635</v>
      </c>
      <c r="C1784" s="5" t="s">
        <v>5107</v>
      </c>
      <c r="D1784" s="3" t="s">
        <v>64</v>
      </c>
    </row>
    <row r="1785" spans="1:4" ht="15" customHeight="1">
      <c r="A1785" s="3" t="str">
        <f t="shared" si="123"/>
        <v>20230815</v>
      </c>
      <c r="B1785" t="s">
        <v>2636</v>
      </c>
      <c r="C1785" s="5" t="s">
        <v>5108</v>
      </c>
      <c r="D1785" s="3" t="s">
        <v>61</v>
      </c>
    </row>
    <row r="1786" spans="1:4" ht="15" customHeight="1">
      <c r="A1786" s="3" t="str">
        <f t="shared" si="123"/>
        <v>20230815</v>
      </c>
      <c r="B1786" t="s">
        <v>2637</v>
      </c>
      <c r="C1786" s="5" t="s">
        <v>5109</v>
      </c>
      <c r="D1786" s="3" t="s">
        <v>6</v>
      </c>
    </row>
    <row r="1787" spans="1:4" ht="15" customHeight="1">
      <c r="A1787" s="3" t="str">
        <f t="shared" si="123"/>
        <v>20230815</v>
      </c>
      <c r="B1787" t="s">
        <v>2638</v>
      </c>
      <c r="C1787" s="5" t="s">
        <v>5110</v>
      </c>
      <c r="D1787" s="3" t="s">
        <v>61</v>
      </c>
    </row>
    <row r="1788" spans="1:4" ht="15" customHeight="1">
      <c r="A1788" s="3" t="str">
        <f t="shared" si="123"/>
        <v>20230815</v>
      </c>
      <c r="B1788" t="s">
        <v>2639</v>
      </c>
      <c r="C1788" s="5" t="s">
        <v>5111</v>
      </c>
      <c r="D1788" s="3" t="s">
        <v>61</v>
      </c>
    </row>
    <row r="1789" spans="1:4" ht="15" customHeight="1">
      <c r="A1789" s="3" t="str">
        <f t="shared" si="123"/>
        <v>20230815</v>
      </c>
      <c r="B1789" t="s">
        <v>2640</v>
      </c>
      <c r="C1789" s="5" t="s">
        <v>5112</v>
      </c>
      <c r="D1789" s="3" t="s">
        <v>61</v>
      </c>
    </row>
    <row r="1790" spans="1:4" ht="15" customHeight="1">
      <c r="A1790" s="3" t="str">
        <f t="shared" si="123"/>
        <v>20230815</v>
      </c>
      <c r="B1790" t="s">
        <v>2641</v>
      </c>
      <c r="C1790" s="5" t="s">
        <v>5113</v>
      </c>
      <c r="D1790" s="3" t="s">
        <v>61</v>
      </c>
    </row>
    <row r="1791" spans="1:4" ht="15" customHeight="1">
      <c r="A1791" s="3" t="str">
        <f t="shared" si="123"/>
        <v>20230815</v>
      </c>
      <c r="B1791" t="s">
        <v>2642</v>
      </c>
      <c r="C1791" s="5" t="s">
        <v>5114</v>
      </c>
      <c r="D1791" s="3" t="s">
        <v>64</v>
      </c>
    </row>
    <row r="1792" spans="1:4" ht="15" customHeight="1">
      <c r="A1792" s="3" t="str">
        <f t="shared" si="123"/>
        <v>20230815</v>
      </c>
      <c r="B1792" t="s">
        <v>2643</v>
      </c>
      <c r="C1792" s="5" t="s">
        <v>5115</v>
      </c>
      <c r="D1792" s="3" t="s">
        <v>64</v>
      </c>
    </row>
    <row r="1793" spans="1:4" ht="15" customHeight="1">
      <c r="A1793" s="3" t="str">
        <f t="shared" si="123"/>
        <v>20230815</v>
      </c>
      <c r="B1793" t="s">
        <v>2644</v>
      </c>
      <c r="C1793" s="5" t="s">
        <v>5116</v>
      </c>
      <c r="D1793" s="3" t="s">
        <v>61</v>
      </c>
    </row>
    <row r="1794" spans="1:4" ht="15" customHeight="1">
      <c r="A1794" s="3" t="str">
        <f t="shared" si="123"/>
        <v>20230815</v>
      </c>
      <c r="B1794" t="s">
        <v>2645</v>
      </c>
      <c r="C1794" s="5" t="s">
        <v>5117</v>
      </c>
      <c r="D1794" s="3" t="s">
        <v>61</v>
      </c>
    </row>
    <row r="1795" spans="1:4" ht="15" customHeight="1">
      <c r="A1795" s="3" t="str">
        <f t="shared" si="123"/>
        <v>20230815</v>
      </c>
      <c r="B1795" t="s">
        <v>2646</v>
      </c>
      <c r="C1795" s="5" t="s">
        <v>5118</v>
      </c>
      <c r="D1795" s="3" t="s">
        <v>61</v>
      </c>
    </row>
    <row r="1796" spans="1:4" ht="15" customHeight="1">
      <c r="A1796" s="3" t="str">
        <f t="shared" si="123"/>
        <v>20230815</v>
      </c>
      <c r="B1796" t="s">
        <v>2647</v>
      </c>
      <c r="C1796" s="5" t="s">
        <v>5119</v>
      </c>
      <c r="D1796" s="3" t="s">
        <v>6</v>
      </c>
    </row>
    <row r="1797" spans="1:4" ht="15" customHeight="1">
      <c r="A1797" s="3" t="str">
        <f t="shared" si="123"/>
        <v>20230815</v>
      </c>
      <c r="B1797" t="s">
        <v>2648</v>
      </c>
      <c r="C1797" s="5" t="s">
        <v>5120</v>
      </c>
      <c r="D1797" s="3" t="s">
        <v>61</v>
      </c>
    </row>
    <row r="1798" spans="1:4" ht="15" customHeight="1">
      <c r="A1798" s="3" t="str">
        <f t="shared" si="123"/>
        <v>20230815</v>
      </c>
      <c r="B1798" t="s">
        <v>2649</v>
      </c>
      <c r="C1798" s="5" t="s">
        <v>5121</v>
      </c>
      <c r="D1798" s="3" t="s">
        <v>61</v>
      </c>
    </row>
    <row r="1799" spans="1:4" ht="15" customHeight="1">
      <c r="A1799" s="3" t="str">
        <f t="shared" si="123"/>
        <v>20230815</v>
      </c>
      <c r="B1799" t="s">
        <v>2650</v>
      </c>
      <c r="C1799" s="5" t="s">
        <v>5122</v>
      </c>
      <c r="D1799" s="3" t="s">
        <v>61</v>
      </c>
    </row>
    <row r="1800" spans="1:4" ht="15" customHeight="1">
      <c r="A1800" s="3" t="str">
        <f t="shared" ref="A1800:A1817" si="124">"20230810"</f>
        <v>20230810</v>
      </c>
      <c r="B1800" t="s">
        <v>497</v>
      </c>
      <c r="C1800" s="5" t="s">
        <v>5123</v>
      </c>
      <c r="D1800" s="3" t="s">
        <v>6</v>
      </c>
    </row>
    <row r="1801" spans="1:4" ht="15" customHeight="1">
      <c r="A1801" s="3" t="str">
        <f t="shared" si="124"/>
        <v>20230810</v>
      </c>
      <c r="B1801" t="s">
        <v>498</v>
      </c>
      <c r="C1801" s="5" t="s">
        <v>5124</v>
      </c>
      <c r="D1801" s="3" t="s">
        <v>61</v>
      </c>
    </row>
    <row r="1802" spans="1:4" ht="15" customHeight="1">
      <c r="A1802" s="3" t="str">
        <f t="shared" si="124"/>
        <v>20230810</v>
      </c>
      <c r="B1802" t="s">
        <v>499</v>
      </c>
      <c r="C1802" s="5" t="s">
        <v>5125</v>
      </c>
      <c r="D1802" s="3" t="s">
        <v>61</v>
      </c>
    </row>
    <row r="1803" spans="1:4" ht="15" customHeight="1">
      <c r="A1803" s="3" t="str">
        <f t="shared" si="124"/>
        <v>20230810</v>
      </c>
      <c r="B1803" t="s">
        <v>500</v>
      </c>
      <c r="C1803" s="5" t="s">
        <v>5126</v>
      </c>
      <c r="D1803" s="3" t="s">
        <v>6</v>
      </c>
    </row>
    <row r="1804" spans="1:4" ht="15" customHeight="1">
      <c r="A1804" s="3" t="str">
        <f t="shared" si="124"/>
        <v>20230810</v>
      </c>
      <c r="B1804" t="s">
        <v>501</v>
      </c>
      <c r="C1804" s="5" t="s">
        <v>5127</v>
      </c>
      <c r="D1804" s="3" t="s">
        <v>61</v>
      </c>
    </row>
    <row r="1805" spans="1:4" ht="15" customHeight="1">
      <c r="A1805" s="3" t="str">
        <f t="shared" si="124"/>
        <v>20230810</v>
      </c>
      <c r="B1805" t="s">
        <v>502</v>
      </c>
      <c r="C1805" s="5" t="s">
        <v>5128</v>
      </c>
      <c r="D1805" s="3" t="s">
        <v>6</v>
      </c>
    </row>
    <row r="1806" spans="1:4" ht="15" customHeight="1">
      <c r="A1806" s="3" t="str">
        <f t="shared" si="124"/>
        <v>20230810</v>
      </c>
      <c r="B1806" t="s">
        <v>503</v>
      </c>
      <c r="C1806" s="5" t="s">
        <v>5129</v>
      </c>
      <c r="D1806" s="3" t="s">
        <v>6</v>
      </c>
    </row>
    <row r="1807" spans="1:4" ht="15" customHeight="1">
      <c r="A1807" s="3" t="str">
        <f t="shared" si="124"/>
        <v>20230810</v>
      </c>
      <c r="B1807" t="s">
        <v>504</v>
      </c>
      <c r="C1807" s="5" t="s">
        <v>5130</v>
      </c>
      <c r="D1807" s="3" t="s">
        <v>61</v>
      </c>
    </row>
    <row r="1808" spans="1:4" ht="15" customHeight="1">
      <c r="A1808" s="3" t="str">
        <f t="shared" si="124"/>
        <v>20230810</v>
      </c>
      <c r="B1808" t="s">
        <v>505</v>
      </c>
      <c r="C1808" s="5" t="s">
        <v>5131</v>
      </c>
      <c r="D1808" s="3" t="s">
        <v>61</v>
      </c>
    </row>
    <row r="1809" spans="1:4" ht="15" customHeight="1">
      <c r="A1809" s="3" t="str">
        <f t="shared" si="124"/>
        <v>20230810</v>
      </c>
      <c r="B1809" t="s">
        <v>506</v>
      </c>
      <c r="C1809" s="5" t="s">
        <v>5132</v>
      </c>
      <c r="D1809" s="3" t="s">
        <v>61</v>
      </c>
    </row>
    <row r="1810" spans="1:4" ht="15" customHeight="1">
      <c r="A1810" s="3" t="str">
        <f t="shared" si="124"/>
        <v>20230810</v>
      </c>
      <c r="B1810" t="s">
        <v>507</v>
      </c>
      <c r="C1810" s="5" t="s">
        <v>5133</v>
      </c>
      <c r="D1810" s="3" t="s">
        <v>61</v>
      </c>
    </row>
    <row r="1811" spans="1:4" ht="15" customHeight="1">
      <c r="A1811" s="3" t="str">
        <f t="shared" si="124"/>
        <v>20230810</v>
      </c>
      <c r="B1811" t="s">
        <v>508</v>
      </c>
      <c r="C1811" s="5" t="s">
        <v>5134</v>
      </c>
      <c r="D1811" s="3" t="s">
        <v>61</v>
      </c>
    </row>
    <row r="1812" spans="1:4" ht="15" customHeight="1">
      <c r="A1812" s="3" t="str">
        <f t="shared" si="124"/>
        <v>20230810</v>
      </c>
      <c r="B1812" t="s">
        <v>509</v>
      </c>
      <c r="C1812" s="5" t="s">
        <v>5135</v>
      </c>
      <c r="D1812" s="3" t="s">
        <v>61</v>
      </c>
    </row>
    <row r="1813" spans="1:4" ht="15" customHeight="1">
      <c r="A1813" s="3" t="str">
        <f t="shared" si="124"/>
        <v>20230810</v>
      </c>
      <c r="B1813" t="s">
        <v>510</v>
      </c>
      <c r="C1813" s="5" t="s">
        <v>5136</v>
      </c>
      <c r="D1813" s="3" t="s">
        <v>6</v>
      </c>
    </row>
    <row r="1814" spans="1:4" ht="15" customHeight="1">
      <c r="A1814" s="3" t="str">
        <f t="shared" si="124"/>
        <v>20230810</v>
      </c>
      <c r="B1814" t="s">
        <v>511</v>
      </c>
      <c r="C1814" s="5" t="s">
        <v>5137</v>
      </c>
      <c r="D1814" s="3" t="s">
        <v>4</v>
      </c>
    </row>
    <row r="1815" spans="1:4" ht="15" customHeight="1">
      <c r="A1815" s="3" t="str">
        <f t="shared" si="124"/>
        <v>20230810</v>
      </c>
      <c r="B1815" t="s">
        <v>512</v>
      </c>
      <c r="C1815" s="5" t="s">
        <v>5138</v>
      </c>
      <c r="D1815" s="3" t="s">
        <v>6</v>
      </c>
    </row>
    <row r="1816" spans="1:4" ht="15" customHeight="1">
      <c r="A1816" s="3" t="str">
        <f t="shared" si="124"/>
        <v>20230810</v>
      </c>
      <c r="B1816" t="s">
        <v>513</v>
      </c>
      <c r="C1816" s="5" t="s">
        <v>5139</v>
      </c>
      <c r="D1816" s="3" t="s">
        <v>64</v>
      </c>
    </row>
    <row r="1817" spans="1:4" ht="15" customHeight="1">
      <c r="A1817" s="3" t="str">
        <f t="shared" si="124"/>
        <v>20230810</v>
      </c>
      <c r="B1817" t="s">
        <v>514</v>
      </c>
      <c r="C1817" s="5" t="s">
        <v>5140</v>
      </c>
      <c r="D1817" s="3" t="s">
        <v>61</v>
      </c>
    </row>
    <row r="1818" spans="1:4" ht="15" customHeight="1">
      <c r="A1818" s="3" t="str">
        <f t="shared" ref="A1818:A1836" si="125">"20230808"</f>
        <v>20230808</v>
      </c>
      <c r="B1818" t="s">
        <v>2609</v>
      </c>
      <c r="C1818" s="5" t="s">
        <v>5141</v>
      </c>
      <c r="D1818" s="3" t="s">
        <v>64</v>
      </c>
    </row>
    <row r="1819" spans="1:4" ht="15" customHeight="1">
      <c r="A1819" s="3" t="str">
        <f t="shared" si="125"/>
        <v>20230808</v>
      </c>
      <c r="B1819" t="s">
        <v>2610</v>
      </c>
      <c r="C1819" s="5" t="s">
        <v>5142</v>
      </c>
      <c r="D1819" s="3" t="s">
        <v>6</v>
      </c>
    </row>
    <row r="1820" spans="1:4" ht="15" customHeight="1">
      <c r="A1820" s="3" t="str">
        <f t="shared" si="125"/>
        <v>20230808</v>
      </c>
      <c r="B1820" t="s">
        <v>2611</v>
      </c>
      <c r="C1820" s="5" t="s">
        <v>5143</v>
      </c>
      <c r="D1820" s="3" t="s">
        <v>64</v>
      </c>
    </row>
    <row r="1821" spans="1:4" ht="15" customHeight="1">
      <c r="A1821" s="3" t="str">
        <f t="shared" si="125"/>
        <v>20230808</v>
      </c>
      <c r="B1821" t="s">
        <v>2612</v>
      </c>
      <c r="C1821" s="5" t="s">
        <v>5144</v>
      </c>
      <c r="D1821" s="3" t="s">
        <v>61</v>
      </c>
    </row>
    <row r="1822" spans="1:4" ht="15" customHeight="1">
      <c r="A1822" s="3" t="str">
        <f t="shared" si="125"/>
        <v>20230808</v>
      </c>
      <c r="B1822" t="s">
        <v>2613</v>
      </c>
      <c r="C1822" s="5" t="s">
        <v>5145</v>
      </c>
      <c r="D1822" s="3" t="s">
        <v>61</v>
      </c>
    </row>
    <row r="1823" spans="1:4" ht="15" customHeight="1">
      <c r="A1823" s="3" t="str">
        <f t="shared" si="125"/>
        <v>20230808</v>
      </c>
      <c r="B1823" t="s">
        <v>2614</v>
      </c>
      <c r="C1823" s="5" t="s">
        <v>5146</v>
      </c>
      <c r="D1823" s="3" t="s">
        <v>64</v>
      </c>
    </row>
    <row r="1824" spans="1:4" ht="15" customHeight="1">
      <c r="A1824" s="3" t="str">
        <f t="shared" si="125"/>
        <v>20230808</v>
      </c>
      <c r="B1824" t="s">
        <v>2615</v>
      </c>
      <c r="C1824" s="5" t="s">
        <v>5147</v>
      </c>
      <c r="D1824" s="3" t="s">
        <v>64</v>
      </c>
    </row>
    <row r="1825" spans="1:4" ht="15" customHeight="1">
      <c r="A1825" s="3" t="str">
        <f t="shared" si="125"/>
        <v>20230808</v>
      </c>
      <c r="B1825" t="s">
        <v>2616</v>
      </c>
      <c r="C1825" s="5" t="s">
        <v>5148</v>
      </c>
      <c r="D1825" s="3" t="s">
        <v>61</v>
      </c>
    </row>
    <row r="1826" spans="1:4" ht="15" customHeight="1">
      <c r="A1826" s="3" t="str">
        <f t="shared" si="125"/>
        <v>20230808</v>
      </c>
      <c r="B1826" t="s">
        <v>2617</v>
      </c>
      <c r="C1826" s="5" t="s">
        <v>5149</v>
      </c>
      <c r="D1826" s="3" t="s">
        <v>61</v>
      </c>
    </row>
    <row r="1827" spans="1:4" ht="15" customHeight="1">
      <c r="A1827" s="3" t="str">
        <f t="shared" si="125"/>
        <v>20230808</v>
      </c>
      <c r="B1827" t="s">
        <v>2618</v>
      </c>
      <c r="C1827" s="5" t="s">
        <v>5150</v>
      </c>
      <c r="D1827" s="3" t="s">
        <v>64</v>
      </c>
    </row>
    <row r="1828" spans="1:4" ht="15" customHeight="1">
      <c r="A1828" s="3" t="str">
        <f t="shared" si="125"/>
        <v>20230808</v>
      </c>
      <c r="B1828" t="s">
        <v>2619</v>
      </c>
      <c r="C1828" s="5" t="s">
        <v>5151</v>
      </c>
      <c r="D1828" s="3" t="s">
        <v>6</v>
      </c>
    </row>
    <row r="1829" spans="1:4" ht="15" customHeight="1">
      <c r="A1829" s="3" t="str">
        <f t="shared" si="125"/>
        <v>20230808</v>
      </c>
      <c r="B1829" t="s">
        <v>2620</v>
      </c>
      <c r="C1829" s="5" t="s">
        <v>5152</v>
      </c>
      <c r="D1829" s="3" t="s">
        <v>64</v>
      </c>
    </row>
    <row r="1830" spans="1:4" ht="15" customHeight="1">
      <c r="A1830" s="3" t="str">
        <f t="shared" si="125"/>
        <v>20230808</v>
      </c>
      <c r="B1830" t="s">
        <v>2621</v>
      </c>
      <c r="C1830" s="5" t="s">
        <v>5153</v>
      </c>
      <c r="D1830" s="3" t="s">
        <v>61</v>
      </c>
    </row>
    <row r="1831" spans="1:4" ht="15" customHeight="1">
      <c r="A1831" s="3" t="str">
        <f t="shared" si="125"/>
        <v>20230808</v>
      </c>
      <c r="B1831" t="s">
        <v>2622</v>
      </c>
      <c r="C1831" s="5" t="s">
        <v>5154</v>
      </c>
      <c r="D1831" s="3" t="s">
        <v>6</v>
      </c>
    </row>
    <row r="1832" spans="1:4" ht="15" customHeight="1">
      <c r="A1832" s="3" t="str">
        <f t="shared" si="125"/>
        <v>20230808</v>
      </c>
      <c r="B1832" t="s">
        <v>2623</v>
      </c>
      <c r="C1832" s="5" t="s">
        <v>5155</v>
      </c>
      <c r="D1832" s="3" t="s">
        <v>61</v>
      </c>
    </row>
    <row r="1833" spans="1:4" ht="15" customHeight="1">
      <c r="A1833" s="3" t="str">
        <f t="shared" si="125"/>
        <v>20230808</v>
      </c>
      <c r="B1833" t="s">
        <v>2624</v>
      </c>
      <c r="C1833" s="5" t="s">
        <v>5156</v>
      </c>
      <c r="D1833" s="3" t="s">
        <v>64</v>
      </c>
    </row>
    <row r="1834" spans="1:4" ht="15" customHeight="1">
      <c r="A1834" s="3" t="str">
        <f t="shared" si="125"/>
        <v>20230808</v>
      </c>
      <c r="B1834" t="s">
        <v>2625</v>
      </c>
      <c r="C1834" s="5" t="s">
        <v>5157</v>
      </c>
      <c r="D1834" s="3" t="s">
        <v>64</v>
      </c>
    </row>
    <row r="1835" spans="1:4" ht="15" customHeight="1">
      <c r="A1835" s="3" t="str">
        <f t="shared" si="125"/>
        <v>20230808</v>
      </c>
      <c r="B1835" t="s">
        <v>2626</v>
      </c>
      <c r="C1835" s="5" t="s">
        <v>5158</v>
      </c>
      <c r="D1835" s="3" t="s">
        <v>61</v>
      </c>
    </row>
    <row r="1836" spans="1:4" ht="15" customHeight="1">
      <c r="A1836" s="3" t="str">
        <f t="shared" si="125"/>
        <v>20230808</v>
      </c>
      <c r="B1836" t="s">
        <v>2627</v>
      </c>
      <c r="C1836" s="5" t="s">
        <v>5159</v>
      </c>
      <c r="D1836" s="3" t="s">
        <v>61</v>
      </c>
    </row>
    <row r="1837" spans="1:4" ht="15" customHeight="1">
      <c r="A1837" s="3" t="str">
        <f t="shared" ref="A1837:A1856" si="126">"20230803"</f>
        <v>20230803</v>
      </c>
      <c r="B1837" t="s">
        <v>477</v>
      </c>
      <c r="C1837" s="5" t="s">
        <v>5160</v>
      </c>
      <c r="D1837" s="3" t="s">
        <v>61</v>
      </c>
    </row>
    <row r="1838" spans="1:4" ht="15" customHeight="1">
      <c r="A1838" s="3" t="str">
        <f t="shared" si="126"/>
        <v>20230803</v>
      </c>
      <c r="B1838" t="s">
        <v>478</v>
      </c>
      <c r="C1838" s="5" t="s">
        <v>5161</v>
      </c>
      <c r="D1838" s="3" t="s">
        <v>61</v>
      </c>
    </row>
    <row r="1839" spans="1:4" ht="15" customHeight="1">
      <c r="A1839" s="3" t="str">
        <f t="shared" si="126"/>
        <v>20230803</v>
      </c>
      <c r="B1839" t="s">
        <v>479</v>
      </c>
      <c r="C1839" s="5" t="s">
        <v>5162</v>
      </c>
      <c r="D1839" s="3" t="s">
        <v>61</v>
      </c>
    </row>
    <row r="1840" spans="1:4" ht="15" customHeight="1">
      <c r="A1840" s="3" t="str">
        <f t="shared" si="126"/>
        <v>20230803</v>
      </c>
      <c r="B1840" t="s">
        <v>480</v>
      </c>
      <c r="C1840" s="5" t="s">
        <v>5163</v>
      </c>
      <c r="D1840" s="3" t="s">
        <v>61</v>
      </c>
    </row>
    <row r="1841" spans="1:4" ht="15" customHeight="1">
      <c r="A1841" s="3" t="str">
        <f t="shared" si="126"/>
        <v>20230803</v>
      </c>
      <c r="B1841" t="s">
        <v>481</v>
      </c>
      <c r="C1841" s="5" t="s">
        <v>5164</v>
      </c>
      <c r="D1841" s="3" t="s">
        <v>61</v>
      </c>
    </row>
    <row r="1842" spans="1:4" ht="15" customHeight="1">
      <c r="A1842" s="3" t="str">
        <f t="shared" si="126"/>
        <v>20230803</v>
      </c>
      <c r="B1842" t="s">
        <v>482</v>
      </c>
      <c r="C1842" s="5" t="s">
        <v>5165</v>
      </c>
      <c r="D1842" s="3" t="s">
        <v>61</v>
      </c>
    </row>
    <row r="1843" spans="1:4" ht="15" customHeight="1">
      <c r="A1843" s="3" t="str">
        <f t="shared" si="126"/>
        <v>20230803</v>
      </c>
      <c r="B1843" t="s">
        <v>483</v>
      </c>
      <c r="C1843" s="5" t="s">
        <v>5166</v>
      </c>
      <c r="D1843" s="3" t="s">
        <v>61</v>
      </c>
    </row>
    <row r="1844" spans="1:4" ht="15" customHeight="1">
      <c r="A1844" s="3" t="str">
        <f t="shared" si="126"/>
        <v>20230803</v>
      </c>
      <c r="B1844" t="s">
        <v>484</v>
      </c>
      <c r="C1844" s="5" t="s">
        <v>5167</v>
      </c>
      <c r="D1844" s="3" t="s">
        <v>6</v>
      </c>
    </row>
    <row r="1845" spans="1:4" ht="15" customHeight="1">
      <c r="A1845" s="3" t="str">
        <f t="shared" si="126"/>
        <v>20230803</v>
      </c>
      <c r="B1845" t="s">
        <v>485</v>
      </c>
      <c r="C1845" s="5" t="s">
        <v>5168</v>
      </c>
      <c r="D1845" s="3" t="s">
        <v>61</v>
      </c>
    </row>
    <row r="1846" spans="1:4" ht="15" customHeight="1">
      <c r="A1846" s="3" t="str">
        <f t="shared" si="126"/>
        <v>20230803</v>
      </c>
      <c r="B1846" t="s">
        <v>486</v>
      </c>
      <c r="C1846" s="5" t="s">
        <v>5169</v>
      </c>
      <c r="D1846" s="3" t="s">
        <v>6</v>
      </c>
    </row>
    <row r="1847" spans="1:4" ht="15" customHeight="1">
      <c r="A1847" s="3" t="str">
        <f t="shared" si="126"/>
        <v>20230803</v>
      </c>
      <c r="B1847" t="s">
        <v>487</v>
      </c>
      <c r="C1847" s="5" t="s">
        <v>5170</v>
      </c>
      <c r="D1847" s="3" t="s">
        <v>61</v>
      </c>
    </row>
    <row r="1848" spans="1:4" ht="15" customHeight="1">
      <c r="A1848" s="3" t="str">
        <f t="shared" si="126"/>
        <v>20230803</v>
      </c>
      <c r="B1848" t="s">
        <v>488</v>
      </c>
      <c r="C1848" s="5" t="s">
        <v>5171</v>
      </c>
      <c r="D1848" s="3" t="s">
        <v>61</v>
      </c>
    </row>
    <row r="1849" spans="1:4" ht="15" customHeight="1">
      <c r="A1849" s="3" t="str">
        <f t="shared" si="126"/>
        <v>20230803</v>
      </c>
      <c r="B1849" t="s">
        <v>489</v>
      </c>
      <c r="C1849" s="5" t="s">
        <v>5172</v>
      </c>
      <c r="D1849" s="3" t="s">
        <v>61</v>
      </c>
    </row>
    <row r="1850" spans="1:4" ht="15" customHeight="1">
      <c r="A1850" s="3" t="str">
        <f t="shared" si="126"/>
        <v>20230803</v>
      </c>
      <c r="B1850" t="s">
        <v>490</v>
      </c>
      <c r="C1850" s="5" t="s">
        <v>5173</v>
      </c>
      <c r="D1850" s="3" t="s">
        <v>61</v>
      </c>
    </row>
    <row r="1851" spans="1:4" ht="15" customHeight="1">
      <c r="A1851" s="3" t="str">
        <f t="shared" si="126"/>
        <v>20230803</v>
      </c>
      <c r="B1851" t="s">
        <v>491</v>
      </c>
      <c r="C1851" s="5" t="s">
        <v>5174</v>
      </c>
      <c r="D1851" s="3" t="s">
        <v>61</v>
      </c>
    </row>
    <row r="1852" spans="1:4" ht="15" customHeight="1">
      <c r="A1852" s="3" t="str">
        <f t="shared" si="126"/>
        <v>20230803</v>
      </c>
      <c r="B1852" t="s">
        <v>492</v>
      </c>
      <c r="C1852" s="5" t="s">
        <v>5175</v>
      </c>
      <c r="D1852" s="3" t="s">
        <v>6</v>
      </c>
    </row>
    <row r="1853" spans="1:4" ht="15" customHeight="1">
      <c r="A1853" s="3" t="str">
        <f t="shared" si="126"/>
        <v>20230803</v>
      </c>
      <c r="B1853" t="s">
        <v>493</v>
      </c>
      <c r="C1853" s="5" t="s">
        <v>5176</v>
      </c>
      <c r="D1853" s="3" t="s">
        <v>64</v>
      </c>
    </row>
    <row r="1854" spans="1:4" ht="15" customHeight="1">
      <c r="A1854" s="3" t="str">
        <f t="shared" si="126"/>
        <v>20230803</v>
      </c>
      <c r="B1854" t="s">
        <v>494</v>
      </c>
      <c r="C1854" s="5" t="s">
        <v>5177</v>
      </c>
      <c r="D1854" s="3" t="s">
        <v>6</v>
      </c>
    </row>
    <row r="1855" spans="1:4" ht="15" customHeight="1">
      <c r="A1855" s="3" t="str">
        <f t="shared" si="126"/>
        <v>20230803</v>
      </c>
      <c r="B1855" t="s">
        <v>495</v>
      </c>
      <c r="C1855" s="5" t="s">
        <v>5178</v>
      </c>
      <c r="D1855" s="3" t="s">
        <v>4</v>
      </c>
    </row>
    <row r="1856" spans="1:4" ht="15" customHeight="1">
      <c r="A1856" s="3" t="str">
        <f t="shared" si="126"/>
        <v>20230803</v>
      </c>
      <c r="B1856" t="s">
        <v>496</v>
      </c>
      <c r="C1856" s="5" t="s">
        <v>5179</v>
      </c>
      <c r="D1856" s="3" t="s">
        <v>61</v>
      </c>
    </row>
    <row r="1857" spans="1:4" ht="15" customHeight="1">
      <c r="A1857" s="3" t="str">
        <f t="shared" ref="A1857:A1871" si="127">"20230801"</f>
        <v>20230801</v>
      </c>
      <c r="B1857" t="s">
        <v>2594</v>
      </c>
      <c r="C1857" s="5" t="s">
        <v>5180</v>
      </c>
      <c r="D1857" s="3" t="s">
        <v>64</v>
      </c>
    </row>
    <row r="1858" spans="1:4" ht="15" customHeight="1">
      <c r="A1858" s="3" t="str">
        <f t="shared" si="127"/>
        <v>20230801</v>
      </c>
      <c r="B1858" t="s">
        <v>2595</v>
      </c>
      <c r="C1858" s="5" t="s">
        <v>5181</v>
      </c>
      <c r="D1858" s="3" t="s">
        <v>64</v>
      </c>
    </row>
    <row r="1859" spans="1:4" ht="15" customHeight="1">
      <c r="A1859" s="3" t="str">
        <f t="shared" si="127"/>
        <v>20230801</v>
      </c>
      <c r="B1859" t="s">
        <v>2596</v>
      </c>
      <c r="C1859" s="5" t="s">
        <v>5182</v>
      </c>
      <c r="D1859" s="3" t="s">
        <v>64</v>
      </c>
    </row>
    <row r="1860" spans="1:4" ht="15" customHeight="1">
      <c r="A1860" s="3" t="str">
        <f t="shared" si="127"/>
        <v>20230801</v>
      </c>
      <c r="B1860" t="s">
        <v>2597</v>
      </c>
      <c r="C1860" s="5" t="s">
        <v>5183</v>
      </c>
      <c r="D1860" s="3" t="s">
        <v>64</v>
      </c>
    </row>
    <row r="1861" spans="1:4" ht="15" customHeight="1">
      <c r="A1861" s="3" t="str">
        <f t="shared" si="127"/>
        <v>20230801</v>
      </c>
      <c r="B1861" t="s">
        <v>2598</v>
      </c>
      <c r="C1861" s="5" t="s">
        <v>5184</v>
      </c>
      <c r="D1861" s="3" t="s">
        <v>61</v>
      </c>
    </row>
    <row r="1862" spans="1:4" ht="15" customHeight="1">
      <c r="A1862" s="3" t="str">
        <f t="shared" si="127"/>
        <v>20230801</v>
      </c>
      <c r="B1862" t="s">
        <v>2599</v>
      </c>
      <c r="C1862" s="5" t="s">
        <v>5185</v>
      </c>
      <c r="D1862" s="3" t="s">
        <v>61</v>
      </c>
    </row>
    <row r="1863" spans="1:4" ht="15" customHeight="1">
      <c r="A1863" s="3" t="str">
        <f t="shared" si="127"/>
        <v>20230801</v>
      </c>
      <c r="B1863" t="s">
        <v>2600</v>
      </c>
      <c r="C1863" s="5" t="s">
        <v>5186</v>
      </c>
      <c r="D1863" s="3" t="s">
        <v>61</v>
      </c>
    </row>
    <row r="1864" spans="1:4" ht="15" customHeight="1">
      <c r="A1864" s="3" t="str">
        <f t="shared" si="127"/>
        <v>20230801</v>
      </c>
      <c r="B1864" t="s">
        <v>2601</v>
      </c>
      <c r="C1864" s="5" t="s">
        <v>5187</v>
      </c>
      <c r="D1864" s="3" t="s">
        <v>64</v>
      </c>
    </row>
    <row r="1865" spans="1:4" ht="15" customHeight="1">
      <c r="A1865" s="3" t="str">
        <f t="shared" si="127"/>
        <v>20230801</v>
      </c>
      <c r="B1865" t="s">
        <v>2602</v>
      </c>
      <c r="C1865" s="5" t="s">
        <v>5188</v>
      </c>
      <c r="D1865" s="3" t="s">
        <v>64</v>
      </c>
    </row>
    <row r="1866" spans="1:4" ht="15" customHeight="1">
      <c r="A1866" s="3" t="str">
        <f t="shared" si="127"/>
        <v>20230801</v>
      </c>
      <c r="B1866" t="s">
        <v>2603</v>
      </c>
      <c r="C1866" s="5" t="s">
        <v>5189</v>
      </c>
      <c r="D1866" s="3" t="s">
        <v>6</v>
      </c>
    </row>
    <row r="1867" spans="1:4" ht="15" customHeight="1">
      <c r="A1867" s="3" t="str">
        <f t="shared" si="127"/>
        <v>20230801</v>
      </c>
      <c r="B1867" t="s">
        <v>2604</v>
      </c>
      <c r="C1867" s="5" t="s">
        <v>5190</v>
      </c>
      <c r="D1867" s="3" t="s">
        <v>64</v>
      </c>
    </row>
    <row r="1868" spans="1:4" ht="15" customHeight="1">
      <c r="A1868" s="3" t="str">
        <f t="shared" si="127"/>
        <v>20230801</v>
      </c>
      <c r="B1868" t="s">
        <v>2605</v>
      </c>
      <c r="C1868" s="5" t="s">
        <v>5191</v>
      </c>
      <c r="D1868" s="3" t="s">
        <v>64</v>
      </c>
    </row>
    <row r="1869" spans="1:4" ht="15" customHeight="1">
      <c r="A1869" s="3" t="str">
        <f t="shared" si="127"/>
        <v>20230801</v>
      </c>
      <c r="B1869" t="s">
        <v>2606</v>
      </c>
      <c r="C1869" s="5" t="s">
        <v>5192</v>
      </c>
      <c r="D1869" s="3" t="s">
        <v>6</v>
      </c>
    </row>
    <row r="1870" spans="1:4" ht="15" customHeight="1">
      <c r="A1870" s="3" t="str">
        <f t="shared" si="127"/>
        <v>20230801</v>
      </c>
      <c r="B1870" t="s">
        <v>2607</v>
      </c>
      <c r="C1870" s="5" t="s">
        <v>5193</v>
      </c>
      <c r="D1870" s="3" t="s">
        <v>6</v>
      </c>
    </row>
    <row r="1871" spans="1:4" ht="15" customHeight="1">
      <c r="A1871" s="3" t="str">
        <f t="shared" si="127"/>
        <v>20230801</v>
      </c>
      <c r="B1871" t="s">
        <v>2608</v>
      </c>
      <c r="C1871" s="5" t="s">
        <v>5194</v>
      </c>
      <c r="D1871" s="3" t="s">
        <v>61</v>
      </c>
    </row>
    <row r="1872" spans="1:4" ht="15" customHeight="1">
      <c r="A1872" s="3" t="str">
        <f t="shared" ref="A1872:A1890" si="128">"20230727"</f>
        <v>20230727</v>
      </c>
      <c r="B1872" t="s">
        <v>458</v>
      </c>
      <c r="C1872" s="5" t="s">
        <v>5195</v>
      </c>
      <c r="D1872" s="3" t="s">
        <v>61</v>
      </c>
    </row>
    <row r="1873" spans="1:4" ht="15" customHeight="1">
      <c r="A1873" s="3" t="str">
        <f t="shared" si="128"/>
        <v>20230727</v>
      </c>
      <c r="B1873" t="s">
        <v>459</v>
      </c>
      <c r="C1873" s="5" t="s">
        <v>5196</v>
      </c>
      <c r="D1873" s="3" t="s">
        <v>61</v>
      </c>
    </row>
    <row r="1874" spans="1:4" ht="15" customHeight="1">
      <c r="A1874" s="3" t="str">
        <f t="shared" si="128"/>
        <v>20230727</v>
      </c>
      <c r="B1874" t="s">
        <v>460</v>
      </c>
      <c r="C1874" s="5" t="s">
        <v>5197</v>
      </c>
      <c r="D1874" s="3" t="s">
        <v>61</v>
      </c>
    </row>
    <row r="1875" spans="1:4" ht="15" customHeight="1">
      <c r="A1875" s="3" t="str">
        <f t="shared" si="128"/>
        <v>20230727</v>
      </c>
      <c r="B1875" t="s">
        <v>461</v>
      </c>
      <c r="C1875" s="5" t="s">
        <v>5198</v>
      </c>
      <c r="D1875" s="3" t="s">
        <v>6</v>
      </c>
    </row>
    <row r="1876" spans="1:4" ht="15" customHeight="1">
      <c r="A1876" s="3" t="str">
        <f t="shared" si="128"/>
        <v>20230727</v>
      </c>
      <c r="B1876" t="s">
        <v>462</v>
      </c>
      <c r="C1876" s="5" t="s">
        <v>5199</v>
      </c>
      <c r="D1876" s="3" t="s">
        <v>61</v>
      </c>
    </row>
    <row r="1877" spans="1:4" ht="15" customHeight="1">
      <c r="A1877" s="3" t="str">
        <f t="shared" si="128"/>
        <v>20230727</v>
      </c>
      <c r="B1877" t="s">
        <v>463</v>
      </c>
      <c r="C1877" s="5" t="s">
        <v>5200</v>
      </c>
      <c r="D1877" s="3" t="s">
        <v>61</v>
      </c>
    </row>
    <row r="1878" spans="1:4" ht="15" customHeight="1">
      <c r="A1878" s="3" t="str">
        <f t="shared" si="128"/>
        <v>20230727</v>
      </c>
      <c r="B1878" t="s">
        <v>464</v>
      </c>
      <c r="C1878" s="5" t="s">
        <v>5201</v>
      </c>
      <c r="D1878" s="3" t="s">
        <v>4</v>
      </c>
    </row>
    <row r="1879" spans="1:4" ht="15" customHeight="1">
      <c r="A1879" s="3" t="str">
        <f t="shared" si="128"/>
        <v>20230727</v>
      </c>
      <c r="B1879" t="s">
        <v>465</v>
      </c>
      <c r="C1879" s="5" t="s">
        <v>5202</v>
      </c>
      <c r="D1879" s="3" t="s">
        <v>61</v>
      </c>
    </row>
    <row r="1880" spans="1:4" ht="15" customHeight="1">
      <c r="A1880" s="3" t="str">
        <f t="shared" si="128"/>
        <v>20230727</v>
      </c>
      <c r="B1880" t="s">
        <v>466</v>
      </c>
      <c r="C1880" s="5" t="s">
        <v>5203</v>
      </c>
      <c r="D1880" s="3" t="s">
        <v>6</v>
      </c>
    </row>
    <row r="1881" spans="1:4" ht="15" customHeight="1">
      <c r="A1881" s="3" t="str">
        <f t="shared" si="128"/>
        <v>20230727</v>
      </c>
      <c r="B1881" t="s">
        <v>467</v>
      </c>
      <c r="C1881" s="5" t="s">
        <v>5204</v>
      </c>
      <c r="D1881" s="3" t="s">
        <v>64</v>
      </c>
    </row>
    <row r="1882" spans="1:4" ht="15" customHeight="1">
      <c r="A1882" s="3" t="str">
        <f t="shared" si="128"/>
        <v>20230727</v>
      </c>
      <c r="B1882" t="s">
        <v>468</v>
      </c>
      <c r="C1882" s="5" t="s">
        <v>5205</v>
      </c>
      <c r="D1882" s="3" t="s">
        <v>64</v>
      </c>
    </row>
    <row r="1883" spans="1:4" ht="15" customHeight="1">
      <c r="A1883" s="3" t="str">
        <f t="shared" si="128"/>
        <v>20230727</v>
      </c>
      <c r="B1883" t="s">
        <v>469</v>
      </c>
      <c r="C1883" s="5" t="s">
        <v>5206</v>
      </c>
      <c r="D1883" s="3" t="s">
        <v>61</v>
      </c>
    </row>
    <row r="1884" spans="1:4" ht="15" customHeight="1">
      <c r="A1884" s="3" t="str">
        <f t="shared" si="128"/>
        <v>20230727</v>
      </c>
      <c r="B1884" t="s">
        <v>470</v>
      </c>
      <c r="C1884" s="5" t="s">
        <v>5207</v>
      </c>
      <c r="D1884" s="3" t="s">
        <v>61</v>
      </c>
    </row>
    <row r="1885" spans="1:4" ht="15" customHeight="1">
      <c r="A1885" s="3" t="str">
        <f t="shared" si="128"/>
        <v>20230727</v>
      </c>
      <c r="B1885" t="s">
        <v>471</v>
      </c>
      <c r="C1885" s="5" t="s">
        <v>5208</v>
      </c>
      <c r="D1885" s="3" t="s">
        <v>4</v>
      </c>
    </row>
    <row r="1886" spans="1:4" ht="15" customHeight="1">
      <c r="A1886" s="3" t="str">
        <f t="shared" si="128"/>
        <v>20230727</v>
      </c>
      <c r="B1886" t="s">
        <v>472</v>
      </c>
      <c r="C1886" s="5" t="s">
        <v>5209</v>
      </c>
      <c r="D1886" s="3" t="s">
        <v>4</v>
      </c>
    </row>
    <row r="1887" spans="1:4" ht="15" customHeight="1">
      <c r="A1887" s="3" t="str">
        <f t="shared" si="128"/>
        <v>20230727</v>
      </c>
      <c r="B1887" t="s">
        <v>473</v>
      </c>
      <c r="C1887" s="5" t="s">
        <v>5210</v>
      </c>
      <c r="D1887" s="3" t="s">
        <v>61</v>
      </c>
    </row>
    <row r="1888" spans="1:4" ht="15" customHeight="1">
      <c r="A1888" s="3" t="str">
        <f t="shared" si="128"/>
        <v>20230727</v>
      </c>
      <c r="B1888" t="s">
        <v>474</v>
      </c>
      <c r="C1888" s="5" t="s">
        <v>5211</v>
      </c>
      <c r="D1888" s="3" t="s">
        <v>61</v>
      </c>
    </row>
    <row r="1889" spans="1:4" ht="15" customHeight="1">
      <c r="A1889" s="3" t="str">
        <f t="shared" si="128"/>
        <v>20230727</v>
      </c>
      <c r="B1889" t="s">
        <v>475</v>
      </c>
      <c r="C1889" s="5" t="s">
        <v>5212</v>
      </c>
      <c r="D1889" s="3" t="s">
        <v>61</v>
      </c>
    </row>
    <row r="1890" spans="1:4" ht="15" customHeight="1">
      <c r="A1890" s="3" t="str">
        <f t="shared" si="128"/>
        <v>20230727</v>
      </c>
      <c r="B1890" t="s">
        <v>476</v>
      </c>
      <c r="C1890" s="5" t="s">
        <v>5213</v>
      </c>
      <c r="D1890" s="3" t="s">
        <v>61</v>
      </c>
    </row>
    <row r="1891" spans="1:4" ht="15" customHeight="1">
      <c r="A1891" s="3" t="str">
        <f t="shared" ref="A1891:A1908" si="129">"20230725"</f>
        <v>20230725</v>
      </c>
      <c r="B1891" t="s">
        <v>2576</v>
      </c>
      <c r="C1891" s="5" t="s">
        <v>5214</v>
      </c>
      <c r="D1891" s="3" t="s">
        <v>64</v>
      </c>
    </row>
    <row r="1892" spans="1:4" ht="15" customHeight="1">
      <c r="A1892" s="3" t="str">
        <f t="shared" si="129"/>
        <v>20230725</v>
      </c>
      <c r="B1892" t="s">
        <v>2577</v>
      </c>
      <c r="C1892" s="5" t="s">
        <v>5215</v>
      </c>
      <c r="D1892" s="3" t="s">
        <v>64</v>
      </c>
    </row>
    <row r="1893" spans="1:4" ht="15" customHeight="1">
      <c r="A1893" s="3" t="str">
        <f t="shared" si="129"/>
        <v>20230725</v>
      </c>
      <c r="B1893" t="s">
        <v>2578</v>
      </c>
      <c r="C1893" s="5" t="s">
        <v>5216</v>
      </c>
      <c r="D1893" s="3" t="s">
        <v>61</v>
      </c>
    </row>
    <row r="1894" spans="1:4" ht="15" customHeight="1">
      <c r="A1894" s="3" t="str">
        <f t="shared" si="129"/>
        <v>20230725</v>
      </c>
      <c r="B1894" t="s">
        <v>2579</v>
      </c>
      <c r="C1894" s="5" t="s">
        <v>5217</v>
      </c>
      <c r="D1894" s="3" t="s">
        <v>61</v>
      </c>
    </row>
    <row r="1895" spans="1:4" ht="15" customHeight="1">
      <c r="A1895" s="3" t="str">
        <f t="shared" si="129"/>
        <v>20230725</v>
      </c>
      <c r="B1895" t="s">
        <v>2580</v>
      </c>
      <c r="C1895" s="5" t="s">
        <v>5218</v>
      </c>
      <c r="D1895" s="3" t="s">
        <v>64</v>
      </c>
    </row>
    <row r="1896" spans="1:4" ht="15" customHeight="1">
      <c r="A1896" s="3" t="str">
        <f t="shared" si="129"/>
        <v>20230725</v>
      </c>
      <c r="B1896" t="s">
        <v>2581</v>
      </c>
      <c r="C1896" s="5" t="s">
        <v>5219</v>
      </c>
      <c r="D1896" s="3" t="s">
        <v>61</v>
      </c>
    </row>
    <row r="1897" spans="1:4" ht="15" customHeight="1">
      <c r="A1897" s="3" t="str">
        <f t="shared" si="129"/>
        <v>20230725</v>
      </c>
      <c r="B1897" t="s">
        <v>2582</v>
      </c>
      <c r="C1897" s="5" t="s">
        <v>5220</v>
      </c>
      <c r="D1897" s="3" t="s">
        <v>6</v>
      </c>
    </row>
    <row r="1898" spans="1:4" ht="15" customHeight="1">
      <c r="A1898" s="3" t="str">
        <f t="shared" si="129"/>
        <v>20230725</v>
      </c>
      <c r="B1898" t="s">
        <v>2583</v>
      </c>
      <c r="C1898" s="5" t="s">
        <v>5221</v>
      </c>
      <c r="D1898" s="3" t="s">
        <v>6</v>
      </c>
    </row>
    <row r="1899" spans="1:4" ht="15" customHeight="1">
      <c r="A1899" s="3" t="str">
        <f t="shared" si="129"/>
        <v>20230725</v>
      </c>
      <c r="B1899" t="s">
        <v>2584</v>
      </c>
      <c r="C1899" s="5" t="s">
        <v>5222</v>
      </c>
      <c r="D1899" s="3" t="s">
        <v>4</v>
      </c>
    </row>
    <row r="1900" spans="1:4" ht="15" customHeight="1">
      <c r="A1900" s="3" t="str">
        <f t="shared" si="129"/>
        <v>20230725</v>
      </c>
      <c r="B1900" t="s">
        <v>2585</v>
      </c>
      <c r="C1900" s="5" t="s">
        <v>5223</v>
      </c>
      <c r="D1900" s="3" t="s">
        <v>6</v>
      </c>
    </row>
    <row r="1901" spans="1:4" ht="15" customHeight="1">
      <c r="A1901" s="3" t="str">
        <f t="shared" si="129"/>
        <v>20230725</v>
      </c>
      <c r="B1901" t="s">
        <v>2586</v>
      </c>
      <c r="C1901" s="5" t="s">
        <v>5224</v>
      </c>
      <c r="D1901" s="3" t="s">
        <v>64</v>
      </c>
    </row>
    <row r="1902" spans="1:4" ht="15" customHeight="1">
      <c r="A1902" s="3" t="str">
        <f t="shared" si="129"/>
        <v>20230725</v>
      </c>
      <c r="B1902" t="s">
        <v>2587</v>
      </c>
      <c r="C1902" s="5" t="s">
        <v>5225</v>
      </c>
      <c r="D1902" s="3" t="s">
        <v>64</v>
      </c>
    </row>
    <row r="1903" spans="1:4" ht="15" customHeight="1">
      <c r="A1903" s="3" t="str">
        <f t="shared" si="129"/>
        <v>20230725</v>
      </c>
      <c r="B1903" t="s">
        <v>2588</v>
      </c>
      <c r="C1903" s="5" t="s">
        <v>5226</v>
      </c>
      <c r="D1903" s="3" t="s">
        <v>64</v>
      </c>
    </row>
    <row r="1904" spans="1:4" ht="15" customHeight="1">
      <c r="A1904" s="3" t="str">
        <f t="shared" si="129"/>
        <v>20230725</v>
      </c>
      <c r="B1904" t="s">
        <v>2589</v>
      </c>
      <c r="C1904" s="5" t="s">
        <v>5227</v>
      </c>
      <c r="D1904" s="3" t="s">
        <v>6</v>
      </c>
    </row>
    <row r="1905" spans="1:4" ht="15" customHeight="1">
      <c r="A1905" s="3" t="str">
        <f t="shared" si="129"/>
        <v>20230725</v>
      </c>
      <c r="B1905" t="s">
        <v>2590</v>
      </c>
      <c r="C1905" s="5" t="s">
        <v>5228</v>
      </c>
      <c r="D1905" s="3" t="s">
        <v>6</v>
      </c>
    </row>
    <row r="1906" spans="1:4" ht="15" customHeight="1">
      <c r="A1906" s="3" t="str">
        <f t="shared" si="129"/>
        <v>20230725</v>
      </c>
      <c r="B1906" t="s">
        <v>2591</v>
      </c>
      <c r="C1906" s="5" t="s">
        <v>5229</v>
      </c>
      <c r="D1906" s="3" t="s">
        <v>64</v>
      </c>
    </row>
    <row r="1907" spans="1:4" ht="15" customHeight="1">
      <c r="A1907" s="3" t="str">
        <f t="shared" si="129"/>
        <v>20230725</v>
      </c>
      <c r="B1907" t="s">
        <v>2592</v>
      </c>
      <c r="C1907" s="5" t="s">
        <v>5230</v>
      </c>
      <c r="D1907" s="3" t="s">
        <v>64</v>
      </c>
    </row>
    <row r="1908" spans="1:4" ht="15" customHeight="1">
      <c r="A1908" s="3" t="str">
        <f t="shared" si="129"/>
        <v>20230725</v>
      </c>
      <c r="B1908" t="s">
        <v>2593</v>
      </c>
      <c r="C1908" s="5" t="s">
        <v>5231</v>
      </c>
      <c r="D1908" s="3" t="s">
        <v>61</v>
      </c>
    </row>
    <row r="1909" spans="1:4" ht="15" customHeight="1">
      <c r="A1909" s="3" t="str">
        <f>"20230720"</f>
        <v>20230720</v>
      </c>
      <c r="B1909" t="s">
        <v>456</v>
      </c>
      <c r="C1909" s="5" t="s">
        <v>5232</v>
      </c>
      <c r="D1909" s="3" t="s">
        <v>4</v>
      </c>
    </row>
    <row r="1910" spans="1:4" ht="15" customHeight="1">
      <c r="A1910" s="3" t="str">
        <f>"20230720"</f>
        <v>20230720</v>
      </c>
      <c r="B1910" t="s">
        <v>457</v>
      </c>
      <c r="C1910" s="5" t="s">
        <v>5233</v>
      </c>
      <c r="D1910" s="3" t="s">
        <v>6</v>
      </c>
    </row>
    <row r="1911" spans="1:4" ht="15" customHeight="1">
      <c r="A1911" s="3" t="str">
        <f t="shared" ref="A1911:A1929" si="130">"20230718"</f>
        <v>20230718</v>
      </c>
      <c r="B1911" t="s">
        <v>2557</v>
      </c>
      <c r="C1911" s="5" t="s">
        <v>5234</v>
      </c>
      <c r="D1911" s="3" t="s">
        <v>61</v>
      </c>
    </row>
    <row r="1912" spans="1:4" ht="15" customHeight="1">
      <c r="A1912" s="3" t="str">
        <f t="shared" si="130"/>
        <v>20230718</v>
      </c>
      <c r="B1912" t="s">
        <v>2558</v>
      </c>
      <c r="C1912" s="5" t="s">
        <v>5235</v>
      </c>
      <c r="D1912" s="3" t="s">
        <v>64</v>
      </c>
    </row>
    <row r="1913" spans="1:4" ht="15" customHeight="1">
      <c r="A1913" s="3" t="str">
        <f t="shared" si="130"/>
        <v>20230718</v>
      </c>
      <c r="B1913" t="s">
        <v>2559</v>
      </c>
      <c r="C1913" s="5" t="s">
        <v>5236</v>
      </c>
      <c r="D1913" s="3" t="s">
        <v>64</v>
      </c>
    </row>
    <row r="1914" spans="1:4" ht="15" customHeight="1">
      <c r="A1914" s="3" t="str">
        <f t="shared" si="130"/>
        <v>20230718</v>
      </c>
      <c r="B1914" t="s">
        <v>2560</v>
      </c>
      <c r="C1914" s="5" t="s">
        <v>5237</v>
      </c>
      <c r="D1914" s="3" t="s">
        <v>64</v>
      </c>
    </row>
    <row r="1915" spans="1:4" ht="15" customHeight="1">
      <c r="A1915" s="3" t="str">
        <f t="shared" si="130"/>
        <v>20230718</v>
      </c>
      <c r="B1915" t="s">
        <v>2561</v>
      </c>
      <c r="C1915" s="5" t="s">
        <v>5238</v>
      </c>
      <c r="D1915" s="3" t="s">
        <v>64</v>
      </c>
    </row>
    <row r="1916" spans="1:4" ht="15" customHeight="1">
      <c r="A1916" s="3" t="str">
        <f t="shared" si="130"/>
        <v>20230718</v>
      </c>
      <c r="B1916" t="s">
        <v>2562</v>
      </c>
      <c r="C1916" s="5" t="s">
        <v>5239</v>
      </c>
      <c r="D1916" s="3" t="s">
        <v>64</v>
      </c>
    </row>
    <row r="1917" spans="1:4" ht="15" customHeight="1">
      <c r="A1917" s="3" t="str">
        <f t="shared" si="130"/>
        <v>20230718</v>
      </c>
      <c r="B1917" t="s">
        <v>2563</v>
      </c>
      <c r="C1917" s="5" t="s">
        <v>5240</v>
      </c>
      <c r="D1917" s="3" t="s">
        <v>61</v>
      </c>
    </row>
    <row r="1918" spans="1:4" ht="15" customHeight="1">
      <c r="A1918" s="3" t="str">
        <f t="shared" si="130"/>
        <v>20230718</v>
      </c>
      <c r="B1918" t="s">
        <v>2564</v>
      </c>
      <c r="C1918" s="5" t="s">
        <v>5241</v>
      </c>
      <c r="D1918" s="3" t="s">
        <v>6</v>
      </c>
    </row>
    <row r="1919" spans="1:4" ht="15" customHeight="1">
      <c r="A1919" s="3" t="str">
        <f t="shared" si="130"/>
        <v>20230718</v>
      </c>
      <c r="B1919" t="s">
        <v>2565</v>
      </c>
      <c r="C1919" s="5" t="s">
        <v>5242</v>
      </c>
      <c r="D1919" s="3" t="s">
        <v>6</v>
      </c>
    </row>
    <row r="1920" spans="1:4" ht="15" customHeight="1">
      <c r="A1920" s="3" t="str">
        <f t="shared" si="130"/>
        <v>20230718</v>
      </c>
      <c r="B1920" t="s">
        <v>2566</v>
      </c>
      <c r="C1920" s="5" t="s">
        <v>5243</v>
      </c>
      <c r="D1920" s="3" t="s">
        <v>6</v>
      </c>
    </row>
    <row r="1921" spans="1:4" ht="15" customHeight="1">
      <c r="A1921" s="3" t="str">
        <f t="shared" si="130"/>
        <v>20230718</v>
      </c>
      <c r="B1921" t="s">
        <v>2567</v>
      </c>
      <c r="C1921" s="5" t="s">
        <v>5244</v>
      </c>
      <c r="D1921" s="3" t="s">
        <v>6</v>
      </c>
    </row>
    <row r="1922" spans="1:4" ht="15" customHeight="1">
      <c r="A1922" s="3" t="str">
        <f t="shared" si="130"/>
        <v>20230718</v>
      </c>
      <c r="B1922" t="s">
        <v>2568</v>
      </c>
      <c r="C1922" s="5" t="s">
        <v>5245</v>
      </c>
      <c r="D1922" s="3" t="s">
        <v>64</v>
      </c>
    </row>
    <row r="1923" spans="1:4" ht="15" customHeight="1">
      <c r="A1923" s="3" t="str">
        <f t="shared" si="130"/>
        <v>20230718</v>
      </c>
      <c r="B1923" t="s">
        <v>2569</v>
      </c>
      <c r="C1923" s="5" t="s">
        <v>5246</v>
      </c>
      <c r="D1923" s="3" t="s">
        <v>6</v>
      </c>
    </row>
    <row r="1924" spans="1:4" ht="15" customHeight="1">
      <c r="A1924" s="3" t="str">
        <f t="shared" si="130"/>
        <v>20230718</v>
      </c>
      <c r="B1924" t="s">
        <v>2570</v>
      </c>
      <c r="C1924" s="5" t="s">
        <v>5247</v>
      </c>
      <c r="D1924" s="3" t="s">
        <v>6</v>
      </c>
    </row>
    <row r="1925" spans="1:4" ht="15" customHeight="1">
      <c r="A1925" s="3" t="str">
        <f t="shared" si="130"/>
        <v>20230718</v>
      </c>
      <c r="B1925" t="s">
        <v>2571</v>
      </c>
      <c r="C1925" s="5" t="s">
        <v>5248</v>
      </c>
      <c r="D1925" s="3" t="s">
        <v>6</v>
      </c>
    </row>
    <row r="1926" spans="1:4" ht="15" customHeight="1">
      <c r="A1926" s="3" t="str">
        <f t="shared" si="130"/>
        <v>20230718</v>
      </c>
      <c r="B1926" t="s">
        <v>2572</v>
      </c>
      <c r="C1926" s="5" t="s">
        <v>5249</v>
      </c>
      <c r="D1926" s="3" t="s">
        <v>64</v>
      </c>
    </row>
    <row r="1927" spans="1:4" ht="15" customHeight="1">
      <c r="A1927" s="3" t="str">
        <f t="shared" si="130"/>
        <v>20230718</v>
      </c>
      <c r="B1927" t="s">
        <v>2573</v>
      </c>
      <c r="C1927" s="5" t="s">
        <v>5250</v>
      </c>
      <c r="D1927" s="3" t="s">
        <v>6</v>
      </c>
    </row>
    <row r="1928" spans="1:4" ht="15" customHeight="1">
      <c r="A1928" s="3" t="str">
        <f t="shared" si="130"/>
        <v>20230718</v>
      </c>
      <c r="B1928" t="s">
        <v>2574</v>
      </c>
      <c r="C1928" s="5" t="s">
        <v>5251</v>
      </c>
      <c r="D1928" s="3" t="s">
        <v>6</v>
      </c>
    </row>
    <row r="1929" spans="1:4" ht="15" customHeight="1">
      <c r="A1929" s="3" t="str">
        <f t="shared" si="130"/>
        <v>20230718</v>
      </c>
      <c r="B1929" t="s">
        <v>2575</v>
      </c>
      <c r="C1929" s="5" t="s">
        <v>5252</v>
      </c>
      <c r="D1929" s="3" t="s">
        <v>61</v>
      </c>
    </row>
    <row r="1930" spans="1:4" ht="15" customHeight="1">
      <c r="A1930" s="3" t="str">
        <f t="shared" ref="A1930:A1939" si="131">"20230713"</f>
        <v>20230713</v>
      </c>
      <c r="B1930" t="s">
        <v>446</v>
      </c>
      <c r="C1930" s="5" t="s">
        <v>5253</v>
      </c>
      <c r="D1930" s="3" t="s">
        <v>61</v>
      </c>
    </row>
    <row r="1931" spans="1:4" ht="15" customHeight="1">
      <c r="A1931" s="3" t="str">
        <f t="shared" si="131"/>
        <v>20230713</v>
      </c>
      <c r="B1931" t="s">
        <v>447</v>
      </c>
      <c r="C1931" s="5" t="s">
        <v>5254</v>
      </c>
      <c r="D1931" s="3" t="s">
        <v>61</v>
      </c>
    </row>
    <row r="1932" spans="1:4" ht="15" customHeight="1">
      <c r="A1932" s="3" t="str">
        <f t="shared" si="131"/>
        <v>20230713</v>
      </c>
      <c r="B1932" t="s">
        <v>448</v>
      </c>
      <c r="C1932" s="5" t="s">
        <v>5255</v>
      </c>
      <c r="D1932" s="3" t="s">
        <v>61</v>
      </c>
    </row>
    <row r="1933" spans="1:4" ht="15" customHeight="1">
      <c r="A1933" s="3" t="str">
        <f t="shared" si="131"/>
        <v>20230713</v>
      </c>
      <c r="B1933" t="s">
        <v>449</v>
      </c>
      <c r="C1933" s="5" t="s">
        <v>5256</v>
      </c>
      <c r="D1933" s="3" t="s">
        <v>6</v>
      </c>
    </row>
    <row r="1934" spans="1:4" ht="15" customHeight="1">
      <c r="A1934" s="3" t="str">
        <f t="shared" si="131"/>
        <v>20230713</v>
      </c>
      <c r="B1934" t="s">
        <v>450</v>
      </c>
      <c r="C1934" s="5" t="s">
        <v>5257</v>
      </c>
      <c r="D1934" s="3" t="s">
        <v>6</v>
      </c>
    </row>
    <row r="1935" spans="1:4" ht="15" customHeight="1">
      <c r="A1935" s="3" t="str">
        <f t="shared" si="131"/>
        <v>20230713</v>
      </c>
      <c r="B1935" t="s">
        <v>451</v>
      </c>
      <c r="C1935" s="5" t="s">
        <v>5258</v>
      </c>
      <c r="D1935" s="3" t="s">
        <v>6</v>
      </c>
    </row>
    <row r="1936" spans="1:4" ht="15" customHeight="1">
      <c r="A1936" s="3" t="str">
        <f t="shared" si="131"/>
        <v>20230713</v>
      </c>
      <c r="B1936" t="s">
        <v>452</v>
      </c>
      <c r="C1936" s="5" t="s">
        <v>5259</v>
      </c>
      <c r="D1936" s="3" t="s">
        <v>61</v>
      </c>
    </row>
    <row r="1937" spans="1:4" ht="15" customHeight="1">
      <c r="A1937" s="3" t="str">
        <f t="shared" si="131"/>
        <v>20230713</v>
      </c>
      <c r="B1937" t="s">
        <v>453</v>
      </c>
      <c r="C1937" s="5" t="s">
        <v>5260</v>
      </c>
      <c r="D1937" s="3" t="s">
        <v>6</v>
      </c>
    </row>
    <row r="1938" spans="1:4" ht="15" customHeight="1">
      <c r="A1938" s="3" t="str">
        <f t="shared" si="131"/>
        <v>20230713</v>
      </c>
      <c r="B1938" t="s">
        <v>454</v>
      </c>
      <c r="C1938" s="5" t="s">
        <v>5261</v>
      </c>
      <c r="D1938" s="3" t="s">
        <v>61</v>
      </c>
    </row>
    <row r="1939" spans="1:4" ht="15" customHeight="1">
      <c r="A1939" s="3" t="str">
        <f t="shared" si="131"/>
        <v>20230713</v>
      </c>
      <c r="B1939" t="s">
        <v>455</v>
      </c>
      <c r="C1939" s="5" t="s">
        <v>5262</v>
      </c>
      <c r="D1939" s="3" t="s">
        <v>64</v>
      </c>
    </row>
    <row r="1940" spans="1:4" ht="15" customHeight="1">
      <c r="A1940" s="3" t="str">
        <f t="shared" ref="A1940:A1952" si="132">"20230711"</f>
        <v>20230711</v>
      </c>
      <c r="B1940" t="s">
        <v>2544</v>
      </c>
      <c r="C1940" s="5" t="s">
        <v>5263</v>
      </c>
      <c r="D1940" s="3" t="s">
        <v>61</v>
      </c>
    </row>
    <row r="1941" spans="1:4" ht="15" customHeight="1">
      <c r="A1941" s="3" t="str">
        <f t="shared" si="132"/>
        <v>20230711</v>
      </c>
      <c r="B1941" t="s">
        <v>2545</v>
      </c>
      <c r="C1941" s="5" t="s">
        <v>5264</v>
      </c>
      <c r="D1941" s="3" t="s">
        <v>61</v>
      </c>
    </row>
    <row r="1942" spans="1:4" ht="15" customHeight="1">
      <c r="A1942" s="3" t="str">
        <f t="shared" si="132"/>
        <v>20230711</v>
      </c>
      <c r="B1942" t="s">
        <v>2546</v>
      </c>
      <c r="C1942" s="5" t="s">
        <v>5265</v>
      </c>
      <c r="D1942" s="3" t="s">
        <v>64</v>
      </c>
    </row>
    <row r="1943" spans="1:4" ht="15" customHeight="1">
      <c r="A1943" s="3" t="str">
        <f t="shared" si="132"/>
        <v>20230711</v>
      </c>
      <c r="B1943" t="s">
        <v>2547</v>
      </c>
      <c r="C1943" s="5" t="s">
        <v>5266</v>
      </c>
      <c r="D1943" s="3" t="s">
        <v>61</v>
      </c>
    </row>
    <row r="1944" spans="1:4" ht="15" customHeight="1">
      <c r="A1944" s="3" t="str">
        <f t="shared" si="132"/>
        <v>20230711</v>
      </c>
      <c r="B1944" t="s">
        <v>2548</v>
      </c>
      <c r="C1944" s="5" t="s">
        <v>5267</v>
      </c>
      <c r="D1944" s="3" t="s">
        <v>61</v>
      </c>
    </row>
    <row r="1945" spans="1:4" ht="15" customHeight="1">
      <c r="A1945" s="3" t="str">
        <f t="shared" si="132"/>
        <v>20230711</v>
      </c>
      <c r="B1945" t="s">
        <v>2549</v>
      </c>
      <c r="C1945" s="5" t="s">
        <v>5268</v>
      </c>
      <c r="D1945" s="3" t="s">
        <v>64</v>
      </c>
    </row>
    <row r="1946" spans="1:4" ht="15" customHeight="1">
      <c r="A1946" s="3" t="str">
        <f t="shared" si="132"/>
        <v>20230711</v>
      </c>
      <c r="B1946" t="s">
        <v>2550</v>
      </c>
      <c r="C1946" s="5" t="s">
        <v>5269</v>
      </c>
      <c r="D1946" s="3" t="s">
        <v>6</v>
      </c>
    </row>
    <row r="1947" spans="1:4" ht="15" customHeight="1">
      <c r="A1947" s="3" t="str">
        <f t="shared" si="132"/>
        <v>20230711</v>
      </c>
      <c r="B1947" t="s">
        <v>2551</v>
      </c>
      <c r="C1947" s="5" t="s">
        <v>5270</v>
      </c>
      <c r="D1947" s="3" t="s">
        <v>61</v>
      </c>
    </row>
    <row r="1948" spans="1:4" ht="15" customHeight="1">
      <c r="A1948" s="3" t="str">
        <f t="shared" si="132"/>
        <v>20230711</v>
      </c>
      <c r="B1948" t="s">
        <v>2552</v>
      </c>
      <c r="C1948" s="5" t="s">
        <v>5271</v>
      </c>
      <c r="D1948" s="3" t="s">
        <v>61</v>
      </c>
    </row>
    <row r="1949" spans="1:4" ht="15" customHeight="1">
      <c r="A1949" s="3" t="str">
        <f t="shared" si="132"/>
        <v>20230711</v>
      </c>
      <c r="B1949" t="s">
        <v>2553</v>
      </c>
      <c r="C1949" s="5" t="s">
        <v>5272</v>
      </c>
      <c r="D1949" s="3" t="s">
        <v>4</v>
      </c>
    </row>
    <row r="1950" spans="1:4" ht="15" customHeight="1">
      <c r="A1950" s="3" t="str">
        <f t="shared" si="132"/>
        <v>20230711</v>
      </c>
      <c r="B1950" t="s">
        <v>2554</v>
      </c>
      <c r="C1950" s="5" t="s">
        <v>5273</v>
      </c>
      <c r="D1950" s="3" t="s">
        <v>6</v>
      </c>
    </row>
    <row r="1951" spans="1:4" ht="15" customHeight="1">
      <c r="A1951" s="3" t="str">
        <f t="shared" si="132"/>
        <v>20230711</v>
      </c>
      <c r="B1951" t="s">
        <v>2555</v>
      </c>
      <c r="C1951" s="5" t="s">
        <v>5274</v>
      </c>
      <c r="D1951" s="3" t="s">
        <v>64</v>
      </c>
    </row>
    <row r="1952" spans="1:4" ht="15" customHeight="1">
      <c r="A1952" s="3" t="str">
        <f t="shared" si="132"/>
        <v>20230711</v>
      </c>
      <c r="B1952" t="s">
        <v>2556</v>
      </c>
      <c r="C1952" s="5" t="s">
        <v>5275</v>
      </c>
      <c r="D1952" s="3" t="s">
        <v>61</v>
      </c>
    </row>
    <row r="1953" spans="1:4" ht="15" customHeight="1">
      <c r="A1953" s="3" t="str">
        <f t="shared" ref="A1953:A1971" si="133">"20230706"</f>
        <v>20230706</v>
      </c>
      <c r="B1953" t="s">
        <v>427</v>
      </c>
      <c r="C1953" s="5" t="s">
        <v>5276</v>
      </c>
      <c r="D1953" s="3" t="s">
        <v>61</v>
      </c>
    </row>
    <row r="1954" spans="1:4" ht="15" customHeight="1">
      <c r="A1954" s="3" t="str">
        <f t="shared" si="133"/>
        <v>20230706</v>
      </c>
      <c r="B1954" t="s">
        <v>428</v>
      </c>
      <c r="C1954" s="5" t="s">
        <v>5277</v>
      </c>
      <c r="D1954" s="3" t="s">
        <v>64</v>
      </c>
    </row>
    <row r="1955" spans="1:4" ht="15" customHeight="1">
      <c r="A1955" s="3" t="str">
        <f t="shared" si="133"/>
        <v>20230706</v>
      </c>
      <c r="B1955" t="s">
        <v>429</v>
      </c>
      <c r="C1955" s="5" t="s">
        <v>5278</v>
      </c>
      <c r="D1955" s="3" t="s">
        <v>6</v>
      </c>
    </row>
    <row r="1956" spans="1:4" ht="15" customHeight="1">
      <c r="A1956" s="3" t="str">
        <f t="shared" si="133"/>
        <v>20230706</v>
      </c>
      <c r="B1956" t="s">
        <v>430</v>
      </c>
      <c r="C1956" s="5" t="s">
        <v>5279</v>
      </c>
      <c r="D1956" s="3" t="s">
        <v>64</v>
      </c>
    </row>
    <row r="1957" spans="1:4" ht="15" customHeight="1">
      <c r="A1957" s="3" t="str">
        <f t="shared" si="133"/>
        <v>20230706</v>
      </c>
      <c r="B1957" t="s">
        <v>431</v>
      </c>
      <c r="C1957" s="5" t="s">
        <v>5280</v>
      </c>
      <c r="D1957" s="3" t="s">
        <v>61</v>
      </c>
    </row>
    <row r="1958" spans="1:4" ht="15" customHeight="1">
      <c r="A1958" s="3" t="str">
        <f t="shared" si="133"/>
        <v>20230706</v>
      </c>
      <c r="B1958" t="s">
        <v>432</v>
      </c>
      <c r="C1958" s="5" t="s">
        <v>5281</v>
      </c>
      <c r="D1958" s="3" t="s">
        <v>61</v>
      </c>
    </row>
    <row r="1959" spans="1:4" ht="15" customHeight="1">
      <c r="A1959" s="3" t="str">
        <f t="shared" si="133"/>
        <v>20230706</v>
      </c>
      <c r="B1959" t="s">
        <v>433</v>
      </c>
      <c r="C1959" s="5" t="s">
        <v>5282</v>
      </c>
      <c r="D1959" s="3" t="s">
        <v>61</v>
      </c>
    </row>
    <row r="1960" spans="1:4" ht="15" customHeight="1">
      <c r="A1960" s="3" t="str">
        <f t="shared" si="133"/>
        <v>20230706</v>
      </c>
      <c r="B1960" t="s">
        <v>434</v>
      </c>
      <c r="C1960" s="5" t="s">
        <v>5283</v>
      </c>
      <c r="D1960" s="3" t="s">
        <v>61</v>
      </c>
    </row>
    <row r="1961" spans="1:4" ht="15" customHeight="1">
      <c r="A1961" s="3" t="str">
        <f t="shared" si="133"/>
        <v>20230706</v>
      </c>
      <c r="B1961" t="s">
        <v>435</v>
      </c>
      <c r="C1961" s="5" t="s">
        <v>5284</v>
      </c>
      <c r="D1961" s="3" t="s">
        <v>61</v>
      </c>
    </row>
    <row r="1962" spans="1:4" ht="15" customHeight="1">
      <c r="A1962" s="3" t="str">
        <f t="shared" si="133"/>
        <v>20230706</v>
      </c>
      <c r="B1962" t="s">
        <v>436</v>
      </c>
      <c r="C1962" s="5" t="s">
        <v>5285</v>
      </c>
      <c r="D1962" s="3" t="s">
        <v>414</v>
      </c>
    </row>
    <row r="1963" spans="1:4" ht="15" customHeight="1">
      <c r="A1963" s="3" t="str">
        <f t="shared" si="133"/>
        <v>20230706</v>
      </c>
      <c r="B1963" t="s">
        <v>437</v>
      </c>
      <c r="C1963" s="5" t="s">
        <v>5286</v>
      </c>
      <c r="D1963" s="3" t="s">
        <v>6</v>
      </c>
    </row>
    <row r="1964" spans="1:4" ht="15" customHeight="1">
      <c r="A1964" s="3" t="str">
        <f t="shared" si="133"/>
        <v>20230706</v>
      </c>
      <c r="B1964" t="s">
        <v>438</v>
      </c>
      <c r="C1964" s="5" t="s">
        <v>5287</v>
      </c>
      <c r="D1964" s="3" t="s">
        <v>64</v>
      </c>
    </row>
    <row r="1965" spans="1:4" ht="15" customHeight="1">
      <c r="A1965" s="3" t="str">
        <f t="shared" si="133"/>
        <v>20230706</v>
      </c>
      <c r="B1965" t="s">
        <v>439</v>
      </c>
      <c r="C1965" s="5" t="s">
        <v>5288</v>
      </c>
      <c r="D1965" s="3" t="s">
        <v>61</v>
      </c>
    </row>
    <row r="1966" spans="1:4" ht="15" customHeight="1">
      <c r="A1966" s="3" t="str">
        <f t="shared" si="133"/>
        <v>20230706</v>
      </c>
      <c r="B1966" t="s">
        <v>440</v>
      </c>
      <c r="C1966" s="5" t="s">
        <v>5289</v>
      </c>
      <c r="D1966" s="3" t="s">
        <v>6</v>
      </c>
    </row>
    <row r="1967" spans="1:4" ht="15" customHeight="1">
      <c r="A1967" s="3" t="str">
        <f t="shared" si="133"/>
        <v>20230706</v>
      </c>
      <c r="B1967" t="s">
        <v>441</v>
      </c>
      <c r="C1967" s="5" t="s">
        <v>5290</v>
      </c>
      <c r="D1967" s="3" t="s">
        <v>61</v>
      </c>
    </row>
    <row r="1968" spans="1:4" ht="15" customHeight="1">
      <c r="A1968" s="3" t="str">
        <f t="shared" si="133"/>
        <v>20230706</v>
      </c>
      <c r="B1968" t="s">
        <v>442</v>
      </c>
      <c r="C1968" s="5" t="s">
        <v>5291</v>
      </c>
      <c r="D1968" s="3" t="s">
        <v>61</v>
      </c>
    </row>
    <row r="1969" spans="1:4" ht="15" customHeight="1">
      <c r="A1969" s="3" t="str">
        <f t="shared" si="133"/>
        <v>20230706</v>
      </c>
      <c r="B1969" t="s">
        <v>443</v>
      </c>
      <c r="C1969" s="5" t="s">
        <v>5292</v>
      </c>
      <c r="D1969" s="3" t="s">
        <v>6</v>
      </c>
    </row>
    <row r="1970" spans="1:4" ht="15" customHeight="1">
      <c r="A1970" s="3" t="str">
        <f t="shared" si="133"/>
        <v>20230706</v>
      </c>
      <c r="B1970" t="s">
        <v>444</v>
      </c>
      <c r="C1970" s="5" t="s">
        <v>5293</v>
      </c>
      <c r="D1970" s="3" t="s">
        <v>6</v>
      </c>
    </row>
    <row r="1971" spans="1:4" ht="15" customHeight="1">
      <c r="A1971" s="3" t="str">
        <f t="shared" si="133"/>
        <v>20230706</v>
      </c>
      <c r="B1971" t="s">
        <v>445</v>
      </c>
      <c r="C1971" s="5" t="s">
        <v>5294</v>
      </c>
      <c r="D1971" s="3" t="s">
        <v>64</v>
      </c>
    </row>
    <row r="1972" spans="1:4" ht="15" customHeight="1">
      <c r="A1972" s="3" t="str">
        <f t="shared" ref="A1972:A1979" si="134">"20230704"</f>
        <v>20230704</v>
      </c>
      <c r="B1972" t="s">
        <v>2536</v>
      </c>
      <c r="C1972" s="5" t="s">
        <v>5295</v>
      </c>
      <c r="D1972" s="3" t="s">
        <v>64</v>
      </c>
    </row>
    <row r="1973" spans="1:4" ht="15" customHeight="1">
      <c r="A1973" s="3" t="str">
        <f t="shared" si="134"/>
        <v>20230704</v>
      </c>
      <c r="B1973" t="s">
        <v>2537</v>
      </c>
      <c r="C1973" s="5" t="s">
        <v>5296</v>
      </c>
      <c r="D1973" s="3" t="s">
        <v>61</v>
      </c>
    </row>
    <row r="1974" spans="1:4" ht="15" customHeight="1">
      <c r="A1974" s="3" t="str">
        <f t="shared" si="134"/>
        <v>20230704</v>
      </c>
      <c r="B1974" t="s">
        <v>2538</v>
      </c>
      <c r="C1974" s="5" t="s">
        <v>5297</v>
      </c>
      <c r="D1974" s="3" t="s">
        <v>61</v>
      </c>
    </row>
    <row r="1975" spans="1:4" ht="15" customHeight="1">
      <c r="A1975" s="3" t="str">
        <f t="shared" si="134"/>
        <v>20230704</v>
      </c>
      <c r="B1975" t="s">
        <v>2539</v>
      </c>
      <c r="C1975" s="5" t="s">
        <v>5298</v>
      </c>
      <c r="D1975" s="3" t="s">
        <v>6</v>
      </c>
    </row>
    <row r="1976" spans="1:4" ht="15" customHeight="1">
      <c r="A1976" s="3" t="str">
        <f t="shared" si="134"/>
        <v>20230704</v>
      </c>
      <c r="B1976" t="s">
        <v>2540</v>
      </c>
      <c r="C1976" s="5" t="s">
        <v>5299</v>
      </c>
      <c r="D1976" s="3" t="s">
        <v>6</v>
      </c>
    </row>
    <row r="1977" spans="1:4" ht="15" customHeight="1">
      <c r="A1977" s="3" t="str">
        <f t="shared" si="134"/>
        <v>20230704</v>
      </c>
      <c r="B1977" t="s">
        <v>2541</v>
      </c>
      <c r="C1977" s="5" t="s">
        <v>5300</v>
      </c>
      <c r="D1977" s="3" t="s">
        <v>61</v>
      </c>
    </row>
    <row r="1978" spans="1:4" ht="15" customHeight="1">
      <c r="A1978" s="3" t="str">
        <f t="shared" si="134"/>
        <v>20230704</v>
      </c>
      <c r="B1978" t="s">
        <v>2542</v>
      </c>
      <c r="C1978" s="5" t="s">
        <v>5301</v>
      </c>
      <c r="D1978" s="3" t="s">
        <v>64</v>
      </c>
    </row>
    <row r="1979" spans="1:4" ht="15" customHeight="1">
      <c r="A1979" s="3" t="str">
        <f t="shared" si="134"/>
        <v>20230704</v>
      </c>
      <c r="B1979" t="s">
        <v>2543</v>
      </c>
      <c r="C1979" s="5" t="s">
        <v>5302</v>
      </c>
      <c r="D1979" s="3" t="s">
        <v>64</v>
      </c>
    </row>
    <row r="1980" spans="1:4" ht="15" customHeight="1">
      <c r="A1980" s="3" t="str">
        <f t="shared" ref="A1980:A1988" si="135">"20230629"</f>
        <v>20230629</v>
      </c>
      <c r="B1980" t="s">
        <v>418</v>
      </c>
      <c r="C1980" s="5" t="s">
        <v>5303</v>
      </c>
      <c r="D1980" s="3" t="s">
        <v>6</v>
      </c>
    </row>
    <row r="1981" spans="1:4" ht="15" customHeight="1">
      <c r="A1981" s="3" t="str">
        <f t="shared" si="135"/>
        <v>20230629</v>
      </c>
      <c r="B1981" t="s">
        <v>419</v>
      </c>
      <c r="C1981" s="5" t="s">
        <v>5304</v>
      </c>
      <c r="D1981" s="3" t="s">
        <v>61</v>
      </c>
    </row>
    <row r="1982" spans="1:4" ht="15" customHeight="1">
      <c r="A1982" s="3" t="str">
        <f t="shared" si="135"/>
        <v>20230629</v>
      </c>
      <c r="B1982" t="s">
        <v>420</v>
      </c>
      <c r="C1982" s="5" t="s">
        <v>5305</v>
      </c>
      <c r="D1982" s="3" t="s">
        <v>61</v>
      </c>
    </row>
    <row r="1983" spans="1:4" ht="15" customHeight="1">
      <c r="A1983" s="3" t="str">
        <f t="shared" si="135"/>
        <v>20230629</v>
      </c>
      <c r="B1983" t="s">
        <v>421</v>
      </c>
      <c r="C1983" s="5" t="s">
        <v>5306</v>
      </c>
      <c r="D1983" s="3" t="s">
        <v>61</v>
      </c>
    </row>
    <row r="1984" spans="1:4" ht="15" customHeight="1">
      <c r="A1984" s="3" t="str">
        <f t="shared" si="135"/>
        <v>20230629</v>
      </c>
      <c r="B1984" t="s">
        <v>422</v>
      </c>
      <c r="C1984" s="5" t="s">
        <v>5307</v>
      </c>
      <c r="D1984" s="3" t="s">
        <v>61</v>
      </c>
    </row>
    <row r="1985" spans="1:4" ht="15" customHeight="1">
      <c r="A1985" s="3" t="str">
        <f t="shared" si="135"/>
        <v>20230629</v>
      </c>
      <c r="B1985" t="s">
        <v>423</v>
      </c>
      <c r="C1985" s="5" t="s">
        <v>5308</v>
      </c>
      <c r="D1985" s="3" t="s">
        <v>61</v>
      </c>
    </row>
    <row r="1986" spans="1:4" ht="15" customHeight="1">
      <c r="A1986" s="3" t="str">
        <f t="shared" si="135"/>
        <v>20230629</v>
      </c>
      <c r="B1986" t="s">
        <v>424</v>
      </c>
      <c r="C1986" s="5" t="s">
        <v>5309</v>
      </c>
      <c r="D1986" s="3" t="s">
        <v>6</v>
      </c>
    </row>
    <row r="1987" spans="1:4" ht="15" customHeight="1">
      <c r="A1987" s="3" t="str">
        <f t="shared" si="135"/>
        <v>20230629</v>
      </c>
      <c r="B1987" t="s">
        <v>425</v>
      </c>
      <c r="C1987" s="5" t="s">
        <v>5310</v>
      </c>
      <c r="D1987" s="3" t="s">
        <v>61</v>
      </c>
    </row>
    <row r="1988" spans="1:4" ht="15" customHeight="1">
      <c r="A1988" s="3" t="str">
        <f t="shared" si="135"/>
        <v>20230629</v>
      </c>
      <c r="B1988" t="s">
        <v>426</v>
      </c>
      <c r="C1988" s="5" t="s">
        <v>5311</v>
      </c>
      <c r="D1988" s="3" t="s">
        <v>61</v>
      </c>
    </row>
    <row r="1989" spans="1:4" ht="15" customHeight="1">
      <c r="A1989" s="3" t="str">
        <f t="shared" ref="A1989:A2005" si="136">"20230627"</f>
        <v>20230627</v>
      </c>
      <c r="B1989" t="s">
        <v>2519</v>
      </c>
      <c r="C1989" s="5" t="s">
        <v>5312</v>
      </c>
      <c r="D1989" s="3" t="s">
        <v>64</v>
      </c>
    </row>
    <row r="1990" spans="1:4" ht="15" customHeight="1">
      <c r="A1990" s="3" t="str">
        <f t="shared" si="136"/>
        <v>20230627</v>
      </c>
      <c r="B1990" t="s">
        <v>2520</v>
      </c>
      <c r="C1990" s="5" t="s">
        <v>5313</v>
      </c>
      <c r="D1990" s="3" t="s">
        <v>64</v>
      </c>
    </row>
    <row r="1991" spans="1:4" ht="15" customHeight="1">
      <c r="A1991" s="3" t="str">
        <f t="shared" si="136"/>
        <v>20230627</v>
      </c>
      <c r="B1991" t="s">
        <v>2521</v>
      </c>
      <c r="C1991" s="5" t="s">
        <v>5314</v>
      </c>
      <c r="D1991" s="3" t="s">
        <v>61</v>
      </c>
    </row>
    <row r="1992" spans="1:4" ht="15" customHeight="1">
      <c r="A1992" s="3" t="str">
        <f t="shared" si="136"/>
        <v>20230627</v>
      </c>
      <c r="B1992" t="s">
        <v>2522</v>
      </c>
      <c r="C1992" s="5" t="s">
        <v>5315</v>
      </c>
      <c r="D1992" s="3" t="s">
        <v>61</v>
      </c>
    </row>
    <row r="1993" spans="1:4" ht="15" customHeight="1">
      <c r="A1993" s="3" t="str">
        <f t="shared" si="136"/>
        <v>20230627</v>
      </c>
      <c r="B1993" t="s">
        <v>2523</v>
      </c>
      <c r="C1993" s="5" t="s">
        <v>5316</v>
      </c>
      <c r="D1993" s="3" t="s">
        <v>61</v>
      </c>
    </row>
    <row r="1994" spans="1:4" ht="15" customHeight="1">
      <c r="A1994" s="3" t="str">
        <f t="shared" si="136"/>
        <v>20230627</v>
      </c>
      <c r="B1994" t="s">
        <v>2524</v>
      </c>
      <c r="C1994" s="5" t="s">
        <v>5317</v>
      </c>
      <c r="D1994" s="3" t="s">
        <v>64</v>
      </c>
    </row>
    <row r="1995" spans="1:4" ht="15" customHeight="1">
      <c r="A1995" s="3" t="str">
        <f t="shared" si="136"/>
        <v>20230627</v>
      </c>
      <c r="B1995" t="s">
        <v>2525</v>
      </c>
      <c r="C1995" s="5" t="s">
        <v>5318</v>
      </c>
      <c r="D1995" s="3" t="s">
        <v>4</v>
      </c>
    </row>
    <row r="1996" spans="1:4" ht="15" customHeight="1">
      <c r="A1996" s="3" t="str">
        <f t="shared" si="136"/>
        <v>20230627</v>
      </c>
      <c r="B1996" t="s">
        <v>2526</v>
      </c>
      <c r="C1996" s="5" t="s">
        <v>5319</v>
      </c>
      <c r="D1996" s="3" t="s">
        <v>61</v>
      </c>
    </row>
    <row r="1997" spans="1:4" ht="15" customHeight="1">
      <c r="A1997" s="3" t="str">
        <f t="shared" si="136"/>
        <v>20230627</v>
      </c>
      <c r="B1997" t="s">
        <v>2527</v>
      </c>
      <c r="C1997" s="5" t="s">
        <v>5320</v>
      </c>
      <c r="D1997" s="3" t="s">
        <v>6</v>
      </c>
    </row>
    <row r="1998" spans="1:4" ht="15" customHeight="1">
      <c r="A1998" s="3" t="str">
        <f t="shared" si="136"/>
        <v>20230627</v>
      </c>
      <c r="B1998" t="s">
        <v>2528</v>
      </c>
      <c r="C1998" s="5" t="s">
        <v>5321</v>
      </c>
      <c r="D1998" s="3" t="s">
        <v>6</v>
      </c>
    </row>
    <row r="1999" spans="1:4" ht="15" customHeight="1">
      <c r="A1999" s="3" t="str">
        <f t="shared" si="136"/>
        <v>20230627</v>
      </c>
      <c r="B1999" t="s">
        <v>2529</v>
      </c>
      <c r="C1999" s="5" t="s">
        <v>5322</v>
      </c>
      <c r="D1999" s="3" t="s">
        <v>6</v>
      </c>
    </row>
    <row r="2000" spans="1:4" ht="15" customHeight="1">
      <c r="A2000" s="3" t="str">
        <f t="shared" si="136"/>
        <v>20230627</v>
      </c>
      <c r="B2000" t="s">
        <v>2530</v>
      </c>
      <c r="C2000" s="5" t="s">
        <v>5323</v>
      </c>
      <c r="D2000" s="3" t="s">
        <v>61</v>
      </c>
    </row>
    <row r="2001" spans="1:4" ht="15" customHeight="1">
      <c r="A2001" s="3" t="str">
        <f t="shared" si="136"/>
        <v>20230627</v>
      </c>
      <c r="B2001" t="s">
        <v>2531</v>
      </c>
      <c r="C2001" s="5" t="s">
        <v>5324</v>
      </c>
      <c r="D2001" s="3" t="s">
        <v>6</v>
      </c>
    </row>
    <row r="2002" spans="1:4" ht="15" customHeight="1">
      <c r="A2002" s="3" t="str">
        <f t="shared" si="136"/>
        <v>20230627</v>
      </c>
      <c r="B2002" t="s">
        <v>2532</v>
      </c>
      <c r="C2002" s="5" t="s">
        <v>5325</v>
      </c>
      <c r="D2002" s="3" t="s">
        <v>61</v>
      </c>
    </row>
    <row r="2003" spans="1:4" ht="15" customHeight="1">
      <c r="A2003" s="3" t="str">
        <f t="shared" si="136"/>
        <v>20230627</v>
      </c>
      <c r="B2003" t="s">
        <v>2533</v>
      </c>
      <c r="C2003" s="5" t="s">
        <v>5326</v>
      </c>
      <c r="D2003" s="3" t="s">
        <v>64</v>
      </c>
    </row>
    <row r="2004" spans="1:4" ht="15" customHeight="1">
      <c r="A2004" s="3" t="str">
        <f t="shared" si="136"/>
        <v>20230627</v>
      </c>
      <c r="B2004" t="s">
        <v>2534</v>
      </c>
      <c r="C2004" s="5" t="s">
        <v>5327</v>
      </c>
      <c r="D2004" s="3" t="s">
        <v>6</v>
      </c>
    </row>
    <row r="2005" spans="1:4" ht="15" customHeight="1">
      <c r="A2005" s="3" t="str">
        <f t="shared" si="136"/>
        <v>20230627</v>
      </c>
      <c r="B2005" t="s">
        <v>2535</v>
      </c>
      <c r="C2005" s="5" t="s">
        <v>5328</v>
      </c>
      <c r="D2005" s="3" t="s">
        <v>6</v>
      </c>
    </row>
    <row r="2006" spans="1:4" ht="15" customHeight="1">
      <c r="A2006" s="3" t="str">
        <f t="shared" ref="A2006:A2025" si="137">"20230622"</f>
        <v>20230622</v>
      </c>
      <c r="B2006" t="s">
        <v>397</v>
      </c>
      <c r="C2006" s="5" t="s">
        <v>5329</v>
      </c>
      <c r="D2006" s="3" t="s">
        <v>61</v>
      </c>
    </row>
    <row r="2007" spans="1:4" ht="15" customHeight="1">
      <c r="A2007" s="3" t="str">
        <f t="shared" si="137"/>
        <v>20230622</v>
      </c>
      <c r="B2007" t="s">
        <v>398</v>
      </c>
      <c r="C2007" s="5" t="s">
        <v>5330</v>
      </c>
      <c r="D2007" s="3" t="s">
        <v>61</v>
      </c>
    </row>
    <row r="2008" spans="1:4" ht="15" customHeight="1">
      <c r="A2008" s="3" t="str">
        <f t="shared" si="137"/>
        <v>20230622</v>
      </c>
      <c r="B2008" t="s">
        <v>399</v>
      </c>
      <c r="C2008" s="5" t="s">
        <v>5331</v>
      </c>
      <c r="D2008" s="3" t="s">
        <v>61</v>
      </c>
    </row>
    <row r="2009" spans="1:4" ht="15" customHeight="1">
      <c r="A2009" s="3" t="str">
        <f t="shared" si="137"/>
        <v>20230622</v>
      </c>
      <c r="B2009" t="s">
        <v>400</v>
      </c>
      <c r="C2009" s="5" t="s">
        <v>5332</v>
      </c>
      <c r="D2009" s="3" t="s">
        <v>61</v>
      </c>
    </row>
    <row r="2010" spans="1:4" ht="15" customHeight="1">
      <c r="A2010" s="3" t="str">
        <f t="shared" si="137"/>
        <v>20230622</v>
      </c>
      <c r="B2010" t="s">
        <v>401</v>
      </c>
      <c r="C2010" s="5" t="s">
        <v>5333</v>
      </c>
      <c r="D2010" s="3" t="s">
        <v>64</v>
      </c>
    </row>
    <row r="2011" spans="1:4" ht="15" customHeight="1">
      <c r="A2011" s="3" t="str">
        <f t="shared" si="137"/>
        <v>20230622</v>
      </c>
      <c r="B2011" t="s">
        <v>402</v>
      </c>
      <c r="C2011" s="5" t="s">
        <v>5334</v>
      </c>
      <c r="D2011" s="3" t="s">
        <v>61</v>
      </c>
    </row>
    <row r="2012" spans="1:4" ht="15" customHeight="1">
      <c r="A2012" s="3" t="str">
        <f t="shared" si="137"/>
        <v>20230622</v>
      </c>
      <c r="B2012" t="s">
        <v>403</v>
      </c>
      <c r="C2012" s="5" t="s">
        <v>5335</v>
      </c>
      <c r="D2012" s="3" t="s">
        <v>61</v>
      </c>
    </row>
    <row r="2013" spans="1:4" ht="15" customHeight="1">
      <c r="A2013" s="3" t="str">
        <f t="shared" si="137"/>
        <v>20230622</v>
      </c>
      <c r="B2013" t="s">
        <v>404</v>
      </c>
      <c r="C2013" s="11" t="s">
        <v>6625</v>
      </c>
      <c r="D2013" s="3" t="s">
        <v>61</v>
      </c>
    </row>
    <row r="2014" spans="1:4" ht="15" customHeight="1">
      <c r="A2014" s="3" t="str">
        <f t="shared" si="137"/>
        <v>20230622</v>
      </c>
      <c r="B2014" t="s">
        <v>405</v>
      </c>
      <c r="C2014" s="5" t="s">
        <v>5336</v>
      </c>
      <c r="D2014" s="3" t="s">
        <v>61</v>
      </c>
    </row>
    <row r="2015" spans="1:4" ht="15" customHeight="1">
      <c r="A2015" s="3" t="str">
        <f t="shared" si="137"/>
        <v>20230622</v>
      </c>
      <c r="B2015" t="s">
        <v>406</v>
      </c>
      <c r="C2015" s="5" t="s">
        <v>5337</v>
      </c>
      <c r="D2015" s="3" t="s">
        <v>61</v>
      </c>
    </row>
    <row r="2016" spans="1:4" ht="15" customHeight="1">
      <c r="A2016" s="3" t="str">
        <f t="shared" si="137"/>
        <v>20230622</v>
      </c>
      <c r="B2016" t="s">
        <v>407</v>
      </c>
      <c r="C2016" s="5" t="s">
        <v>5338</v>
      </c>
      <c r="D2016" s="3" t="s">
        <v>64</v>
      </c>
    </row>
    <row r="2017" spans="1:4" ht="15" customHeight="1">
      <c r="A2017" s="3" t="str">
        <f t="shared" si="137"/>
        <v>20230622</v>
      </c>
      <c r="B2017" t="s">
        <v>408</v>
      </c>
      <c r="C2017" s="5" t="s">
        <v>5339</v>
      </c>
      <c r="D2017" s="3" t="s">
        <v>6</v>
      </c>
    </row>
    <row r="2018" spans="1:4" ht="15" customHeight="1">
      <c r="A2018" s="3" t="str">
        <f t="shared" si="137"/>
        <v>20230622</v>
      </c>
      <c r="B2018" t="s">
        <v>409</v>
      </c>
      <c r="C2018" s="5" t="s">
        <v>5340</v>
      </c>
      <c r="D2018" s="3" t="s">
        <v>61</v>
      </c>
    </row>
    <row r="2019" spans="1:4" ht="15" customHeight="1">
      <c r="A2019" s="3" t="str">
        <f t="shared" si="137"/>
        <v>20230622</v>
      </c>
      <c r="B2019" t="s">
        <v>410</v>
      </c>
      <c r="C2019" s="5" t="s">
        <v>5341</v>
      </c>
      <c r="D2019" s="3" t="s">
        <v>64</v>
      </c>
    </row>
    <row r="2020" spans="1:4" ht="15" customHeight="1">
      <c r="A2020" s="3" t="str">
        <f t="shared" si="137"/>
        <v>20230622</v>
      </c>
      <c r="B2020" t="s">
        <v>411</v>
      </c>
      <c r="C2020" s="5" t="s">
        <v>5342</v>
      </c>
      <c r="D2020" s="3" t="s">
        <v>61</v>
      </c>
    </row>
    <row r="2021" spans="1:4" ht="15" customHeight="1">
      <c r="A2021" s="3" t="str">
        <f t="shared" si="137"/>
        <v>20230622</v>
      </c>
      <c r="B2021" t="s">
        <v>412</v>
      </c>
      <c r="C2021" s="5" t="s">
        <v>5343</v>
      </c>
      <c r="D2021" s="3" t="s">
        <v>64</v>
      </c>
    </row>
    <row r="2022" spans="1:4" ht="15" customHeight="1">
      <c r="A2022" s="3" t="str">
        <f t="shared" si="137"/>
        <v>20230622</v>
      </c>
      <c r="B2022" t="s">
        <v>413</v>
      </c>
      <c r="C2022" s="5" t="s">
        <v>5344</v>
      </c>
      <c r="D2022" s="3" t="s">
        <v>61</v>
      </c>
    </row>
    <row r="2023" spans="1:4" ht="15" customHeight="1">
      <c r="A2023" s="3" t="str">
        <f t="shared" si="137"/>
        <v>20230622</v>
      </c>
      <c r="B2023" t="s">
        <v>415</v>
      </c>
      <c r="C2023" s="5" t="s">
        <v>5345</v>
      </c>
      <c r="D2023" s="3" t="s">
        <v>61</v>
      </c>
    </row>
    <row r="2024" spans="1:4" ht="15" customHeight="1">
      <c r="A2024" s="3" t="str">
        <f t="shared" si="137"/>
        <v>20230622</v>
      </c>
      <c r="B2024" t="s">
        <v>416</v>
      </c>
      <c r="C2024" s="5" t="s">
        <v>5346</v>
      </c>
      <c r="D2024" s="3" t="s">
        <v>61</v>
      </c>
    </row>
    <row r="2025" spans="1:4" ht="15" customHeight="1">
      <c r="A2025" s="3" t="str">
        <f t="shared" si="137"/>
        <v>20230622</v>
      </c>
      <c r="B2025" t="s">
        <v>417</v>
      </c>
      <c r="C2025" s="5" t="s">
        <v>5347</v>
      </c>
      <c r="D2025" s="3" t="s">
        <v>61</v>
      </c>
    </row>
    <row r="2026" spans="1:4" ht="15" customHeight="1">
      <c r="A2026" s="3" t="str">
        <f t="shared" ref="A2026:A2042" si="138">"20230620"</f>
        <v>20230620</v>
      </c>
      <c r="B2026" t="s">
        <v>2502</v>
      </c>
      <c r="C2026" s="5" t="s">
        <v>5348</v>
      </c>
      <c r="D2026" s="3" t="s">
        <v>64</v>
      </c>
    </row>
    <row r="2027" spans="1:4" ht="15" customHeight="1">
      <c r="A2027" s="3" t="str">
        <f t="shared" si="138"/>
        <v>20230620</v>
      </c>
      <c r="B2027" t="s">
        <v>2503</v>
      </c>
      <c r="C2027" s="5" t="s">
        <v>5349</v>
      </c>
      <c r="D2027" s="3" t="s">
        <v>64</v>
      </c>
    </row>
    <row r="2028" spans="1:4" ht="15" customHeight="1">
      <c r="A2028" s="3" t="str">
        <f t="shared" si="138"/>
        <v>20230620</v>
      </c>
      <c r="B2028" t="s">
        <v>2504</v>
      </c>
      <c r="C2028" s="5" t="s">
        <v>5350</v>
      </c>
      <c r="D2028" s="3" t="s">
        <v>64</v>
      </c>
    </row>
    <row r="2029" spans="1:4" ht="15" customHeight="1">
      <c r="A2029" s="3" t="str">
        <f t="shared" si="138"/>
        <v>20230620</v>
      </c>
      <c r="B2029" t="s">
        <v>2505</v>
      </c>
      <c r="C2029" s="5" t="s">
        <v>5351</v>
      </c>
      <c r="D2029" s="3" t="s">
        <v>61</v>
      </c>
    </row>
    <row r="2030" spans="1:4" ht="15" customHeight="1">
      <c r="A2030" s="3" t="str">
        <f t="shared" si="138"/>
        <v>20230620</v>
      </c>
      <c r="B2030" t="s">
        <v>2506</v>
      </c>
      <c r="C2030" s="5" t="s">
        <v>5352</v>
      </c>
      <c r="D2030" s="3" t="s">
        <v>64</v>
      </c>
    </row>
    <row r="2031" spans="1:4" ht="15" customHeight="1">
      <c r="A2031" s="3" t="str">
        <f t="shared" si="138"/>
        <v>20230620</v>
      </c>
      <c r="B2031" t="s">
        <v>2507</v>
      </c>
      <c r="C2031" s="5" t="s">
        <v>5353</v>
      </c>
      <c r="D2031" s="3" t="s">
        <v>61</v>
      </c>
    </row>
    <row r="2032" spans="1:4" ht="15" customHeight="1">
      <c r="A2032" s="3" t="str">
        <f t="shared" si="138"/>
        <v>20230620</v>
      </c>
      <c r="B2032" t="s">
        <v>2508</v>
      </c>
      <c r="C2032" s="5" t="s">
        <v>5354</v>
      </c>
      <c r="D2032" s="3" t="s">
        <v>61</v>
      </c>
    </row>
    <row r="2033" spans="1:4" ht="15" customHeight="1">
      <c r="A2033" s="3" t="str">
        <f t="shared" si="138"/>
        <v>20230620</v>
      </c>
      <c r="B2033" t="s">
        <v>2509</v>
      </c>
      <c r="C2033" s="5" t="s">
        <v>5355</v>
      </c>
      <c r="D2033" s="3" t="s">
        <v>61</v>
      </c>
    </row>
    <row r="2034" spans="1:4" ht="15" customHeight="1">
      <c r="A2034" s="3" t="str">
        <f t="shared" si="138"/>
        <v>20230620</v>
      </c>
      <c r="B2034" t="s">
        <v>2510</v>
      </c>
      <c r="C2034" s="5" t="s">
        <v>5356</v>
      </c>
      <c r="D2034" s="3" t="s">
        <v>61</v>
      </c>
    </row>
    <row r="2035" spans="1:4" ht="15" customHeight="1">
      <c r="A2035" s="3" t="str">
        <f t="shared" si="138"/>
        <v>20230620</v>
      </c>
      <c r="B2035" t="s">
        <v>2511</v>
      </c>
      <c r="C2035" s="5" t="s">
        <v>5357</v>
      </c>
      <c r="D2035" s="3" t="s">
        <v>61</v>
      </c>
    </row>
    <row r="2036" spans="1:4" ht="15" customHeight="1">
      <c r="A2036" s="3" t="str">
        <f t="shared" si="138"/>
        <v>20230620</v>
      </c>
      <c r="B2036" t="s">
        <v>2512</v>
      </c>
      <c r="C2036" s="5" t="s">
        <v>5358</v>
      </c>
      <c r="D2036" s="3" t="s">
        <v>64</v>
      </c>
    </row>
    <row r="2037" spans="1:4" ht="15" customHeight="1">
      <c r="A2037" s="3" t="str">
        <f t="shared" si="138"/>
        <v>20230620</v>
      </c>
      <c r="B2037" t="s">
        <v>2513</v>
      </c>
      <c r="C2037" s="5" t="s">
        <v>5359</v>
      </c>
      <c r="D2037" s="3" t="s">
        <v>4</v>
      </c>
    </row>
    <row r="2038" spans="1:4" ht="15" customHeight="1">
      <c r="A2038" s="3" t="str">
        <f t="shared" si="138"/>
        <v>20230620</v>
      </c>
      <c r="B2038" t="s">
        <v>2514</v>
      </c>
      <c r="C2038" s="5" t="s">
        <v>5360</v>
      </c>
      <c r="D2038" s="3" t="s">
        <v>6</v>
      </c>
    </row>
    <row r="2039" spans="1:4" ht="15" customHeight="1">
      <c r="A2039" s="3" t="str">
        <f t="shared" si="138"/>
        <v>20230620</v>
      </c>
      <c r="B2039" t="s">
        <v>2515</v>
      </c>
      <c r="C2039" s="5" t="s">
        <v>5361</v>
      </c>
      <c r="D2039" s="3" t="s">
        <v>6</v>
      </c>
    </row>
    <row r="2040" spans="1:4" ht="15" customHeight="1">
      <c r="A2040" s="3" t="str">
        <f t="shared" si="138"/>
        <v>20230620</v>
      </c>
      <c r="B2040" t="s">
        <v>2516</v>
      </c>
      <c r="C2040" s="5" t="s">
        <v>5362</v>
      </c>
      <c r="D2040" s="3" t="s">
        <v>6</v>
      </c>
    </row>
    <row r="2041" spans="1:4" ht="15" customHeight="1">
      <c r="A2041" s="3" t="str">
        <f t="shared" si="138"/>
        <v>20230620</v>
      </c>
      <c r="B2041" t="s">
        <v>2517</v>
      </c>
      <c r="C2041" s="5" t="s">
        <v>5363</v>
      </c>
      <c r="D2041" s="3" t="s">
        <v>6</v>
      </c>
    </row>
    <row r="2042" spans="1:4" ht="15" customHeight="1">
      <c r="A2042" s="3" t="str">
        <f t="shared" si="138"/>
        <v>20230620</v>
      </c>
      <c r="B2042" t="s">
        <v>2518</v>
      </c>
      <c r="C2042" s="5" t="s">
        <v>5364</v>
      </c>
      <c r="D2042" s="3" t="s">
        <v>61</v>
      </c>
    </row>
    <row r="2043" spans="1:4" ht="15" customHeight="1">
      <c r="A2043" s="3" t="str">
        <f t="shared" ref="A2043:A2049" si="139">"20230615"</f>
        <v>20230615</v>
      </c>
      <c r="B2043" t="s">
        <v>389</v>
      </c>
      <c r="C2043" s="5" t="s">
        <v>5365</v>
      </c>
      <c r="D2043" s="3" t="s">
        <v>390</v>
      </c>
    </row>
    <row r="2044" spans="1:4" ht="15" customHeight="1">
      <c r="A2044" s="3" t="str">
        <f t="shared" si="139"/>
        <v>20230615</v>
      </c>
      <c r="B2044" t="s">
        <v>391</v>
      </c>
      <c r="C2044" s="5" t="s">
        <v>5366</v>
      </c>
      <c r="D2044" s="3" t="s">
        <v>61</v>
      </c>
    </row>
    <row r="2045" spans="1:4" ht="15" customHeight="1">
      <c r="A2045" s="3" t="str">
        <f t="shared" si="139"/>
        <v>20230615</v>
      </c>
      <c r="B2045" t="s">
        <v>392</v>
      </c>
      <c r="C2045" s="5" t="s">
        <v>5367</v>
      </c>
      <c r="D2045" s="3" t="s">
        <v>6</v>
      </c>
    </row>
    <row r="2046" spans="1:4" ht="15" customHeight="1">
      <c r="A2046" s="3" t="str">
        <f t="shared" si="139"/>
        <v>20230615</v>
      </c>
      <c r="B2046" t="s">
        <v>393</v>
      </c>
      <c r="C2046" s="5" t="s">
        <v>5368</v>
      </c>
      <c r="D2046" s="3" t="s">
        <v>64</v>
      </c>
    </row>
    <row r="2047" spans="1:4" ht="15" customHeight="1">
      <c r="A2047" s="3" t="str">
        <f t="shared" si="139"/>
        <v>20230615</v>
      </c>
      <c r="B2047" t="s">
        <v>394</v>
      </c>
      <c r="C2047" s="5" t="s">
        <v>5369</v>
      </c>
      <c r="D2047" s="3" t="s">
        <v>61</v>
      </c>
    </row>
    <row r="2048" spans="1:4" ht="15" customHeight="1">
      <c r="A2048" s="3" t="str">
        <f t="shared" si="139"/>
        <v>20230615</v>
      </c>
      <c r="B2048" t="s">
        <v>395</v>
      </c>
      <c r="C2048" s="5" t="s">
        <v>5370</v>
      </c>
      <c r="D2048" s="3" t="s">
        <v>61</v>
      </c>
    </row>
    <row r="2049" spans="1:4" ht="15" customHeight="1">
      <c r="A2049" s="3" t="str">
        <f t="shared" si="139"/>
        <v>20230615</v>
      </c>
      <c r="B2049" t="s">
        <v>396</v>
      </c>
      <c r="C2049" s="5" t="s">
        <v>5371</v>
      </c>
      <c r="D2049" s="3" t="s">
        <v>6</v>
      </c>
    </row>
    <row r="2050" spans="1:4" ht="15" customHeight="1">
      <c r="A2050" s="3" t="str">
        <f t="shared" ref="A2050:A2076" si="140">"20230613"</f>
        <v>20230613</v>
      </c>
      <c r="B2050" t="s">
        <v>2475</v>
      </c>
      <c r="C2050" s="5" t="s">
        <v>5372</v>
      </c>
      <c r="D2050" s="3" t="s">
        <v>61</v>
      </c>
    </row>
    <row r="2051" spans="1:4" ht="15" customHeight="1">
      <c r="A2051" s="3" t="str">
        <f t="shared" si="140"/>
        <v>20230613</v>
      </c>
      <c r="B2051" t="s">
        <v>2476</v>
      </c>
      <c r="C2051" s="5" t="s">
        <v>5373</v>
      </c>
      <c r="D2051" s="3" t="s">
        <v>61</v>
      </c>
    </row>
    <row r="2052" spans="1:4" ht="15" customHeight="1">
      <c r="A2052" s="3" t="str">
        <f t="shared" si="140"/>
        <v>20230613</v>
      </c>
      <c r="B2052" t="s">
        <v>2477</v>
      </c>
      <c r="C2052" s="5" t="s">
        <v>5374</v>
      </c>
      <c r="D2052" s="3" t="s">
        <v>61</v>
      </c>
    </row>
    <row r="2053" spans="1:4" ht="15" customHeight="1">
      <c r="A2053" s="3" t="str">
        <f t="shared" si="140"/>
        <v>20230613</v>
      </c>
      <c r="B2053" t="s">
        <v>2478</v>
      </c>
      <c r="C2053" s="5" t="s">
        <v>5375</v>
      </c>
      <c r="D2053" s="3" t="s">
        <v>61</v>
      </c>
    </row>
    <row r="2054" spans="1:4" ht="15" customHeight="1">
      <c r="A2054" s="3" t="str">
        <f t="shared" si="140"/>
        <v>20230613</v>
      </c>
      <c r="B2054" t="s">
        <v>2479</v>
      </c>
      <c r="C2054" s="5" t="s">
        <v>5376</v>
      </c>
      <c r="D2054" s="3" t="s">
        <v>61</v>
      </c>
    </row>
    <row r="2055" spans="1:4" ht="15" customHeight="1">
      <c r="A2055" s="3" t="str">
        <f t="shared" si="140"/>
        <v>20230613</v>
      </c>
      <c r="B2055" t="s">
        <v>2480</v>
      </c>
      <c r="C2055" s="5" t="s">
        <v>5377</v>
      </c>
      <c r="D2055" s="3" t="s">
        <v>61</v>
      </c>
    </row>
    <row r="2056" spans="1:4" ht="15" customHeight="1">
      <c r="A2056" s="3" t="str">
        <f t="shared" si="140"/>
        <v>20230613</v>
      </c>
      <c r="B2056" t="s">
        <v>2481</v>
      </c>
      <c r="C2056" s="5" t="s">
        <v>5378</v>
      </c>
      <c r="D2056" s="3" t="s">
        <v>61</v>
      </c>
    </row>
    <row r="2057" spans="1:4" ht="15" customHeight="1">
      <c r="A2057" s="3" t="str">
        <f t="shared" si="140"/>
        <v>20230613</v>
      </c>
      <c r="B2057" t="s">
        <v>2482</v>
      </c>
      <c r="C2057" s="5" t="s">
        <v>5379</v>
      </c>
      <c r="D2057" s="3" t="s">
        <v>61</v>
      </c>
    </row>
    <row r="2058" spans="1:4" ht="15" customHeight="1">
      <c r="A2058" s="3" t="str">
        <f t="shared" si="140"/>
        <v>20230613</v>
      </c>
      <c r="B2058" t="s">
        <v>2483</v>
      </c>
      <c r="C2058" s="5" t="s">
        <v>5380</v>
      </c>
      <c r="D2058" s="3" t="s">
        <v>4</v>
      </c>
    </row>
    <row r="2059" spans="1:4" ht="15" customHeight="1">
      <c r="A2059" s="3" t="str">
        <f t="shared" si="140"/>
        <v>20230613</v>
      </c>
      <c r="B2059" t="s">
        <v>2484</v>
      </c>
      <c r="C2059" s="5" t="s">
        <v>5381</v>
      </c>
      <c r="D2059" s="3" t="s">
        <v>6</v>
      </c>
    </row>
    <row r="2060" spans="1:4" ht="15" customHeight="1">
      <c r="A2060" s="3" t="str">
        <f t="shared" si="140"/>
        <v>20230613</v>
      </c>
      <c r="B2060" t="s">
        <v>2485</v>
      </c>
      <c r="C2060" s="5" t="s">
        <v>5382</v>
      </c>
      <c r="D2060" s="3" t="s">
        <v>4</v>
      </c>
    </row>
    <row r="2061" spans="1:4" ht="15" customHeight="1">
      <c r="A2061" s="3" t="str">
        <f t="shared" si="140"/>
        <v>20230613</v>
      </c>
      <c r="B2061" t="s">
        <v>2486</v>
      </c>
      <c r="C2061" s="5" t="s">
        <v>5383</v>
      </c>
      <c r="D2061" s="3" t="s">
        <v>6</v>
      </c>
    </row>
    <row r="2062" spans="1:4" ht="15" customHeight="1">
      <c r="A2062" s="3" t="str">
        <f t="shared" si="140"/>
        <v>20230613</v>
      </c>
      <c r="B2062" t="s">
        <v>2487</v>
      </c>
      <c r="C2062" s="5" t="s">
        <v>5384</v>
      </c>
      <c r="D2062" s="3" t="s">
        <v>64</v>
      </c>
    </row>
    <row r="2063" spans="1:4" ht="15" customHeight="1">
      <c r="A2063" s="3" t="str">
        <f t="shared" si="140"/>
        <v>20230613</v>
      </c>
      <c r="B2063" t="s">
        <v>2488</v>
      </c>
      <c r="C2063" s="5" t="s">
        <v>5385</v>
      </c>
      <c r="D2063" s="3" t="s">
        <v>61</v>
      </c>
    </row>
    <row r="2064" spans="1:4" ht="15" customHeight="1">
      <c r="A2064" s="3" t="str">
        <f t="shared" si="140"/>
        <v>20230613</v>
      </c>
      <c r="B2064" t="s">
        <v>2489</v>
      </c>
      <c r="C2064" s="5" t="s">
        <v>5386</v>
      </c>
      <c r="D2064" s="3" t="s">
        <v>61</v>
      </c>
    </row>
    <row r="2065" spans="1:4" ht="15" customHeight="1">
      <c r="A2065" s="3" t="str">
        <f t="shared" si="140"/>
        <v>20230613</v>
      </c>
      <c r="B2065" t="s">
        <v>2490</v>
      </c>
      <c r="C2065" s="5" t="s">
        <v>5387</v>
      </c>
      <c r="D2065" s="3" t="s">
        <v>61</v>
      </c>
    </row>
    <row r="2066" spans="1:4" ht="15" customHeight="1">
      <c r="A2066" s="3" t="str">
        <f t="shared" si="140"/>
        <v>20230613</v>
      </c>
      <c r="B2066" t="s">
        <v>2491</v>
      </c>
      <c r="C2066" s="5" t="s">
        <v>5388</v>
      </c>
      <c r="D2066" s="3" t="s">
        <v>61</v>
      </c>
    </row>
    <row r="2067" spans="1:4" ht="15" customHeight="1">
      <c r="A2067" s="3" t="str">
        <f t="shared" si="140"/>
        <v>20230613</v>
      </c>
      <c r="B2067" t="s">
        <v>2492</v>
      </c>
      <c r="C2067" s="5" t="s">
        <v>5389</v>
      </c>
      <c r="D2067" s="3" t="s">
        <v>61</v>
      </c>
    </row>
    <row r="2068" spans="1:4" ht="15" customHeight="1">
      <c r="A2068" s="3" t="str">
        <f t="shared" si="140"/>
        <v>20230613</v>
      </c>
      <c r="B2068" t="s">
        <v>2493</v>
      </c>
      <c r="C2068" s="5" t="s">
        <v>5390</v>
      </c>
      <c r="D2068" s="3" t="s">
        <v>61</v>
      </c>
    </row>
    <row r="2069" spans="1:4" ht="15" customHeight="1">
      <c r="A2069" s="3" t="str">
        <f t="shared" si="140"/>
        <v>20230613</v>
      </c>
      <c r="B2069" t="s">
        <v>2494</v>
      </c>
      <c r="C2069" s="5" t="s">
        <v>5391</v>
      </c>
      <c r="D2069" s="3" t="s">
        <v>6</v>
      </c>
    </row>
    <row r="2070" spans="1:4" ht="15" customHeight="1">
      <c r="A2070" s="3" t="str">
        <f t="shared" si="140"/>
        <v>20230613</v>
      </c>
      <c r="B2070" t="s">
        <v>2495</v>
      </c>
      <c r="C2070" s="5" t="s">
        <v>5392</v>
      </c>
      <c r="D2070" s="3" t="s">
        <v>61</v>
      </c>
    </row>
    <row r="2071" spans="1:4" ht="15" customHeight="1">
      <c r="A2071" s="3" t="str">
        <f t="shared" si="140"/>
        <v>20230613</v>
      </c>
      <c r="B2071" t="s">
        <v>2496</v>
      </c>
      <c r="C2071" s="5" t="s">
        <v>5393</v>
      </c>
      <c r="D2071" s="3" t="s">
        <v>4</v>
      </c>
    </row>
    <row r="2072" spans="1:4" ht="15" customHeight="1">
      <c r="A2072" s="3" t="str">
        <f t="shared" si="140"/>
        <v>20230613</v>
      </c>
      <c r="B2072" t="s">
        <v>2497</v>
      </c>
      <c r="C2072" s="5" t="s">
        <v>5394</v>
      </c>
      <c r="D2072" s="3" t="s">
        <v>6</v>
      </c>
    </row>
    <row r="2073" spans="1:4" ht="15" customHeight="1">
      <c r="A2073" s="3" t="str">
        <f t="shared" si="140"/>
        <v>20230613</v>
      </c>
      <c r="B2073" t="s">
        <v>2498</v>
      </c>
      <c r="C2073" s="5" t="s">
        <v>5395</v>
      </c>
      <c r="D2073" s="3" t="s">
        <v>64</v>
      </c>
    </row>
    <row r="2074" spans="1:4" ht="15" customHeight="1">
      <c r="A2074" s="3" t="str">
        <f t="shared" si="140"/>
        <v>20230613</v>
      </c>
      <c r="B2074" t="s">
        <v>2499</v>
      </c>
      <c r="C2074" s="5" t="s">
        <v>5396</v>
      </c>
      <c r="D2074" s="3" t="s">
        <v>4</v>
      </c>
    </row>
    <row r="2075" spans="1:4" ht="15" customHeight="1">
      <c r="A2075" s="3" t="str">
        <f t="shared" si="140"/>
        <v>20230613</v>
      </c>
      <c r="B2075" t="s">
        <v>2500</v>
      </c>
      <c r="C2075" s="5" t="s">
        <v>5397</v>
      </c>
      <c r="D2075" s="3" t="s">
        <v>61</v>
      </c>
    </row>
    <row r="2076" spans="1:4" ht="15" customHeight="1">
      <c r="A2076" s="3" t="str">
        <f t="shared" si="140"/>
        <v>20230613</v>
      </c>
      <c r="B2076" t="s">
        <v>2501</v>
      </c>
      <c r="C2076" s="5" t="s">
        <v>5398</v>
      </c>
      <c r="D2076" s="3" t="s">
        <v>61</v>
      </c>
    </row>
    <row r="2077" spans="1:4" ht="15" customHeight="1">
      <c r="A2077" s="3" t="str">
        <f t="shared" ref="A2077:A2090" si="141">"20230608"</f>
        <v>20230608</v>
      </c>
      <c r="B2077" t="s">
        <v>375</v>
      </c>
      <c r="C2077" s="5" t="s">
        <v>5399</v>
      </c>
      <c r="D2077" s="3" t="s">
        <v>61</v>
      </c>
    </row>
    <row r="2078" spans="1:4" ht="15" customHeight="1">
      <c r="A2078" s="3" t="str">
        <f t="shared" si="141"/>
        <v>20230608</v>
      </c>
      <c r="B2078" t="s">
        <v>376</v>
      </c>
      <c r="C2078" s="5" t="s">
        <v>5400</v>
      </c>
      <c r="D2078" s="3" t="s">
        <v>64</v>
      </c>
    </row>
    <row r="2079" spans="1:4" ht="15" customHeight="1">
      <c r="A2079" s="3" t="str">
        <f t="shared" si="141"/>
        <v>20230608</v>
      </c>
      <c r="B2079" t="s">
        <v>377</v>
      </c>
      <c r="C2079" s="5" t="s">
        <v>5401</v>
      </c>
      <c r="D2079" s="3" t="s">
        <v>61</v>
      </c>
    </row>
    <row r="2080" spans="1:4" ht="15" customHeight="1">
      <c r="A2080" s="3" t="str">
        <f t="shared" si="141"/>
        <v>20230608</v>
      </c>
      <c r="B2080" t="s">
        <v>378</v>
      </c>
      <c r="C2080" s="5" t="s">
        <v>5402</v>
      </c>
      <c r="D2080" s="3" t="s">
        <v>61</v>
      </c>
    </row>
    <row r="2081" spans="1:4" ht="15" customHeight="1">
      <c r="A2081" s="3" t="str">
        <f t="shared" si="141"/>
        <v>20230608</v>
      </c>
      <c r="B2081" t="s">
        <v>379</v>
      </c>
      <c r="C2081" s="5" t="s">
        <v>5403</v>
      </c>
      <c r="D2081" s="3" t="s">
        <v>61</v>
      </c>
    </row>
    <row r="2082" spans="1:4" ht="15" customHeight="1">
      <c r="A2082" s="3" t="str">
        <f t="shared" si="141"/>
        <v>20230608</v>
      </c>
      <c r="B2082" t="s">
        <v>380</v>
      </c>
      <c r="C2082" s="5" t="s">
        <v>5404</v>
      </c>
      <c r="D2082" s="3" t="s">
        <v>61</v>
      </c>
    </row>
    <row r="2083" spans="1:4" ht="15" customHeight="1">
      <c r="A2083" s="3" t="str">
        <f t="shared" si="141"/>
        <v>20230608</v>
      </c>
      <c r="B2083" t="s">
        <v>381</v>
      </c>
      <c r="C2083" s="5" t="s">
        <v>5405</v>
      </c>
      <c r="D2083" s="3" t="s">
        <v>6</v>
      </c>
    </row>
    <row r="2084" spans="1:4" ht="15" customHeight="1">
      <c r="A2084" s="3" t="str">
        <f t="shared" si="141"/>
        <v>20230608</v>
      </c>
      <c r="B2084" t="s">
        <v>382</v>
      </c>
      <c r="C2084" s="5" t="s">
        <v>5406</v>
      </c>
      <c r="D2084" s="3" t="s">
        <v>6</v>
      </c>
    </row>
    <row r="2085" spans="1:4" ht="15" customHeight="1">
      <c r="A2085" s="3" t="str">
        <f t="shared" si="141"/>
        <v>20230608</v>
      </c>
      <c r="B2085" t="s">
        <v>383</v>
      </c>
      <c r="C2085" s="5" t="s">
        <v>5407</v>
      </c>
      <c r="D2085" s="3" t="s">
        <v>61</v>
      </c>
    </row>
    <row r="2086" spans="1:4" ht="15" customHeight="1">
      <c r="A2086" s="3" t="str">
        <f t="shared" si="141"/>
        <v>20230608</v>
      </c>
      <c r="B2086" t="s">
        <v>384</v>
      </c>
      <c r="C2086" s="5" t="s">
        <v>5408</v>
      </c>
      <c r="D2086" s="3" t="s">
        <v>6</v>
      </c>
    </row>
    <row r="2087" spans="1:4" ht="15" customHeight="1">
      <c r="A2087" s="3" t="str">
        <f t="shared" si="141"/>
        <v>20230608</v>
      </c>
      <c r="B2087" t="s">
        <v>385</v>
      </c>
      <c r="C2087" s="5" t="s">
        <v>5409</v>
      </c>
      <c r="D2087" s="3" t="s">
        <v>6</v>
      </c>
    </row>
    <row r="2088" spans="1:4" ht="15" customHeight="1">
      <c r="A2088" s="3" t="str">
        <f t="shared" si="141"/>
        <v>20230608</v>
      </c>
      <c r="B2088" t="s">
        <v>386</v>
      </c>
      <c r="C2088" s="5" t="s">
        <v>5410</v>
      </c>
      <c r="D2088" s="3" t="s">
        <v>61</v>
      </c>
    </row>
    <row r="2089" spans="1:4" ht="15" customHeight="1">
      <c r="A2089" s="3" t="str">
        <f t="shared" si="141"/>
        <v>20230608</v>
      </c>
      <c r="B2089" t="s">
        <v>387</v>
      </c>
      <c r="C2089" s="5" t="s">
        <v>5411</v>
      </c>
      <c r="D2089" s="3" t="s">
        <v>61</v>
      </c>
    </row>
    <row r="2090" spans="1:4" ht="15" customHeight="1">
      <c r="A2090" s="3" t="str">
        <f t="shared" si="141"/>
        <v>20230608</v>
      </c>
      <c r="B2090" t="s">
        <v>388</v>
      </c>
      <c r="C2090" s="5" t="s">
        <v>5412</v>
      </c>
      <c r="D2090" s="3" t="s">
        <v>61</v>
      </c>
    </row>
    <row r="2091" spans="1:4" ht="15" customHeight="1">
      <c r="A2091" s="3" t="str">
        <f t="shared" ref="A2091:A2121" si="142">"20230606"</f>
        <v>20230606</v>
      </c>
      <c r="B2091" t="s">
        <v>2444</v>
      </c>
      <c r="C2091" s="5" t="s">
        <v>5413</v>
      </c>
      <c r="D2091" s="3" t="s">
        <v>64</v>
      </c>
    </row>
    <row r="2092" spans="1:4" ht="15" customHeight="1">
      <c r="A2092" s="3" t="str">
        <f t="shared" si="142"/>
        <v>20230606</v>
      </c>
      <c r="B2092" t="s">
        <v>2445</v>
      </c>
      <c r="C2092" s="5" t="s">
        <v>5414</v>
      </c>
      <c r="D2092" s="3" t="s">
        <v>61</v>
      </c>
    </row>
    <row r="2093" spans="1:4" ht="15" customHeight="1">
      <c r="A2093" s="3" t="str">
        <f t="shared" si="142"/>
        <v>20230606</v>
      </c>
      <c r="B2093" t="s">
        <v>2446</v>
      </c>
      <c r="C2093" s="5" t="s">
        <v>5415</v>
      </c>
      <c r="D2093" s="3" t="s">
        <v>4</v>
      </c>
    </row>
    <row r="2094" spans="1:4" ht="15" customHeight="1">
      <c r="A2094" s="3" t="str">
        <f t="shared" si="142"/>
        <v>20230606</v>
      </c>
      <c r="B2094" t="s">
        <v>2447</v>
      </c>
      <c r="C2094" s="5" t="s">
        <v>5416</v>
      </c>
      <c r="D2094" s="3" t="s">
        <v>64</v>
      </c>
    </row>
    <row r="2095" spans="1:4" ht="15" customHeight="1">
      <c r="A2095" s="3" t="str">
        <f t="shared" si="142"/>
        <v>20230606</v>
      </c>
      <c r="B2095" t="s">
        <v>2448</v>
      </c>
      <c r="C2095" s="5" t="s">
        <v>5417</v>
      </c>
      <c r="D2095" s="3" t="s">
        <v>6</v>
      </c>
    </row>
    <row r="2096" spans="1:4" ht="15" customHeight="1">
      <c r="A2096" s="3" t="str">
        <f t="shared" si="142"/>
        <v>20230606</v>
      </c>
      <c r="B2096" t="s">
        <v>2449</v>
      </c>
      <c r="C2096" s="5" t="s">
        <v>5418</v>
      </c>
      <c r="D2096" s="3" t="s">
        <v>61</v>
      </c>
    </row>
    <row r="2097" spans="1:4" ht="15" customHeight="1">
      <c r="A2097" s="3" t="str">
        <f t="shared" si="142"/>
        <v>20230606</v>
      </c>
      <c r="B2097" t="s">
        <v>2450</v>
      </c>
      <c r="C2097" s="5" t="s">
        <v>5419</v>
      </c>
      <c r="D2097" s="3" t="s">
        <v>64</v>
      </c>
    </row>
    <row r="2098" spans="1:4" ht="15" customHeight="1">
      <c r="A2098" s="3" t="str">
        <f t="shared" si="142"/>
        <v>20230606</v>
      </c>
      <c r="B2098" t="s">
        <v>2451</v>
      </c>
      <c r="C2098" s="5" t="s">
        <v>5420</v>
      </c>
      <c r="D2098" s="3" t="s">
        <v>64</v>
      </c>
    </row>
    <row r="2099" spans="1:4" ht="15" customHeight="1">
      <c r="A2099" s="3" t="str">
        <f t="shared" si="142"/>
        <v>20230606</v>
      </c>
      <c r="B2099" t="s">
        <v>2452</v>
      </c>
      <c r="C2099" s="5" t="s">
        <v>5421</v>
      </c>
      <c r="D2099" s="3" t="s">
        <v>61</v>
      </c>
    </row>
    <row r="2100" spans="1:4" ht="15" customHeight="1">
      <c r="A2100" s="3" t="str">
        <f t="shared" si="142"/>
        <v>20230606</v>
      </c>
      <c r="B2100" t="s">
        <v>2453</v>
      </c>
      <c r="C2100" s="5" t="s">
        <v>5422</v>
      </c>
      <c r="D2100" s="3" t="s">
        <v>61</v>
      </c>
    </row>
    <row r="2101" spans="1:4" ht="15" customHeight="1">
      <c r="A2101" s="3" t="str">
        <f t="shared" si="142"/>
        <v>20230606</v>
      </c>
      <c r="B2101" t="s">
        <v>2454</v>
      </c>
      <c r="C2101" s="5" t="s">
        <v>5423</v>
      </c>
      <c r="D2101" s="3" t="s">
        <v>61</v>
      </c>
    </row>
    <row r="2102" spans="1:4" ht="15" customHeight="1">
      <c r="A2102" s="3" t="str">
        <f t="shared" si="142"/>
        <v>20230606</v>
      </c>
      <c r="B2102" t="s">
        <v>2455</v>
      </c>
      <c r="C2102" s="5" t="s">
        <v>5424</v>
      </c>
      <c r="D2102" s="3" t="s">
        <v>6</v>
      </c>
    </row>
    <row r="2103" spans="1:4" ht="15" customHeight="1">
      <c r="A2103" s="3" t="str">
        <f t="shared" si="142"/>
        <v>20230606</v>
      </c>
      <c r="B2103" t="s">
        <v>2456</v>
      </c>
      <c r="C2103" s="5" t="s">
        <v>5425</v>
      </c>
      <c r="D2103" s="3" t="s">
        <v>6</v>
      </c>
    </row>
    <row r="2104" spans="1:4" ht="15" customHeight="1">
      <c r="A2104" s="3" t="str">
        <f t="shared" si="142"/>
        <v>20230606</v>
      </c>
      <c r="B2104" t="s">
        <v>2457</v>
      </c>
      <c r="C2104" s="5" t="s">
        <v>5426</v>
      </c>
      <c r="D2104" s="3" t="s">
        <v>6</v>
      </c>
    </row>
    <row r="2105" spans="1:4" ht="15" customHeight="1">
      <c r="A2105" s="3" t="str">
        <f t="shared" si="142"/>
        <v>20230606</v>
      </c>
      <c r="B2105" t="s">
        <v>2458</v>
      </c>
      <c r="C2105" s="5" t="s">
        <v>5427</v>
      </c>
      <c r="D2105" s="3" t="s">
        <v>6</v>
      </c>
    </row>
    <row r="2106" spans="1:4" ht="15" customHeight="1">
      <c r="A2106" s="3" t="str">
        <f t="shared" si="142"/>
        <v>20230606</v>
      </c>
      <c r="B2106" t="s">
        <v>2459</v>
      </c>
      <c r="C2106" s="5" t="s">
        <v>5428</v>
      </c>
      <c r="D2106" s="3" t="s">
        <v>4</v>
      </c>
    </row>
    <row r="2107" spans="1:4" ht="15" customHeight="1">
      <c r="A2107" s="3" t="str">
        <f t="shared" si="142"/>
        <v>20230606</v>
      </c>
      <c r="B2107" t="s">
        <v>2460</v>
      </c>
      <c r="C2107" s="5" t="s">
        <v>5429</v>
      </c>
      <c r="D2107" s="3" t="s">
        <v>64</v>
      </c>
    </row>
    <row r="2108" spans="1:4" ht="15" customHeight="1">
      <c r="A2108" s="3" t="str">
        <f t="shared" si="142"/>
        <v>20230606</v>
      </c>
      <c r="B2108" t="s">
        <v>2461</v>
      </c>
      <c r="C2108" s="5" t="s">
        <v>5430</v>
      </c>
      <c r="D2108" s="3" t="s">
        <v>6</v>
      </c>
    </row>
    <row r="2109" spans="1:4" ht="15" customHeight="1">
      <c r="A2109" s="3" t="str">
        <f t="shared" si="142"/>
        <v>20230606</v>
      </c>
      <c r="B2109" t="s">
        <v>2462</v>
      </c>
      <c r="C2109" s="5" t="s">
        <v>5431</v>
      </c>
      <c r="D2109" s="3" t="s">
        <v>61</v>
      </c>
    </row>
    <row r="2110" spans="1:4" ht="15" customHeight="1">
      <c r="A2110" s="3" t="str">
        <f t="shared" si="142"/>
        <v>20230606</v>
      </c>
      <c r="B2110" t="s">
        <v>2463</v>
      </c>
      <c r="C2110" s="5" t="s">
        <v>5432</v>
      </c>
      <c r="D2110" s="3" t="s">
        <v>61</v>
      </c>
    </row>
    <row r="2111" spans="1:4" ht="15" customHeight="1">
      <c r="A2111" s="3" t="str">
        <f t="shared" si="142"/>
        <v>20230606</v>
      </c>
      <c r="B2111" t="s">
        <v>2464</v>
      </c>
      <c r="C2111" s="5" t="s">
        <v>5433</v>
      </c>
      <c r="D2111" s="3" t="s">
        <v>61</v>
      </c>
    </row>
    <row r="2112" spans="1:4" ht="15" customHeight="1">
      <c r="A2112" s="3" t="str">
        <f t="shared" si="142"/>
        <v>20230606</v>
      </c>
      <c r="B2112" t="s">
        <v>2465</v>
      </c>
      <c r="C2112" s="5" t="s">
        <v>5434</v>
      </c>
      <c r="D2112" s="3" t="s">
        <v>61</v>
      </c>
    </row>
    <row r="2113" spans="1:4" ht="15" customHeight="1">
      <c r="A2113" s="3" t="str">
        <f t="shared" si="142"/>
        <v>20230606</v>
      </c>
      <c r="B2113" t="s">
        <v>2466</v>
      </c>
      <c r="C2113" s="5" t="s">
        <v>5435</v>
      </c>
      <c r="D2113" s="3" t="s">
        <v>61</v>
      </c>
    </row>
    <row r="2114" spans="1:4" ht="15" customHeight="1">
      <c r="A2114" s="3" t="str">
        <f t="shared" si="142"/>
        <v>20230606</v>
      </c>
      <c r="B2114" t="s">
        <v>2467</v>
      </c>
      <c r="C2114" s="5" t="s">
        <v>5436</v>
      </c>
      <c r="D2114" s="3" t="s">
        <v>61</v>
      </c>
    </row>
    <row r="2115" spans="1:4" ht="15" customHeight="1">
      <c r="A2115" s="3" t="str">
        <f t="shared" si="142"/>
        <v>20230606</v>
      </c>
      <c r="B2115" t="s">
        <v>2468</v>
      </c>
      <c r="C2115" s="5" t="s">
        <v>5437</v>
      </c>
      <c r="D2115" s="3" t="s">
        <v>64</v>
      </c>
    </row>
    <row r="2116" spans="1:4" ht="15" customHeight="1">
      <c r="A2116" s="3" t="str">
        <f t="shared" si="142"/>
        <v>20230606</v>
      </c>
      <c r="B2116" t="s">
        <v>2469</v>
      </c>
      <c r="C2116" s="5" t="s">
        <v>5438</v>
      </c>
      <c r="D2116" s="3" t="s">
        <v>6</v>
      </c>
    </row>
    <row r="2117" spans="1:4" ht="15" customHeight="1">
      <c r="A2117" s="3" t="str">
        <f t="shared" si="142"/>
        <v>20230606</v>
      </c>
      <c r="B2117" t="s">
        <v>2470</v>
      </c>
      <c r="C2117" s="5" t="s">
        <v>5439</v>
      </c>
      <c r="D2117" s="3" t="s">
        <v>61</v>
      </c>
    </row>
    <row r="2118" spans="1:4" ht="15" customHeight="1">
      <c r="A2118" s="3" t="str">
        <f t="shared" si="142"/>
        <v>20230606</v>
      </c>
      <c r="B2118" t="s">
        <v>2471</v>
      </c>
      <c r="C2118" s="5" t="s">
        <v>5440</v>
      </c>
      <c r="D2118" s="3" t="s">
        <v>61</v>
      </c>
    </row>
    <row r="2119" spans="1:4" ht="15" customHeight="1">
      <c r="A2119" s="3" t="str">
        <f t="shared" si="142"/>
        <v>20230606</v>
      </c>
      <c r="B2119" t="s">
        <v>2472</v>
      </c>
      <c r="C2119" s="5" t="s">
        <v>5441</v>
      </c>
      <c r="D2119" s="3" t="s">
        <v>61</v>
      </c>
    </row>
    <row r="2120" spans="1:4" ht="15" customHeight="1">
      <c r="A2120" s="3" t="str">
        <f t="shared" si="142"/>
        <v>20230606</v>
      </c>
      <c r="B2120" t="s">
        <v>2473</v>
      </c>
      <c r="C2120" s="5" t="s">
        <v>5442</v>
      </c>
      <c r="D2120" s="3" t="s">
        <v>61</v>
      </c>
    </row>
    <row r="2121" spans="1:4" ht="15" customHeight="1">
      <c r="A2121" s="3" t="str">
        <f t="shared" si="142"/>
        <v>20230606</v>
      </c>
      <c r="B2121" t="s">
        <v>2474</v>
      </c>
      <c r="C2121" s="5" t="s">
        <v>5443</v>
      </c>
      <c r="D2121" s="3" t="s">
        <v>6</v>
      </c>
    </row>
    <row r="2122" spans="1:4" ht="15" customHeight="1">
      <c r="A2122" s="3" t="str">
        <f t="shared" ref="A2122:A2132" si="143">"20230601"</f>
        <v>20230601</v>
      </c>
      <c r="B2122" t="s">
        <v>364</v>
      </c>
      <c r="C2122" s="5" t="s">
        <v>5444</v>
      </c>
      <c r="D2122" s="3" t="s">
        <v>61</v>
      </c>
    </row>
    <row r="2123" spans="1:4" ht="15" customHeight="1">
      <c r="A2123" s="3" t="str">
        <f t="shared" si="143"/>
        <v>20230601</v>
      </c>
      <c r="B2123" t="s">
        <v>365</v>
      </c>
      <c r="C2123" s="5" t="s">
        <v>5445</v>
      </c>
      <c r="D2123" s="3" t="s">
        <v>64</v>
      </c>
    </row>
    <row r="2124" spans="1:4" ht="15" customHeight="1">
      <c r="A2124" s="3" t="str">
        <f t="shared" si="143"/>
        <v>20230601</v>
      </c>
      <c r="B2124" t="s">
        <v>366</v>
      </c>
      <c r="C2124" s="5" t="s">
        <v>5446</v>
      </c>
      <c r="D2124" s="3" t="s">
        <v>61</v>
      </c>
    </row>
    <row r="2125" spans="1:4" ht="15" customHeight="1">
      <c r="A2125" s="3" t="str">
        <f t="shared" si="143"/>
        <v>20230601</v>
      </c>
      <c r="B2125" t="s">
        <v>367</v>
      </c>
      <c r="C2125" s="5" t="s">
        <v>5447</v>
      </c>
      <c r="D2125" s="3" t="s">
        <v>61</v>
      </c>
    </row>
    <row r="2126" spans="1:4" ht="15" customHeight="1">
      <c r="A2126" s="3" t="str">
        <f t="shared" si="143"/>
        <v>20230601</v>
      </c>
      <c r="B2126" t="s">
        <v>368</v>
      </c>
      <c r="C2126" s="5" t="s">
        <v>5448</v>
      </c>
      <c r="D2126" s="3" t="s">
        <v>61</v>
      </c>
    </row>
    <row r="2127" spans="1:4" ht="15" customHeight="1">
      <c r="A2127" s="3" t="str">
        <f t="shared" si="143"/>
        <v>20230601</v>
      </c>
      <c r="B2127" t="s">
        <v>369</v>
      </c>
      <c r="C2127" s="5" t="s">
        <v>5449</v>
      </c>
      <c r="D2127" s="3" t="s">
        <v>6</v>
      </c>
    </row>
    <row r="2128" spans="1:4" ht="15" customHeight="1">
      <c r="A2128" s="3" t="str">
        <f t="shared" si="143"/>
        <v>20230601</v>
      </c>
      <c r="B2128" t="s">
        <v>370</v>
      </c>
      <c r="C2128" s="5" t="s">
        <v>5450</v>
      </c>
      <c r="D2128" s="3" t="s">
        <v>6</v>
      </c>
    </row>
    <row r="2129" spans="1:4" ht="15" customHeight="1">
      <c r="A2129" s="3" t="str">
        <f t="shared" si="143"/>
        <v>20230601</v>
      </c>
      <c r="B2129" t="s">
        <v>371</v>
      </c>
      <c r="C2129" s="5" t="s">
        <v>5451</v>
      </c>
      <c r="D2129" s="3" t="s">
        <v>80</v>
      </c>
    </row>
    <row r="2130" spans="1:4" ht="15" customHeight="1">
      <c r="A2130" s="3" t="str">
        <f t="shared" si="143"/>
        <v>20230601</v>
      </c>
      <c r="B2130" t="s">
        <v>372</v>
      </c>
      <c r="C2130" s="5" t="s">
        <v>5452</v>
      </c>
      <c r="D2130" s="3" t="s">
        <v>61</v>
      </c>
    </row>
    <row r="2131" spans="1:4" ht="15" customHeight="1">
      <c r="A2131" s="3" t="str">
        <f t="shared" si="143"/>
        <v>20230601</v>
      </c>
      <c r="B2131" t="s">
        <v>373</v>
      </c>
      <c r="C2131" s="5" t="s">
        <v>5453</v>
      </c>
      <c r="D2131" s="3" t="s">
        <v>6</v>
      </c>
    </row>
    <row r="2132" spans="1:4" ht="15" customHeight="1">
      <c r="A2132" s="3" t="str">
        <f t="shared" si="143"/>
        <v>20230601</v>
      </c>
      <c r="B2132" t="s">
        <v>374</v>
      </c>
      <c r="C2132" s="5" t="s">
        <v>5454</v>
      </c>
      <c r="D2132" s="3" t="s">
        <v>6</v>
      </c>
    </row>
    <row r="2133" spans="1:4" ht="15" customHeight="1">
      <c r="A2133" s="3" t="str">
        <f t="shared" ref="A2133:A2151" si="144">"20230530"</f>
        <v>20230530</v>
      </c>
      <c r="B2133" t="s">
        <v>2425</v>
      </c>
      <c r="C2133" s="5" t="s">
        <v>5455</v>
      </c>
      <c r="D2133" s="3" t="s">
        <v>64</v>
      </c>
    </row>
    <row r="2134" spans="1:4" ht="15" customHeight="1">
      <c r="A2134" s="3" t="str">
        <f t="shared" si="144"/>
        <v>20230530</v>
      </c>
      <c r="B2134" t="s">
        <v>2426</v>
      </c>
      <c r="C2134" s="5" t="s">
        <v>5456</v>
      </c>
      <c r="D2134" s="3" t="s">
        <v>64</v>
      </c>
    </row>
    <row r="2135" spans="1:4" ht="15" customHeight="1">
      <c r="A2135" s="3" t="str">
        <f t="shared" si="144"/>
        <v>20230530</v>
      </c>
      <c r="B2135" t="s">
        <v>2427</v>
      </c>
      <c r="C2135" s="5" t="s">
        <v>5457</v>
      </c>
      <c r="D2135" s="3" t="s">
        <v>64</v>
      </c>
    </row>
    <row r="2136" spans="1:4" ht="15" customHeight="1">
      <c r="A2136" s="3" t="str">
        <f t="shared" si="144"/>
        <v>20230530</v>
      </c>
      <c r="B2136" t="s">
        <v>2428</v>
      </c>
      <c r="C2136" s="5" t="s">
        <v>5458</v>
      </c>
      <c r="D2136" s="3" t="s">
        <v>64</v>
      </c>
    </row>
    <row r="2137" spans="1:4" ht="15" customHeight="1">
      <c r="A2137" s="3" t="str">
        <f t="shared" si="144"/>
        <v>20230530</v>
      </c>
      <c r="B2137" t="s">
        <v>2429</v>
      </c>
      <c r="C2137" s="5" t="s">
        <v>5459</v>
      </c>
      <c r="D2137" s="3" t="s">
        <v>61</v>
      </c>
    </row>
    <row r="2138" spans="1:4" ht="15" customHeight="1">
      <c r="A2138" s="3" t="str">
        <f t="shared" si="144"/>
        <v>20230530</v>
      </c>
      <c r="B2138" t="s">
        <v>2430</v>
      </c>
      <c r="C2138" s="5" t="s">
        <v>5460</v>
      </c>
      <c r="D2138" s="3" t="s">
        <v>61</v>
      </c>
    </row>
    <row r="2139" spans="1:4" ht="15" customHeight="1">
      <c r="A2139" s="3" t="str">
        <f t="shared" si="144"/>
        <v>20230530</v>
      </c>
      <c r="B2139" t="s">
        <v>2431</v>
      </c>
      <c r="C2139" s="5" t="s">
        <v>5461</v>
      </c>
      <c r="D2139" s="3" t="s">
        <v>61</v>
      </c>
    </row>
    <row r="2140" spans="1:4" ht="15" customHeight="1">
      <c r="A2140" s="3" t="str">
        <f t="shared" si="144"/>
        <v>20230530</v>
      </c>
      <c r="B2140" t="s">
        <v>2432</v>
      </c>
      <c r="C2140" s="5" t="s">
        <v>5462</v>
      </c>
      <c r="D2140" s="3" t="s">
        <v>64</v>
      </c>
    </row>
    <row r="2141" spans="1:4" ht="15" customHeight="1">
      <c r="A2141" s="3" t="str">
        <f t="shared" si="144"/>
        <v>20230530</v>
      </c>
      <c r="B2141" t="s">
        <v>2433</v>
      </c>
      <c r="C2141" s="5" t="s">
        <v>5463</v>
      </c>
      <c r="D2141" s="3" t="s">
        <v>64</v>
      </c>
    </row>
    <row r="2142" spans="1:4" ht="15" customHeight="1">
      <c r="A2142" s="3" t="str">
        <f t="shared" si="144"/>
        <v>20230530</v>
      </c>
      <c r="B2142" t="s">
        <v>2434</v>
      </c>
      <c r="C2142" s="5" t="s">
        <v>5464</v>
      </c>
      <c r="D2142" s="3" t="s">
        <v>64</v>
      </c>
    </row>
    <row r="2143" spans="1:4" ht="15" customHeight="1">
      <c r="A2143" s="3" t="str">
        <f t="shared" si="144"/>
        <v>20230530</v>
      </c>
      <c r="B2143" t="s">
        <v>2435</v>
      </c>
      <c r="C2143" s="5" t="s">
        <v>5465</v>
      </c>
      <c r="D2143" s="3" t="s">
        <v>64</v>
      </c>
    </row>
    <row r="2144" spans="1:4" ht="15" customHeight="1">
      <c r="A2144" s="3" t="str">
        <f t="shared" si="144"/>
        <v>20230530</v>
      </c>
      <c r="B2144" t="s">
        <v>2436</v>
      </c>
      <c r="C2144" s="5" t="s">
        <v>5466</v>
      </c>
      <c r="D2144" s="3" t="s">
        <v>6</v>
      </c>
    </row>
    <row r="2145" spans="1:4" ht="15" customHeight="1">
      <c r="A2145" s="3" t="str">
        <f t="shared" si="144"/>
        <v>20230530</v>
      </c>
      <c r="B2145" t="s">
        <v>2437</v>
      </c>
      <c r="C2145" s="5" t="s">
        <v>5194</v>
      </c>
      <c r="D2145" s="3" t="s">
        <v>6</v>
      </c>
    </row>
    <row r="2146" spans="1:4" ht="15" customHeight="1">
      <c r="A2146" s="3" t="str">
        <f t="shared" si="144"/>
        <v>20230530</v>
      </c>
      <c r="B2146" t="s">
        <v>2438</v>
      </c>
      <c r="C2146" s="5" t="s">
        <v>5467</v>
      </c>
      <c r="D2146" s="3" t="s">
        <v>4</v>
      </c>
    </row>
    <row r="2147" spans="1:4" ht="15" customHeight="1">
      <c r="A2147" s="3" t="str">
        <f t="shared" si="144"/>
        <v>20230530</v>
      </c>
      <c r="B2147" t="s">
        <v>2439</v>
      </c>
      <c r="C2147" s="5" t="s">
        <v>5468</v>
      </c>
      <c r="D2147" s="3" t="s">
        <v>6</v>
      </c>
    </row>
    <row r="2148" spans="1:4" ht="15" customHeight="1">
      <c r="A2148" s="3" t="str">
        <f t="shared" si="144"/>
        <v>20230530</v>
      </c>
      <c r="B2148" t="s">
        <v>2440</v>
      </c>
      <c r="C2148" s="5" t="s">
        <v>5469</v>
      </c>
      <c r="D2148" s="3" t="s">
        <v>61</v>
      </c>
    </row>
    <row r="2149" spans="1:4" ht="15" customHeight="1">
      <c r="A2149" s="3" t="str">
        <f t="shared" si="144"/>
        <v>20230530</v>
      </c>
      <c r="B2149" t="s">
        <v>2441</v>
      </c>
      <c r="C2149" s="5" t="s">
        <v>5470</v>
      </c>
      <c r="D2149" s="3" t="s">
        <v>61</v>
      </c>
    </row>
    <row r="2150" spans="1:4" ht="15" customHeight="1">
      <c r="A2150" s="3" t="str">
        <f t="shared" si="144"/>
        <v>20230530</v>
      </c>
      <c r="B2150" t="s">
        <v>2442</v>
      </c>
      <c r="C2150" s="5" t="s">
        <v>5471</v>
      </c>
      <c r="D2150" s="3" t="s">
        <v>6</v>
      </c>
    </row>
    <row r="2151" spans="1:4" ht="15" customHeight="1">
      <c r="A2151" s="3" t="str">
        <f t="shared" si="144"/>
        <v>20230530</v>
      </c>
      <c r="B2151" t="s">
        <v>2443</v>
      </c>
      <c r="C2151" s="5" t="s">
        <v>5472</v>
      </c>
      <c r="D2151" s="3" t="s">
        <v>61</v>
      </c>
    </row>
    <row r="2152" spans="1:4" ht="15" customHeight="1">
      <c r="A2152" s="3" t="str">
        <f t="shared" ref="A2152:A2170" si="145">"20230525"</f>
        <v>20230525</v>
      </c>
      <c r="B2152" t="s">
        <v>345</v>
      </c>
      <c r="C2152" s="5" t="s">
        <v>5473</v>
      </c>
      <c r="D2152" s="3" t="s">
        <v>61</v>
      </c>
    </row>
    <row r="2153" spans="1:4" ht="15" customHeight="1">
      <c r="A2153" s="3" t="str">
        <f t="shared" si="145"/>
        <v>20230525</v>
      </c>
      <c r="B2153" t="s">
        <v>346</v>
      </c>
      <c r="C2153" s="5" t="s">
        <v>5474</v>
      </c>
      <c r="D2153" s="3" t="s">
        <v>61</v>
      </c>
    </row>
    <row r="2154" spans="1:4" ht="15" customHeight="1">
      <c r="A2154" s="3" t="str">
        <f t="shared" si="145"/>
        <v>20230525</v>
      </c>
      <c r="B2154" t="s">
        <v>347</v>
      </c>
      <c r="C2154" s="5" t="s">
        <v>5475</v>
      </c>
      <c r="D2154" s="3" t="s">
        <v>61</v>
      </c>
    </row>
    <row r="2155" spans="1:4" ht="15" customHeight="1">
      <c r="A2155" s="3" t="str">
        <f t="shared" si="145"/>
        <v>20230525</v>
      </c>
      <c r="B2155" t="s">
        <v>348</v>
      </c>
      <c r="C2155" s="5" t="s">
        <v>5476</v>
      </c>
      <c r="D2155" s="3" t="s">
        <v>61</v>
      </c>
    </row>
    <row r="2156" spans="1:4" ht="15" customHeight="1">
      <c r="A2156" s="3" t="str">
        <f t="shared" si="145"/>
        <v>20230525</v>
      </c>
      <c r="B2156" t="s">
        <v>349</v>
      </c>
      <c r="C2156" s="5" t="s">
        <v>5477</v>
      </c>
      <c r="D2156" s="3" t="s">
        <v>6</v>
      </c>
    </row>
    <row r="2157" spans="1:4" ht="15" customHeight="1">
      <c r="A2157" s="3" t="str">
        <f t="shared" si="145"/>
        <v>20230525</v>
      </c>
      <c r="B2157" t="s">
        <v>350</v>
      </c>
      <c r="C2157" s="5" t="s">
        <v>5478</v>
      </c>
      <c r="D2157" s="3" t="s">
        <v>61</v>
      </c>
    </row>
    <row r="2158" spans="1:4" ht="15" customHeight="1">
      <c r="A2158" s="3" t="str">
        <f t="shared" si="145"/>
        <v>20230525</v>
      </c>
      <c r="B2158" t="s">
        <v>351</v>
      </c>
      <c r="C2158" s="5" t="s">
        <v>5479</v>
      </c>
      <c r="D2158" s="3" t="s">
        <v>6</v>
      </c>
    </row>
    <row r="2159" spans="1:4" ht="15" customHeight="1">
      <c r="A2159" s="3" t="str">
        <f t="shared" si="145"/>
        <v>20230525</v>
      </c>
      <c r="B2159" t="s">
        <v>352</v>
      </c>
      <c r="C2159" s="5" t="s">
        <v>5480</v>
      </c>
      <c r="D2159" s="3" t="s">
        <v>6</v>
      </c>
    </row>
    <row r="2160" spans="1:4" ht="15" customHeight="1">
      <c r="A2160" s="3" t="str">
        <f t="shared" si="145"/>
        <v>20230525</v>
      </c>
      <c r="B2160" t="s">
        <v>353</v>
      </c>
      <c r="C2160" s="5" t="s">
        <v>5481</v>
      </c>
      <c r="D2160" s="3" t="s">
        <v>6</v>
      </c>
    </row>
    <row r="2161" spans="1:4" ht="15" customHeight="1">
      <c r="A2161" s="3" t="str">
        <f t="shared" si="145"/>
        <v>20230525</v>
      </c>
      <c r="B2161" t="s">
        <v>354</v>
      </c>
      <c r="C2161" s="5" t="s">
        <v>5482</v>
      </c>
      <c r="D2161" s="3" t="s">
        <v>6</v>
      </c>
    </row>
    <row r="2162" spans="1:4" ht="15" customHeight="1">
      <c r="A2162" s="3" t="str">
        <f t="shared" si="145"/>
        <v>20230525</v>
      </c>
      <c r="B2162" t="s">
        <v>355</v>
      </c>
      <c r="C2162" s="5" t="s">
        <v>5483</v>
      </c>
      <c r="D2162" s="3" t="s">
        <v>6</v>
      </c>
    </row>
    <row r="2163" spans="1:4" ht="15" customHeight="1">
      <c r="A2163" s="3" t="str">
        <f t="shared" si="145"/>
        <v>20230525</v>
      </c>
      <c r="B2163" t="s">
        <v>356</v>
      </c>
      <c r="C2163" s="5" t="s">
        <v>4203</v>
      </c>
      <c r="D2163" s="3" t="s">
        <v>6</v>
      </c>
    </row>
    <row r="2164" spans="1:4" ht="15" customHeight="1">
      <c r="A2164" s="3" t="str">
        <f t="shared" si="145"/>
        <v>20230525</v>
      </c>
      <c r="B2164" t="s">
        <v>357</v>
      </c>
      <c r="C2164" s="5" t="s">
        <v>5484</v>
      </c>
      <c r="D2164" s="3" t="s">
        <v>61</v>
      </c>
    </row>
    <row r="2165" spans="1:4" ht="15" customHeight="1">
      <c r="A2165" s="3" t="str">
        <f t="shared" si="145"/>
        <v>20230525</v>
      </c>
      <c r="B2165" t="s">
        <v>358</v>
      </c>
      <c r="C2165" s="5" t="s">
        <v>5485</v>
      </c>
      <c r="D2165" s="3" t="s">
        <v>6</v>
      </c>
    </row>
    <row r="2166" spans="1:4" ht="15" customHeight="1">
      <c r="A2166" s="3" t="str">
        <f t="shared" si="145"/>
        <v>20230525</v>
      </c>
      <c r="B2166" t="s">
        <v>359</v>
      </c>
      <c r="C2166" s="5" t="s">
        <v>5486</v>
      </c>
      <c r="D2166" s="3" t="s">
        <v>6</v>
      </c>
    </row>
    <row r="2167" spans="1:4" ht="15" customHeight="1">
      <c r="A2167" s="3" t="str">
        <f t="shared" si="145"/>
        <v>20230525</v>
      </c>
      <c r="B2167" t="s">
        <v>360</v>
      </c>
      <c r="C2167" s="5" t="s">
        <v>5487</v>
      </c>
      <c r="D2167" s="3" t="s">
        <v>61</v>
      </c>
    </row>
    <row r="2168" spans="1:4" ht="15" customHeight="1">
      <c r="A2168" s="3" t="str">
        <f t="shared" si="145"/>
        <v>20230525</v>
      </c>
      <c r="B2168" t="s">
        <v>361</v>
      </c>
      <c r="C2168" s="5" t="s">
        <v>5488</v>
      </c>
      <c r="D2168" s="3" t="s">
        <v>6</v>
      </c>
    </row>
    <row r="2169" spans="1:4" ht="15" customHeight="1">
      <c r="A2169" s="3" t="str">
        <f t="shared" si="145"/>
        <v>20230525</v>
      </c>
      <c r="B2169" t="s">
        <v>362</v>
      </c>
      <c r="C2169" s="5" t="s">
        <v>5489</v>
      </c>
      <c r="D2169" s="3" t="s">
        <v>6</v>
      </c>
    </row>
    <row r="2170" spans="1:4" ht="15" customHeight="1">
      <c r="A2170" s="3" t="str">
        <f t="shared" si="145"/>
        <v>20230525</v>
      </c>
      <c r="B2170" t="s">
        <v>363</v>
      </c>
      <c r="C2170" s="5" t="s">
        <v>5490</v>
      </c>
      <c r="D2170" s="3" t="s">
        <v>6</v>
      </c>
    </row>
    <row r="2171" spans="1:4" ht="15" customHeight="1">
      <c r="A2171" s="3" t="str">
        <f t="shared" ref="A2171:A2181" si="146">"20230523"</f>
        <v>20230523</v>
      </c>
      <c r="B2171" t="s">
        <v>2414</v>
      </c>
      <c r="C2171" s="5" t="s">
        <v>5491</v>
      </c>
      <c r="D2171" s="3" t="s">
        <v>64</v>
      </c>
    </row>
    <row r="2172" spans="1:4" ht="15" customHeight="1">
      <c r="A2172" s="3" t="str">
        <f t="shared" si="146"/>
        <v>20230523</v>
      </c>
      <c r="B2172" t="s">
        <v>2415</v>
      </c>
      <c r="C2172" s="5" t="s">
        <v>5492</v>
      </c>
      <c r="D2172" s="3" t="s">
        <v>61</v>
      </c>
    </row>
    <row r="2173" spans="1:4" ht="15" customHeight="1">
      <c r="A2173" s="3" t="str">
        <f t="shared" si="146"/>
        <v>20230523</v>
      </c>
      <c r="B2173" t="s">
        <v>2416</v>
      </c>
      <c r="C2173" s="5" t="s">
        <v>5493</v>
      </c>
      <c r="D2173" s="3" t="s">
        <v>64</v>
      </c>
    </row>
    <row r="2174" spans="1:4" ht="15" customHeight="1">
      <c r="A2174" s="3" t="str">
        <f t="shared" si="146"/>
        <v>20230523</v>
      </c>
      <c r="B2174" t="s">
        <v>2417</v>
      </c>
      <c r="C2174" s="5" t="s">
        <v>5494</v>
      </c>
      <c r="D2174" s="3" t="s">
        <v>64</v>
      </c>
    </row>
    <row r="2175" spans="1:4" ht="15" customHeight="1">
      <c r="A2175" s="3" t="str">
        <f t="shared" si="146"/>
        <v>20230523</v>
      </c>
      <c r="B2175" t="s">
        <v>2418</v>
      </c>
      <c r="C2175" s="5" t="s">
        <v>5495</v>
      </c>
      <c r="D2175" s="3" t="s">
        <v>61</v>
      </c>
    </row>
    <row r="2176" spans="1:4" ht="15" customHeight="1">
      <c r="A2176" s="3" t="str">
        <f t="shared" si="146"/>
        <v>20230523</v>
      </c>
      <c r="B2176" t="s">
        <v>2419</v>
      </c>
      <c r="C2176" s="5" t="s">
        <v>4998</v>
      </c>
      <c r="D2176" s="3" t="s">
        <v>6</v>
      </c>
    </row>
    <row r="2177" spans="1:4" ht="15" customHeight="1">
      <c r="A2177" s="3" t="str">
        <f t="shared" si="146"/>
        <v>20230523</v>
      </c>
      <c r="B2177" t="s">
        <v>2420</v>
      </c>
      <c r="C2177" s="5" t="s">
        <v>5496</v>
      </c>
      <c r="D2177" s="3" t="s">
        <v>6</v>
      </c>
    </row>
    <row r="2178" spans="1:4" ht="15" customHeight="1">
      <c r="A2178" s="3" t="str">
        <f t="shared" si="146"/>
        <v>20230523</v>
      </c>
      <c r="B2178" t="s">
        <v>2421</v>
      </c>
      <c r="C2178" s="5" t="s">
        <v>5497</v>
      </c>
      <c r="D2178" s="3" t="s">
        <v>6</v>
      </c>
    </row>
    <row r="2179" spans="1:4" ht="15" customHeight="1">
      <c r="A2179" s="3" t="str">
        <f t="shared" si="146"/>
        <v>20230523</v>
      </c>
      <c r="B2179" t="s">
        <v>2422</v>
      </c>
      <c r="C2179" s="5" t="s">
        <v>5498</v>
      </c>
      <c r="D2179" s="3" t="s">
        <v>6</v>
      </c>
    </row>
    <row r="2180" spans="1:4" ht="15" customHeight="1">
      <c r="A2180" s="3" t="str">
        <f t="shared" si="146"/>
        <v>20230523</v>
      </c>
      <c r="B2180" t="s">
        <v>2423</v>
      </c>
      <c r="C2180" s="5" t="s">
        <v>5499</v>
      </c>
      <c r="D2180" s="3" t="s">
        <v>64</v>
      </c>
    </row>
    <row r="2181" spans="1:4" ht="15" customHeight="1">
      <c r="A2181" s="3" t="str">
        <f t="shared" si="146"/>
        <v>20230523</v>
      </c>
      <c r="B2181" t="s">
        <v>2424</v>
      </c>
      <c r="C2181" s="5" t="s">
        <v>5500</v>
      </c>
      <c r="D2181" s="3" t="s">
        <v>64</v>
      </c>
    </row>
    <row r="2182" spans="1:4" ht="15" customHeight="1">
      <c r="A2182" s="3" t="str">
        <f t="shared" ref="A2182:A2196" si="147">"20230518"</f>
        <v>20230518</v>
      </c>
      <c r="B2182" t="s">
        <v>330</v>
      </c>
      <c r="C2182" s="5" t="s">
        <v>5501</v>
      </c>
      <c r="D2182" s="3" t="s">
        <v>64</v>
      </c>
    </row>
    <row r="2183" spans="1:4" ht="15" customHeight="1">
      <c r="A2183" s="3" t="str">
        <f t="shared" si="147"/>
        <v>20230518</v>
      </c>
      <c r="B2183" t="s">
        <v>331</v>
      </c>
      <c r="C2183" s="5" t="s">
        <v>5502</v>
      </c>
      <c r="D2183" s="3" t="s">
        <v>61</v>
      </c>
    </row>
    <row r="2184" spans="1:4" ht="15" customHeight="1">
      <c r="A2184" s="3" t="str">
        <f t="shared" si="147"/>
        <v>20230518</v>
      </c>
      <c r="B2184" t="s">
        <v>332</v>
      </c>
      <c r="C2184" s="5" t="s">
        <v>5503</v>
      </c>
      <c r="D2184" s="3" t="s">
        <v>64</v>
      </c>
    </row>
    <row r="2185" spans="1:4" ht="15" customHeight="1">
      <c r="A2185" s="3" t="str">
        <f t="shared" si="147"/>
        <v>20230518</v>
      </c>
      <c r="B2185" t="s">
        <v>333</v>
      </c>
      <c r="C2185" s="5" t="s">
        <v>5504</v>
      </c>
      <c r="D2185" s="3" t="s">
        <v>61</v>
      </c>
    </row>
    <row r="2186" spans="1:4" ht="15" customHeight="1">
      <c r="A2186" s="3" t="str">
        <f t="shared" si="147"/>
        <v>20230518</v>
      </c>
      <c r="B2186" t="s">
        <v>334</v>
      </c>
      <c r="C2186" s="5" t="s">
        <v>5505</v>
      </c>
      <c r="D2186" s="3" t="s">
        <v>61</v>
      </c>
    </row>
    <row r="2187" spans="1:4" ht="15" customHeight="1">
      <c r="A2187" s="3" t="str">
        <f t="shared" si="147"/>
        <v>20230518</v>
      </c>
      <c r="B2187" t="s">
        <v>335</v>
      </c>
      <c r="C2187" s="5" t="s">
        <v>5506</v>
      </c>
      <c r="D2187" s="3" t="s">
        <v>61</v>
      </c>
    </row>
    <row r="2188" spans="1:4" ht="15" customHeight="1">
      <c r="A2188" s="3" t="str">
        <f t="shared" si="147"/>
        <v>20230518</v>
      </c>
      <c r="B2188" t="s">
        <v>336</v>
      </c>
      <c r="C2188" s="5" t="s">
        <v>5507</v>
      </c>
      <c r="D2188" s="3" t="s">
        <v>61</v>
      </c>
    </row>
    <row r="2189" spans="1:4" ht="15" customHeight="1">
      <c r="A2189" s="3" t="str">
        <f t="shared" si="147"/>
        <v>20230518</v>
      </c>
      <c r="B2189" t="s">
        <v>337</v>
      </c>
      <c r="C2189" s="5" t="s">
        <v>5508</v>
      </c>
      <c r="D2189" s="3" t="s">
        <v>61</v>
      </c>
    </row>
    <row r="2190" spans="1:4" ht="15" customHeight="1">
      <c r="A2190" s="3" t="str">
        <f t="shared" si="147"/>
        <v>20230518</v>
      </c>
      <c r="B2190" t="s">
        <v>338</v>
      </c>
      <c r="C2190" s="5" t="s">
        <v>5509</v>
      </c>
      <c r="D2190" s="3" t="s">
        <v>61</v>
      </c>
    </row>
    <row r="2191" spans="1:4" ht="15" customHeight="1">
      <c r="A2191" s="3" t="str">
        <f t="shared" si="147"/>
        <v>20230518</v>
      </c>
      <c r="B2191" t="s">
        <v>339</v>
      </c>
      <c r="C2191" s="5" t="s">
        <v>5510</v>
      </c>
      <c r="D2191" s="3" t="s">
        <v>61</v>
      </c>
    </row>
    <row r="2192" spans="1:4" ht="15" customHeight="1">
      <c r="A2192" s="3" t="str">
        <f t="shared" si="147"/>
        <v>20230518</v>
      </c>
      <c r="B2192" t="s">
        <v>340</v>
      </c>
      <c r="C2192" s="5" t="s">
        <v>5511</v>
      </c>
      <c r="D2192" s="3" t="s">
        <v>64</v>
      </c>
    </row>
    <row r="2193" spans="1:4" ht="15" customHeight="1">
      <c r="A2193" s="3" t="str">
        <f t="shared" si="147"/>
        <v>20230518</v>
      </c>
      <c r="B2193" t="s">
        <v>341</v>
      </c>
      <c r="C2193" s="5" t="s">
        <v>5512</v>
      </c>
      <c r="D2193" s="3" t="s">
        <v>6</v>
      </c>
    </row>
    <row r="2194" spans="1:4" ht="15" customHeight="1">
      <c r="A2194" s="3" t="str">
        <f t="shared" si="147"/>
        <v>20230518</v>
      </c>
      <c r="B2194" t="s">
        <v>342</v>
      </c>
      <c r="C2194" s="5" t="s">
        <v>5513</v>
      </c>
      <c r="D2194" s="3" t="s">
        <v>61</v>
      </c>
    </row>
    <row r="2195" spans="1:4" ht="15" customHeight="1">
      <c r="A2195" s="3" t="str">
        <f t="shared" si="147"/>
        <v>20230518</v>
      </c>
      <c r="B2195" t="s">
        <v>343</v>
      </c>
      <c r="C2195" s="5" t="s">
        <v>5514</v>
      </c>
      <c r="D2195" s="3" t="s">
        <v>6</v>
      </c>
    </row>
    <row r="2196" spans="1:4" ht="15" customHeight="1">
      <c r="A2196" s="3" t="str">
        <f t="shared" si="147"/>
        <v>20230518</v>
      </c>
      <c r="B2196" t="s">
        <v>344</v>
      </c>
      <c r="C2196" s="5" t="s">
        <v>5515</v>
      </c>
      <c r="D2196" s="3" t="s">
        <v>61</v>
      </c>
    </row>
    <row r="2197" spans="1:4" ht="15" customHeight="1">
      <c r="A2197" s="3" t="str">
        <f t="shared" ref="A2197:A2215" si="148">"20230516"</f>
        <v>20230516</v>
      </c>
      <c r="B2197" t="s">
        <v>2395</v>
      </c>
      <c r="C2197" s="5" t="s">
        <v>5516</v>
      </c>
      <c r="D2197" s="3" t="s">
        <v>64</v>
      </c>
    </row>
    <row r="2198" spans="1:4" ht="15" customHeight="1">
      <c r="A2198" s="3" t="str">
        <f t="shared" si="148"/>
        <v>20230516</v>
      </c>
      <c r="B2198" t="s">
        <v>2396</v>
      </c>
      <c r="C2198" s="5" t="s">
        <v>5517</v>
      </c>
      <c r="D2198" s="3" t="s">
        <v>61</v>
      </c>
    </row>
    <row r="2199" spans="1:4" ht="15" customHeight="1">
      <c r="A2199" s="3" t="str">
        <f t="shared" si="148"/>
        <v>20230516</v>
      </c>
      <c r="B2199" t="s">
        <v>2397</v>
      </c>
      <c r="C2199" s="5" t="s">
        <v>5518</v>
      </c>
      <c r="D2199" s="3" t="s">
        <v>64</v>
      </c>
    </row>
    <row r="2200" spans="1:4" ht="15" customHeight="1">
      <c r="A2200" s="3" t="str">
        <f t="shared" si="148"/>
        <v>20230516</v>
      </c>
      <c r="B2200" t="s">
        <v>2398</v>
      </c>
      <c r="C2200" s="5" t="s">
        <v>5519</v>
      </c>
      <c r="D2200" s="3" t="s">
        <v>64</v>
      </c>
    </row>
    <row r="2201" spans="1:4" ht="15" customHeight="1">
      <c r="A2201" s="3" t="str">
        <f t="shared" si="148"/>
        <v>20230516</v>
      </c>
      <c r="B2201" t="s">
        <v>2399</v>
      </c>
      <c r="C2201" s="5" t="s">
        <v>5520</v>
      </c>
      <c r="D2201" s="3" t="s">
        <v>61</v>
      </c>
    </row>
    <row r="2202" spans="1:4" ht="15" customHeight="1">
      <c r="A2202" s="3" t="str">
        <f t="shared" si="148"/>
        <v>20230516</v>
      </c>
      <c r="B2202" t="s">
        <v>2400</v>
      </c>
      <c r="C2202" s="5" t="s">
        <v>5521</v>
      </c>
      <c r="D2202" s="3" t="s">
        <v>61</v>
      </c>
    </row>
    <row r="2203" spans="1:4" ht="15" customHeight="1">
      <c r="A2203" s="3" t="str">
        <f t="shared" si="148"/>
        <v>20230516</v>
      </c>
      <c r="B2203" t="s">
        <v>2401</v>
      </c>
      <c r="C2203" s="5" t="s">
        <v>5522</v>
      </c>
      <c r="D2203" s="3" t="s">
        <v>61</v>
      </c>
    </row>
    <row r="2204" spans="1:4" ht="15" customHeight="1">
      <c r="A2204" s="3" t="str">
        <f t="shared" si="148"/>
        <v>20230516</v>
      </c>
      <c r="B2204" t="s">
        <v>2402</v>
      </c>
      <c r="C2204" s="5" t="s">
        <v>5523</v>
      </c>
      <c r="D2204" s="3" t="s">
        <v>6</v>
      </c>
    </row>
    <row r="2205" spans="1:4" ht="15" customHeight="1">
      <c r="A2205" s="3" t="str">
        <f t="shared" si="148"/>
        <v>20230516</v>
      </c>
      <c r="B2205" t="s">
        <v>2403</v>
      </c>
      <c r="C2205" s="5" t="s">
        <v>5524</v>
      </c>
      <c r="D2205" s="3" t="s">
        <v>6</v>
      </c>
    </row>
    <row r="2206" spans="1:4" ht="15" customHeight="1">
      <c r="A2206" s="3" t="str">
        <f t="shared" si="148"/>
        <v>20230516</v>
      </c>
      <c r="B2206" t="s">
        <v>2404</v>
      </c>
      <c r="C2206" s="5" t="s">
        <v>5525</v>
      </c>
      <c r="D2206" s="3" t="s">
        <v>61</v>
      </c>
    </row>
    <row r="2207" spans="1:4" ht="15" customHeight="1">
      <c r="A2207" s="3" t="str">
        <f t="shared" si="148"/>
        <v>20230516</v>
      </c>
      <c r="B2207" t="s">
        <v>2405</v>
      </c>
      <c r="C2207" s="5" t="s">
        <v>5526</v>
      </c>
      <c r="D2207" s="3" t="s">
        <v>61</v>
      </c>
    </row>
    <row r="2208" spans="1:4" ht="15" customHeight="1">
      <c r="A2208" s="3" t="str">
        <f t="shared" si="148"/>
        <v>20230516</v>
      </c>
      <c r="B2208" t="s">
        <v>2406</v>
      </c>
      <c r="C2208" s="5" t="s">
        <v>5527</v>
      </c>
      <c r="D2208" s="3" t="s">
        <v>61</v>
      </c>
    </row>
    <row r="2209" spans="1:4" ht="15" customHeight="1">
      <c r="A2209" s="3" t="str">
        <f t="shared" si="148"/>
        <v>20230516</v>
      </c>
      <c r="B2209" t="s">
        <v>2407</v>
      </c>
      <c r="C2209" s="5" t="s">
        <v>5528</v>
      </c>
      <c r="D2209" s="3" t="s">
        <v>61</v>
      </c>
    </row>
    <row r="2210" spans="1:4" ht="15" customHeight="1">
      <c r="A2210" s="3" t="str">
        <f t="shared" si="148"/>
        <v>20230516</v>
      </c>
      <c r="B2210" t="s">
        <v>2408</v>
      </c>
      <c r="C2210" s="5" t="s">
        <v>5529</v>
      </c>
      <c r="D2210" s="3" t="s">
        <v>61</v>
      </c>
    </row>
    <row r="2211" spans="1:4" ht="15" customHeight="1">
      <c r="A2211" s="3" t="str">
        <f t="shared" si="148"/>
        <v>20230516</v>
      </c>
      <c r="B2211" t="s">
        <v>2409</v>
      </c>
      <c r="C2211" s="5" t="s">
        <v>5530</v>
      </c>
      <c r="D2211" s="3" t="s">
        <v>6</v>
      </c>
    </row>
    <row r="2212" spans="1:4" ht="15" customHeight="1">
      <c r="A2212" s="3" t="str">
        <f t="shared" si="148"/>
        <v>20230516</v>
      </c>
      <c r="B2212" t="s">
        <v>2410</v>
      </c>
      <c r="C2212" s="5" t="s">
        <v>5531</v>
      </c>
      <c r="D2212" s="3" t="s">
        <v>6</v>
      </c>
    </row>
    <row r="2213" spans="1:4" ht="15" customHeight="1">
      <c r="A2213" s="3" t="str">
        <f t="shared" si="148"/>
        <v>20230516</v>
      </c>
      <c r="B2213" t="s">
        <v>2411</v>
      </c>
      <c r="C2213" s="5" t="s">
        <v>5532</v>
      </c>
      <c r="D2213" s="3" t="s">
        <v>6</v>
      </c>
    </row>
    <row r="2214" spans="1:4" ht="15" customHeight="1">
      <c r="A2214" s="3" t="str">
        <f t="shared" si="148"/>
        <v>20230516</v>
      </c>
      <c r="B2214" t="s">
        <v>2412</v>
      </c>
      <c r="C2214" s="5" t="s">
        <v>5533</v>
      </c>
      <c r="D2214" s="3" t="s">
        <v>61</v>
      </c>
    </row>
    <row r="2215" spans="1:4" ht="15" customHeight="1">
      <c r="A2215" s="3" t="str">
        <f t="shared" si="148"/>
        <v>20230516</v>
      </c>
      <c r="B2215" t="s">
        <v>2413</v>
      </c>
      <c r="C2215" s="5" t="s">
        <v>5534</v>
      </c>
      <c r="D2215" s="3" t="s">
        <v>6</v>
      </c>
    </row>
    <row r="2216" spans="1:4" ht="15" customHeight="1">
      <c r="A2216" s="3" t="str">
        <f t="shared" ref="A2216:A2222" si="149">"20230511"</f>
        <v>20230511</v>
      </c>
      <c r="B2216" t="s">
        <v>323</v>
      </c>
      <c r="C2216" s="5" t="s">
        <v>5535</v>
      </c>
      <c r="D2216" s="3" t="s">
        <v>61</v>
      </c>
    </row>
    <row r="2217" spans="1:4" ht="15" customHeight="1">
      <c r="A2217" s="3" t="str">
        <f t="shared" si="149"/>
        <v>20230511</v>
      </c>
      <c r="B2217" t="s">
        <v>324</v>
      </c>
      <c r="C2217" s="5" t="s">
        <v>5536</v>
      </c>
      <c r="D2217" s="3" t="s">
        <v>6</v>
      </c>
    </row>
    <row r="2218" spans="1:4" ht="15" customHeight="1">
      <c r="A2218" s="3" t="str">
        <f t="shared" si="149"/>
        <v>20230511</v>
      </c>
      <c r="B2218" t="s">
        <v>325</v>
      </c>
      <c r="C2218" s="5" t="s">
        <v>5537</v>
      </c>
      <c r="D2218" s="3" t="s">
        <v>6</v>
      </c>
    </row>
    <row r="2219" spans="1:4" ht="15" customHeight="1">
      <c r="A2219" s="3" t="str">
        <f t="shared" si="149"/>
        <v>20230511</v>
      </c>
      <c r="B2219" t="s">
        <v>326</v>
      </c>
      <c r="C2219" s="5" t="s">
        <v>5538</v>
      </c>
      <c r="D2219" s="3" t="s">
        <v>64</v>
      </c>
    </row>
    <row r="2220" spans="1:4" ht="15" customHeight="1">
      <c r="A2220" s="3" t="str">
        <f t="shared" si="149"/>
        <v>20230511</v>
      </c>
      <c r="B2220" t="s">
        <v>327</v>
      </c>
      <c r="C2220" s="5" t="s">
        <v>5539</v>
      </c>
      <c r="D2220" s="3" t="s">
        <v>61</v>
      </c>
    </row>
    <row r="2221" spans="1:4" ht="15" customHeight="1">
      <c r="A2221" s="3" t="str">
        <f t="shared" si="149"/>
        <v>20230511</v>
      </c>
      <c r="B2221" t="s">
        <v>328</v>
      </c>
      <c r="C2221" s="5" t="s">
        <v>5540</v>
      </c>
      <c r="D2221" s="3" t="s">
        <v>6</v>
      </c>
    </row>
    <row r="2222" spans="1:4" ht="15" customHeight="1">
      <c r="A2222" s="3" t="str">
        <f t="shared" si="149"/>
        <v>20230511</v>
      </c>
      <c r="B2222" t="s">
        <v>329</v>
      </c>
      <c r="C2222" s="5" t="s">
        <v>5541</v>
      </c>
      <c r="D2222" s="3" t="s">
        <v>61</v>
      </c>
    </row>
    <row r="2223" spans="1:4" ht="15" customHeight="1">
      <c r="A2223" s="3" t="str">
        <f t="shared" ref="A2223:A2241" si="150">"20230509"</f>
        <v>20230509</v>
      </c>
      <c r="B2223" t="s">
        <v>2376</v>
      </c>
      <c r="C2223" s="5" t="s">
        <v>5542</v>
      </c>
      <c r="D2223" s="3" t="s">
        <v>61</v>
      </c>
    </row>
    <row r="2224" spans="1:4" ht="15" customHeight="1">
      <c r="A2224" s="3" t="str">
        <f t="shared" si="150"/>
        <v>20230509</v>
      </c>
      <c r="B2224" t="s">
        <v>2377</v>
      </c>
      <c r="C2224" s="5" t="s">
        <v>5543</v>
      </c>
      <c r="D2224" s="3" t="s">
        <v>61</v>
      </c>
    </row>
    <row r="2225" spans="1:4" ht="15" customHeight="1">
      <c r="A2225" s="3" t="str">
        <f t="shared" si="150"/>
        <v>20230509</v>
      </c>
      <c r="B2225" t="s">
        <v>2378</v>
      </c>
      <c r="C2225" s="5" t="s">
        <v>5544</v>
      </c>
      <c r="D2225" s="3" t="s">
        <v>64</v>
      </c>
    </row>
    <row r="2226" spans="1:4" ht="15" customHeight="1">
      <c r="A2226" s="3" t="str">
        <f t="shared" si="150"/>
        <v>20230509</v>
      </c>
      <c r="B2226" t="s">
        <v>2379</v>
      </c>
      <c r="C2226" s="5" t="s">
        <v>5545</v>
      </c>
      <c r="D2226" s="3" t="s">
        <v>61</v>
      </c>
    </row>
    <row r="2227" spans="1:4" ht="15" customHeight="1">
      <c r="A2227" s="3" t="str">
        <f t="shared" si="150"/>
        <v>20230509</v>
      </c>
      <c r="B2227" t="s">
        <v>2380</v>
      </c>
      <c r="C2227" s="5" t="s">
        <v>5546</v>
      </c>
      <c r="D2227" s="3" t="s">
        <v>61</v>
      </c>
    </row>
    <row r="2228" spans="1:4" ht="15" customHeight="1">
      <c r="A2228" s="3" t="str">
        <f t="shared" si="150"/>
        <v>20230509</v>
      </c>
      <c r="B2228" t="s">
        <v>2381</v>
      </c>
      <c r="C2228" s="5" t="s">
        <v>5547</v>
      </c>
      <c r="D2228" s="3" t="s">
        <v>6</v>
      </c>
    </row>
    <row r="2229" spans="1:4" ht="15" customHeight="1">
      <c r="A2229" s="3" t="str">
        <f t="shared" si="150"/>
        <v>20230509</v>
      </c>
      <c r="B2229" t="s">
        <v>2382</v>
      </c>
      <c r="C2229" s="5" t="s">
        <v>5548</v>
      </c>
      <c r="D2229" s="3" t="s">
        <v>6</v>
      </c>
    </row>
    <row r="2230" spans="1:4" ht="15" customHeight="1">
      <c r="A2230" s="3" t="str">
        <f t="shared" si="150"/>
        <v>20230509</v>
      </c>
      <c r="B2230" t="s">
        <v>2383</v>
      </c>
      <c r="C2230" s="5" t="s">
        <v>5549</v>
      </c>
      <c r="D2230" s="3" t="s">
        <v>61</v>
      </c>
    </row>
    <row r="2231" spans="1:4" ht="15" customHeight="1">
      <c r="A2231" s="3" t="str">
        <f t="shared" si="150"/>
        <v>20230509</v>
      </c>
      <c r="B2231" t="s">
        <v>2384</v>
      </c>
      <c r="C2231" s="5" t="s">
        <v>5550</v>
      </c>
      <c r="D2231" s="3" t="s">
        <v>61</v>
      </c>
    </row>
    <row r="2232" spans="1:4" ht="15" customHeight="1">
      <c r="A2232" s="3" t="str">
        <f t="shared" si="150"/>
        <v>20230509</v>
      </c>
      <c r="B2232" t="s">
        <v>2385</v>
      </c>
      <c r="C2232" s="5" t="s">
        <v>5551</v>
      </c>
      <c r="D2232" s="3" t="s">
        <v>6</v>
      </c>
    </row>
    <row r="2233" spans="1:4" ht="15" customHeight="1">
      <c r="A2233" s="3" t="str">
        <f t="shared" si="150"/>
        <v>20230509</v>
      </c>
      <c r="B2233" t="s">
        <v>2386</v>
      </c>
      <c r="C2233" s="5" t="s">
        <v>5552</v>
      </c>
      <c r="D2233" s="3" t="s">
        <v>6</v>
      </c>
    </row>
    <row r="2234" spans="1:4" ht="15" customHeight="1">
      <c r="A2234" s="3" t="str">
        <f t="shared" si="150"/>
        <v>20230509</v>
      </c>
      <c r="B2234" t="s">
        <v>2387</v>
      </c>
      <c r="C2234" s="5" t="s">
        <v>5553</v>
      </c>
      <c r="D2234" s="3" t="s">
        <v>6</v>
      </c>
    </row>
    <row r="2235" spans="1:4" ht="15" customHeight="1">
      <c r="A2235" s="3" t="str">
        <f t="shared" si="150"/>
        <v>20230509</v>
      </c>
      <c r="B2235" t="s">
        <v>2388</v>
      </c>
      <c r="C2235" s="5" t="s">
        <v>5554</v>
      </c>
      <c r="D2235" s="3" t="s">
        <v>6</v>
      </c>
    </row>
    <row r="2236" spans="1:4" ht="15" customHeight="1">
      <c r="A2236" s="3" t="str">
        <f t="shared" si="150"/>
        <v>20230509</v>
      </c>
      <c r="B2236" t="s">
        <v>2389</v>
      </c>
      <c r="C2236" s="5" t="s">
        <v>5555</v>
      </c>
      <c r="D2236" s="3" t="s">
        <v>6</v>
      </c>
    </row>
    <row r="2237" spans="1:4" ht="15" customHeight="1">
      <c r="A2237" s="3" t="str">
        <f t="shared" si="150"/>
        <v>20230509</v>
      </c>
      <c r="B2237" t="s">
        <v>2390</v>
      </c>
      <c r="C2237" s="5" t="s">
        <v>5556</v>
      </c>
      <c r="D2237" s="3" t="s">
        <v>6</v>
      </c>
    </row>
    <row r="2238" spans="1:4" ht="15" customHeight="1">
      <c r="A2238" s="3" t="str">
        <f t="shared" si="150"/>
        <v>20230509</v>
      </c>
      <c r="B2238" t="s">
        <v>2391</v>
      </c>
      <c r="C2238" s="5" t="s">
        <v>5557</v>
      </c>
      <c r="D2238" s="3" t="s">
        <v>6</v>
      </c>
    </row>
    <row r="2239" spans="1:4" ht="15" customHeight="1">
      <c r="A2239" s="3" t="str">
        <f t="shared" si="150"/>
        <v>20230509</v>
      </c>
      <c r="B2239" t="s">
        <v>2392</v>
      </c>
      <c r="C2239" s="5" t="s">
        <v>5558</v>
      </c>
      <c r="D2239" s="3" t="s">
        <v>6</v>
      </c>
    </row>
    <row r="2240" spans="1:4" ht="15" customHeight="1">
      <c r="A2240" s="3" t="str">
        <f t="shared" si="150"/>
        <v>20230509</v>
      </c>
      <c r="B2240" t="s">
        <v>2393</v>
      </c>
      <c r="C2240" s="5" t="s">
        <v>5559</v>
      </c>
      <c r="D2240" s="3" t="s">
        <v>61</v>
      </c>
    </row>
    <row r="2241" spans="1:4" ht="15" customHeight="1">
      <c r="A2241" s="3" t="str">
        <f t="shared" si="150"/>
        <v>20230509</v>
      </c>
      <c r="B2241" t="s">
        <v>2394</v>
      </c>
      <c r="C2241" s="5" t="s">
        <v>5560</v>
      </c>
      <c r="D2241" s="3" t="s">
        <v>4</v>
      </c>
    </row>
    <row r="2242" spans="1:4" ht="15" customHeight="1">
      <c r="A2242" s="3" t="str">
        <f t="shared" ref="A2242:A2255" si="151">"20230504"</f>
        <v>20230504</v>
      </c>
      <c r="B2242" t="s">
        <v>309</v>
      </c>
      <c r="C2242" s="5" t="s">
        <v>5561</v>
      </c>
      <c r="D2242" s="3" t="s">
        <v>61</v>
      </c>
    </row>
    <row r="2243" spans="1:4" ht="15" customHeight="1">
      <c r="A2243" s="3" t="str">
        <f t="shared" si="151"/>
        <v>20230504</v>
      </c>
      <c r="B2243" t="s">
        <v>310</v>
      </c>
      <c r="C2243" s="5" t="s">
        <v>5562</v>
      </c>
      <c r="D2243" s="3" t="s">
        <v>61</v>
      </c>
    </row>
    <row r="2244" spans="1:4" ht="15" customHeight="1">
      <c r="A2244" s="3" t="str">
        <f t="shared" si="151"/>
        <v>20230504</v>
      </c>
      <c r="B2244" t="s">
        <v>311</v>
      </c>
      <c r="C2244" s="5" t="s">
        <v>5563</v>
      </c>
      <c r="D2244" s="3" t="s">
        <v>64</v>
      </c>
    </row>
    <row r="2245" spans="1:4" ht="15" customHeight="1">
      <c r="A2245" s="3" t="str">
        <f t="shared" si="151"/>
        <v>20230504</v>
      </c>
      <c r="B2245" t="s">
        <v>312</v>
      </c>
      <c r="C2245" s="5" t="s">
        <v>5564</v>
      </c>
      <c r="D2245" s="3" t="s">
        <v>6</v>
      </c>
    </row>
    <row r="2246" spans="1:4" ht="15" customHeight="1">
      <c r="A2246" s="3" t="str">
        <f t="shared" si="151"/>
        <v>20230504</v>
      </c>
      <c r="B2246" t="s">
        <v>313</v>
      </c>
      <c r="C2246" s="5" t="s">
        <v>5565</v>
      </c>
      <c r="D2246" s="3" t="s">
        <v>6</v>
      </c>
    </row>
    <row r="2247" spans="1:4" ht="15" customHeight="1">
      <c r="A2247" s="3" t="str">
        <f t="shared" si="151"/>
        <v>20230504</v>
      </c>
      <c r="B2247" t="s">
        <v>314</v>
      </c>
      <c r="C2247" s="5" t="s">
        <v>5566</v>
      </c>
      <c r="D2247" s="3" t="s">
        <v>61</v>
      </c>
    </row>
    <row r="2248" spans="1:4" ht="15" customHeight="1">
      <c r="A2248" s="3" t="str">
        <f t="shared" si="151"/>
        <v>20230504</v>
      </c>
      <c r="B2248" t="s">
        <v>315</v>
      </c>
      <c r="C2248" s="5" t="s">
        <v>5567</v>
      </c>
      <c r="D2248" s="3" t="s">
        <v>6</v>
      </c>
    </row>
    <row r="2249" spans="1:4" ht="15" customHeight="1">
      <c r="A2249" s="3" t="str">
        <f t="shared" si="151"/>
        <v>20230504</v>
      </c>
      <c r="B2249" t="s">
        <v>316</v>
      </c>
      <c r="C2249" s="5" t="s">
        <v>5568</v>
      </c>
      <c r="D2249" s="3" t="s">
        <v>64</v>
      </c>
    </row>
    <row r="2250" spans="1:4" ht="15" customHeight="1">
      <c r="A2250" s="3" t="str">
        <f t="shared" si="151"/>
        <v>20230504</v>
      </c>
      <c r="B2250" t="s">
        <v>317</v>
      </c>
      <c r="C2250" s="5" t="s">
        <v>5569</v>
      </c>
      <c r="D2250" s="3" t="s">
        <v>6</v>
      </c>
    </row>
    <row r="2251" spans="1:4" ht="15" customHeight="1">
      <c r="A2251" s="3" t="str">
        <f t="shared" si="151"/>
        <v>20230504</v>
      </c>
      <c r="B2251" t="s">
        <v>318</v>
      </c>
      <c r="C2251" s="5" t="s">
        <v>5570</v>
      </c>
      <c r="D2251" s="3" t="s">
        <v>61</v>
      </c>
    </row>
    <row r="2252" spans="1:4" ht="15" customHeight="1">
      <c r="A2252" s="3" t="str">
        <f t="shared" si="151"/>
        <v>20230504</v>
      </c>
      <c r="B2252" t="s">
        <v>319</v>
      </c>
      <c r="C2252" s="5" t="s">
        <v>5571</v>
      </c>
      <c r="D2252" s="3" t="s">
        <v>61</v>
      </c>
    </row>
    <row r="2253" spans="1:4" ht="15" customHeight="1">
      <c r="A2253" s="3" t="str">
        <f t="shared" si="151"/>
        <v>20230504</v>
      </c>
      <c r="B2253" t="s">
        <v>320</v>
      </c>
      <c r="C2253" s="5" t="s">
        <v>5572</v>
      </c>
      <c r="D2253" s="3" t="s">
        <v>61</v>
      </c>
    </row>
    <row r="2254" spans="1:4" ht="15" customHeight="1">
      <c r="A2254" s="3" t="str">
        <f t="shared" si="151"/>
        <v>20230504</v>
      </c>
      <c r="B2254" t="s">
        <v>321</v>
      </c>
      <c r="C2254" s="5" t="s">
        <v>5573</v>
      </c>
      <c r="D2254" s="3" t="s">
        <v>6</v>
      </c>
    </row>
    <row r="2255" spans="1:4" ht="15" customHeight="1">
      <c r="A2255" s="3" t="str">
        <f t="shared" si="151"/>
        <v>20230504</v>
      </c>
      <c r="B2255" t="s">
        <v>322</v>
      </c>
      <c r="C2255" s="5" t="s">
        <v>5574</v>
      </c>
      <c r="D2255" s="3" t="s">
        <v>6</v>
      </c>
    </row>
    <row r="2256" spans="1:4" ht="15" customHeight="1">
      <c r="A2256" s="3" t="str">
        <f t="shared" ref="A2256:A2264" si="152">"20230502"</f>
        <v>20230502</v>
      </c>
      <c r="B2256" t="s">
        <v>2367</v>
      </c>
      <c r="C2256" s="5" t="s">
        <v>5575</v>
      </c>
      <c r="D2256" s="3" t="s">
        <v>6</v>
      </c>
    </row>
    <row r="2257" spans="1:4" ht="15" customHeight="1">
      <c r="A2257" s="3" t="str">
        <f t="shared" si="152"/>
        <v>20230502</v>
      </c>
      <c r="B2257" t="s">
        <v>2368</v>
      </c>
      <c r="C2257" s="5" t="s">
        <v>5576</v>
      </c>
      <c r="D2257" s="3" t="s">
        <v>61</v>
      </c>
    </row>
    <row r="2258" spans="1:4" ht="15" customHeight="1">
      <c r="A2258" s="3" t="str">
        <f t="shared" si="152"/>
        <v>20230502</v>
      </c>
      <c r="B2258" t="s">
        <v>2369</v>
      </c>
      <c r="C2258" s="5" t="s">
        <v>5577</v>
      </c>
      <c r="D2258" s="3" t="s">
        <v>61</v>
      </c>
    </row>
    <row r="2259" spans="1:4" ht="15" customHeight="1">
      <c r="A2259" s="3" t="str">
        <f t="shared" si="152"/>
        <v>20230502</v>
      </c>
      <c r="B2259" t="s">
        <v>2370</v>
      </c>
      <c r="C2259" s="5" t="s">
        <v>5578</v>
      </c>
      <c r="D2259" s="3" t="s">
        <v>64</v>
      </c>
    </row>
    <row r="2260" spans="1:4" ht="15" customHeight="1">
      <c r="A2260" s="3" t="str">
        <f t="shared" si="152"/>
        <v>20230502</v>
      </c>
      <c r="B2260" t="s">
        <v>2371</v>
      </c>
      <c r="C2260" s="5" t="s">
        <v>5579</v>
      </c>
      <c r="D2260" s="3" t="s">
        <v>6</v>
      </c>
    </row>
    <row r="2261" spans="1:4" ht="15" customHeight="1">
      <c r="A2261" s="3" t="str">
        <f t="shared" si="152"/>
        <v>20230502</v>
      </c>
      <c r="B2261" t="s">
        <v>2372</v>
      </c>
      <c r="C2261" s="5" t="s">
        <v>5580</v>
      </c>
      <c r="D2261" s="3" t="s">
        <v>6</v>
      </c>
    </row>
    <row r="2262" spans="1:4" ht="15" customHeight="1">
      <c r="A2262" s="3" t="str">
        <f t="shared" si="152"/>
        <v>20230502</v>
      </c>
      <c r="B2262" t="s">
        <v>2373</v>
      </c>
      <c r="C2262" s="5" t="s">
        <v>5581</v>
      </c>
      <c r="D2262" s="3" t="s">
        <v>61</v>
      </c>
    </row>
    <row r="2263" spans="1:4" ht="15" customHeight="1">
      <c r="A2263" s="3" t="str">
        <f t="shared" si="152"/>
        <v>20230502</v>
      </c>
      <c r="B2263" t="s">
        <v>2374</v>
      </c>
      <c r="C2263" s="5" t="s">
        <v>5582</v>
      </c>
      <c r="D2263" s="3" t="s">
        <v>61</v>
      </c>
    </row>
    <row r="2264" spans="1:4" ht="15" customHeight="1">
      <c r="A2264" s="3" t="str">
        <f t="shared" si="152"/>
        <v>20230502</v>
      </c>
      <c r="B2264" t="s">
        <v>2375</v>
      </c>
      <c r="C2264" s="5" t="s">
        <v>5583</v>
      </c>
      <c r="D2264" s="3" t="s">
        <v>6</v>
      </c>
    </row>
    <row r="2265" spans="1:4" ht="15" customHeight="1">
      <c r="A2265" s="3" t="str">
        <f t="shared" ref="A2265:A2276" si="153">"20230427"</f>
        <v>20230427</v>
      </c>
      <c r="B2265" t="s">
        <v>296</v>
      </c>
      <c r="C2265" s="5" t="s">
        <v>5584</v>
      </c>
      <c r="D2265" s="3" t="s">
        <v>297</v>
      </c>
    </row>
    <row r="2266" spans="1:4" ht="15" customHeight="1">
      <c r="A2266" s="3" t="str">
        <f t="shared" si="153"/>
        <v>20230427</v>
      </c>
      <c r="B2266" t="s">
        <v>298</v>
      </c>
      <c r="C2266" s="5" t="s">
        <v>5585</v>
      </c>
      <c r="D2266" s="3" t="s">
        <v>64</v>
      </c>
    </row>
    <row r="2267" spans="1:4" ht="15" customHeight="1">
      <c r="A2267" s="3" t="str">
        <f t="shared" si="153"/>
        <v>20230427</v>
      </c>
      <c r="B2267" t="s">
        <v>299</v>
      </c>
      <c r="C2267" s="5" t="s">
        <v>5586</v>
      </c>
      <c r="D2267" s="3" t="s">
        <v>4</v>
      </c>
    </row>
    <row r="2268" spans="1:4" ht="15" customHeight="1">
      <c r="A2268" s="3" t="str">
        <f t="shared" si="153"/>
        <v>20230427</v>
      </c>
      <c r="B2268" t="s">
        <v>300</v>
      </c>
      <c r="C2268" s="5" t="s">
        <v>5587</v>
      </c>
      <c r="D2268" s="3" t="s">
        <v>61</v>
      </c>
    </row>
    <row r="2269" spans="1:4" ht="15" customHeight="1">
      <c r="A2269" s="3" t="str">
        <f t="shared" si="153"/>
        <v>20230427</v>
      </c>
      <c r="B2269" t="s">
        <v>301</v>
      </c>
      <c r="C2269" s="5" t="s">
        <v>5588</v>
      </c>
      <c r="D2269" s="3" t="s">
        <v>61</v>
      </c>
    </row>
    <row r="2270" spans="1:4" ht="15" customHeight="1">
      <c r="A2270" s="3" t="str">
        <f t="shared" si="153"/>
        <v>20230427</v>
      </c>
      <c r="B2270" t="s">
        <v>302</v>
      </c>
      <c r="C2270" s="5" t="s">
        <v>5589</v>
      </c>
      <c r="D2270" s="3" t="s">
        <v>6</v>
      </c>
    </row>
    <row r="2271" spans="1:4" ht="15" customHeight="1">
      <c r="A2271" s="3" t="str">
        <f t="shared" si="153"/>
        <v>20230427</v>
      </c>
      <c r="B2271" t="s">
        <v>303</v>
      </c>
      <c r="C2271" s="5" t="s">
        <v>5590</v>
      </c>
      <c r="D2271" s="3" t="s">
        <v>61</v>
      </c>
    </row>
    <row r="2272" spans="1:4" ht="15" customHeight="1">
      <c r="A2272" s="3" t="str">
        <f t="shared" si="153"/>
        <v>20230427</v>
      </c>
      <c r="B2272" t="s">
        <v>304</v>
      </c>
      <c r="C2272" s="5" t="s">
        <v>5591</v>
      </c>
      <c r="D2272" s="3" t="s">
        <v>61</v>
      </c>
    </row>
    <row r="2273" spans="1:4" ht="15" customHeight="1">
      <c r="A2273" s="3" t="str">
        <f t="shared" si="153"/>
        <v>20230427</v>
      </c>
      <c r="B2273" t="s">
        <v>305</v>
      </c>
      <c r="C2273" s="5" t="s">
        <v>5592</v>
      </c>
      <c r="D2273" s="3" t="s">
        <v>61</v>
      </c>
    </row>
    <row r="2274" spans="1:4" ht="15" customHeight="1">
      <c r="A2274" s="3" t="str">
        <f t="shared" si="153"/>
        <v>20230427</v>
      </c>
      <c r="B2274" t="s">
        <v>306</v>
      </c>
      <c r="C2274" s="5" t="s">
        <v>5593</v>
      </c>
      <c r="D2274" s="3" t="s">
        <v>61</v>
      </c>
    </row>
    <row r="2275" spans="1:4" ht="15" customHeight="1">
      <c r="A2275" s="3" t="str">
        <f t="shared" si="153"/>
        <v>20230427</v>
      </c>
      <c r="B2275" t="s">
        <v>307</v>
      </c>
      <c r="C2275" s="5" t="s">
        <v>5594</v>
      </c>
      <c r="D2275" s="3" t="s">
        <v>6</v>
      </c>
    </row>
    <row r="2276" spans="1:4" ht="15" customHeight="1">
      <c r="A2276" s="3" t="str">
        <f t="shared" si="153"/>
        <v>20230427</v>
      </c>
      <c r="B2276" t="s">
        <v>308</v>
      </c>
      <c r="C2276" s="5" t="s">
        <v>5595</v>
      </c>
      <c r="D2276" s="3" t="s">
        <v>61</v>
      </c>
    </row>
    <row r="2277" spans="1:4" ht="15" customHeight="1">
      <c r="A2277" s="3" t="str">
        <f t="shared" ref="A2277:A2302" si="154">"20230425"</f>
        <v>20230425</v>
      </c>
      <c r="B2277" t="s">
        <v>2341</v>
      </c>
      <c r="C2277" s="5" t="s">
        <v>5596</v>
      </c>
      <c r="D2277" s="3" t="s">
        <v>64</v>
      </c>
    </row>
    <row r="2278" spans="1:4" ht="15" customHeight="1">
      <c r="A2278" s="3" t="str">
        <f t="shared" si="154"/>
        <v>20230425</v>
      </c>
      <c r="B2278" t="s">
        <v>2342</v>
      </c>
      <c r="C2278" s="5" t="s">
        <v>5597</v>
      </c>
      <c r="D2278" s="3" t="s">
        <v>64</v>
      </c>
    </row>
    <row r="2279" spans="1:4" ht="15" customHeight="1">
      <c r="A2279" s="3" t="str">
        <f t="shared" si="154"/>
        <v>20230425</v>
      </c>
      <c r="B2279" t="s">
        <v>2343</v>
      </c>
      <c r="C2279" s="5" t="s">
        <v>5598</v>
      </c>
      <c r="D2279" s="3" t="s">
        <v>61</v>
      </c>
    </row>
    <row r="2280" spans="1:4" ht="15" customHeight="1">
      <c r="A2280" s="3" t="str">
        <f t="shared" si="154"/>
        <v>20230425</v>
      </c>
      <c r="B2280" t="s">
        <v>2344</v>
      </c>
      <c r="C2280" s="5" t="s">
        <v>5599</v>
      </c>
      <c r="D2280" s="3" t="s">
        <v>64</v>
      </c>
    </row>
    <row r="2281" spans="1:4" ht="15" customHeight="1">
      <c r="A2281" s="3" t="str">
        <f t="shared" si="154"/>
        <v>20230425</v>
      </c>
      <c r="B2281" t="s">
        <v>2345</v>
      </c>
      <c r="C2281" s="5" t="s">
        <v>5600</v>
      </c>
      <c r="D2281" s="3" t="s">
        <v>61</v>
      </c>
    </row>
    <row r="2282" spans="1:4" ht="15" customHeight="1">
      <c r="A2282" s="3" t="str">
        <f t="shared" si="154"/>
        <v>20230425</v>
      </c>
      <c r="B2282" t="s">
        <v>2346</v>
      </c>
      <c r="C2282" s="5" t="s">
        <v>5601</v>
      </c>
      <c r="D2282" s="3" t="s">
        <v>61</v>
      </c>
    </row>
    <row r="2283" spans="1:4" ht="15" customHeight="1">
      <c r="A2283" s="3" t="str">
        <f t="shared" si="154"/>
        <v>20230425</v>
      </c>
      <c r="B2283" t="s">
        <v>2347</v>
      </c>
      <c r="C2283" s="5" t="s">
        <v>5602</v>
      </c>
      <c r="D2283" s="3" t="s">
        <v>64</v>
      </c>
    </row>
    <row r="2284" spans="1:4" ht="15" customHeight="1">
      <c r="A2284" s="3" t="str">
        <f t="shared" si="154"/>
        <v>20230425</v>
      </c>
      <c r="B2284" t="s">
        <v>2348</v>
      </c>
      <c r="C2284" s="5" t="s">
        <v>5603</v>
      </c>
      <c r="D2284" s="3" t="s">
        <v>61</v>
      </c>
    </row>
    <row r="2285" spans="1:4" ht="15" customHeight="1">
      <c r="A2285" s="3" t="str">
        <f t="shared" si="154"/>
        <v>20230425</v>
      </c>
      <c r="B2285" t="s">
        <v>2349</v>
      </c>
      <c r="C2285" s="5" t="s">
        <v>5604</v>
      </c>
      <c r="D2285" s="3" t="s">
        <v>61</v>
      </c>
    </row>
    <row r="2286" spans="1:4" ht="15" customHeight="1">
      <c r="A2286" s="3" t="str">
        <f t="shared" si="154"/>
        <v>20230425</v>
      </c>
      <c r="B2286" t="s">
        <v>2350</v>
      </c>
      <c r="C2286" s="5" t="s">
        <v>5605</v>
      </c>
      <c r="D2286" s="3" t="s">
        <v>6</v>
      </c>
    </row>
    <row r="2287" spans="1:4" ht="15" customHeight="1">
      <c r="A2287" s="3" t="str">
        <f t="shared" si="154"/>
        <v>20230425</v>
      </c>
      <c r="B2287" t="s">
        <v>2351</v>
      </c>
      <c r="C2287" s="5" t="s">
        <v>5606</v>
      </c>
      <c r="D2287" s="3" t="s">
        <v>4</v>
      </c>
    </row>
    <row r="2288" spans="1:4" ht="15" customHeight="1">
      <c r="A2288" s="3" t="str">
        <f t="shared" si="154"/>
        <v>20230425</v>
      </c>
      <c r="B2288" t="s">
        <v>2352</v>
      </c>
      <c r="C2288" s="5" t="s">
        <v>5607</v>
      </c>
      <c r="D2288" s="3" t="s">
        <v>61</v>
      </c>
    </row>
    <row r="2289" spans="1:4" ht="15" customHeight="1">
      <c r="A2289" s="3" t="str">
        <f t="shared" si="154"/>
        <v>20230425</v>
      </c>
      <c r="B2289" t="s">
        <v>2353</v>
      </c>
      <c r="C2289" s="5" t="s">
        <v>5608</v>
      </c>
      <c r="D2289" s="3" t="s">
        <v>61</v>
      </c>
    </row>
    <row r="2290" spans="1:4" ht="15" customHeight="1">
      <c r="A2290" s="3" t="str">
        <f t="shared" si="154"/>
        <v>20230425</v>
      </c>
      <c r="B2290" t="s">
        <v>2354</v>
      </c>
      <c r="C2290" s="5" t="s">
        <v>5609</v>
      </c>
      <c r="D2290" s="3" t="s">
        <v>4</v>
      </c>
    </row>
    <row r="2291" spans="1:4" ht="15" customHeight="1">
      <c r="A2291" s="3" t="str">
        <f t="shared" si="154"/>
        <v>20230425</v>
      </c>
      <c r="B2291" t="s">
        <v>2355</v>
      </c>
      <c r="C2291" s="5" t="s">
        <v>5610</v>
      </c>
      <c r="D2291" s="3" t="s">
        <v>6</v>
      </c>
    </row>
    <row r="2292" spans="1:4" ht="15" customHeight="1">
      <c r="A2292" s="3" t="str">
        <f t="shared" si="154"/>
        <v>20230425</v>
      </c>
      <c r="B2292" t="s">
        <v>2356</v>
      </c>
      <c r="C2292" s="5" t="s">
        <v>5611</v>
      </c>
      <c r="D2292" s="3" t="s">
        <v>61</v>
      </c>
    </row>
    <row r="2293" spans="1:4" ht="15" customHeight="1">
      <c r="A2293" s="3" t="str">
        <f t="shared" si="154"/>
        <v>20230425</v>
      </c>
      <c r="B2293" t="s">
        <v>2357</v>
      </c>
      <c r="C2293" s="5" t="s">
        <v>5612</v>
      </c>
      <c r="D2293" s="3" t="s">
        <v>4</v>
      </c>
    </row>
    <row r="2294" spans="1:4" ht="15" customHeight="1">
      <c r="A2294" s="3" t="str">
        <f t="shared" si="154"/>
        <v>20230425</v>
      </c>
      <c r="B2294" t="s">
        <v>2358</v>
      </c>
      <c r="C2294" s="5" t="s">
        <v>5613</v>
      </c>
      <c r="D2294" s="3" t="s">
        <v>61</v>
      </c>
    </row>
    <row r="2295" spans="1:4" ht="15" customHeight="1">
      <c r="A2295" s="3" t="str">
        <f t="shared" si="154"/>
        <v>20230425</v>
      </c>
      <c r="B2295" t="s">
        <v>2359</v>
      </c>
      <c r="C2295" s="5" t="s">
        <v>5614</v>
      </c>
      <c r="D2295" s="3" t="s">
        <v>6</v>
      </c>
    </row>
    <row r="2296" spans="1:4" ht="15" customHeight="1">
      <c r="A2296" s="3" t="str">
        <f t="shared" si="154"/>
        <v>20230425</v>
      </c>
      <c r="B2296" t="s">
        <v>2360</v>
      </c>
      <c r="C2296" s="5" t="s">
        <v>5615</v>
      </c>
      <c r="D2296" s="3" t="s">
        <v>61</v>
      </c>
    </row>
    <row r="2297" spans="1:4" ht="15" customHeight="1">
      <c r="A2297" s="3" t="str">
        <f t="shared" si="154"/>
        <v>20230425</v>
      </c>
      <c r="B2297" t="s">
        <v>2361</v>
      </c>
      <c r="C2297" s="5" t="s">
        <v>5616</v>
      </c>
      <c r="D2297" s="3" t="s">
        <v>61</v>
      </c>
    </row>
    <row r="2298" spans="1:4" ht="15" customHeight="1">
      <c r="A2298" s="3" t="str">
        <f t="shared" si="154"/>
        <v>20230425</v>
      </c>
      <c r="B2298" t="s">
        <v>2362</v>
      </c>
      <c r="C2298" s="5" t="s">
        <v>5617</v>
      </c>
      <c r="D2298" s="3" t="s">
        <v>61</v>
      </c>
    </row>
    <row r="2299" spans="1:4" ht="15" customHeight="1">
      <c r="A2299" s="3" t="str">
        <f t="shared" si="154"/>
        <v>20230425</v>
      </c>
      <c r="B2299" t="s">
        <v>2363</v>
      </c>
      <c r="C2299" s="5" t="s">
        <v>5618</v>
      </c>
      <c r="D2299" s="3" t="s">
        <v>64</v>
      </c>
    </row>
    <row r="2300" spans="1:4" ht="15" customHeight="1">
      <c r="A2300" s="3" t="str">
        <f t="shared" si="154"/>
        <v>20230425</v>
      </c>
      <c r="B2300" t="s">
        <v>2364</v>
      </c>
      <c r="C2300" s="5" t="s">
        <v>5619</v>
      </c>
      <c r="D2300" s="3" t="s">
        <v>64</v>
      </c>
    </row>
    <row r="2301" spans="1:4" ht="15" customHeight="1">
      <c r="A2301" s="3" t="str">
        <f t="shared" si="154"/>
        <v>20230425</v>
      </c>
      <c r="B2301" t="s">
        <v>2365</v>
      </c>
      <c r="C2301" s="5" t="s">
        <v>5620</v>
      </c>
      <c r="D2301" s="3" t="s">
        <v>61</v>
      </c>
    </row>
    <row r="2302" spans="1:4" ht="15" customHeight="1">
      <c r="A2302" s="3" t="str">
        <f t="shared" si="154"/>
        <v>20230425</v>
      </c>
      <c r="B2302" t="s">
        <v>2366</v>
      </c>
      <c r="C2302" s="5" t="s">
        <v>5621</v>
      </c>
      <c r="D2302" s="3" t="s">
        <v>61</v>
      </c>
    </row>
    <row r="2303" spans="1:4" ht="15" customHeight="1">
      <c r="A2303" s="3" t="str">
        <f t="shared" ref="A2303:A2317" si="155">"20230420"</f>
        <v>20230420</v>
      </c>
      <c r="B2303" t="s">
        <v>281</v>
      </c>
      <c r="C2303" s="5" t="s">
        <v>5622</v>
      </c>
      <c r="D2303" s="3" t="s">
        <v>61</v>
      </c>
    </row>
    <row r="2304" spans="1:4" ht="15" customHeight="1">
      <c r="A2304" s="3" t="str">
        <f t="shared" si="155"/>
        <v>20230420</v>
      </c>
      <c r="B2304" t="s">
        <v>282</v>
      </c>
      <c r="C2304" s="5" t="s">
        <v>5623</v>
      </c>
      <c r="D2304" s="3" t="s">
        <v>6</v>
      </c>
    </row>
    <row r="2305" spans="1:4" ht="15" customHeight="1">
      <c r="A2305" s="3" t="str">
        <f t="shared" si="155"/>
        <v>20230420</v>
      </c>
      <c r="B2305" t="s">
        <v>283</v>
      </c>
      <c r="C2305" s="5" t="s">
        <v>5624</v>
      </c>
      <c r="D2305" s="3" t="s">
        <v>6</v>
      </c>
    </row>
    <row r="2306" spans="1:4" ht="15" customHeight="1">
      <c r="A2306" s="3" t="str">
        <f t="shared" si="155"/>
        <v>20230420</v>
      </c>
      <c r="B2306" t="s">
        <v>284</v>
      </c>
      <c r="C2306" s="5" t="s">
        <v>5625</v>
      </c>
      <c r="D2306" s="3" t="s">
        <v>61</v>
      </c>
    </row>
    <row r="2307" spans="1:4" ht="15" customHeight="1">
      <c r="A2307" s="3" t="str">
        <f t="shared" si="155"/>
        <v>20230420</v>
      </c>
      <c r="B2307" t="s">
        <v>285</v>
      </c>
      <c r="C2307" s="5" t="s">
        <v>5397</v>
      </c>
      <c r="D2307" s="3" t="s">
        <v>61</v>
      </c>
    </row>
    <row r="2308" spans="1:4" ht="15" customHeight="1">
      <c r="A2308" s="3" t="str">
        <f t="shared" si="155"/>
        <v>20230420</v>
      </c>
      <c r="B2308" t="s">
        <v>286</v>
      </c>
      <c r="C2308" s="5" t="s">
        <v>5626</v>
      </c>
      <c r="D2308" s="3" t="s">
        <v>61</v>
      </c>
    </row>
    <row r="2309" spans="1:4" ht="15" customHeight="1">
      <c r="A2309" s="3" t="str">
        <f t="shared" si="155"/>
        <v>20230420</v>
      </c>
      <c r="B2309" t="s">
        <v>287</v>
      </c>
      <c r="C2309" s="5" t="s">
        <v>5627</v>
      </c>
      <c r="D2309" s="3" t="s">
        <v>6</v>
      </c>
    </row>
    <row r="2310" spans="1:4" ht="15" customHeight="1">
      <c r="A2310" s="3" t="str">
        <f t="shared" si="155"/>
        <v>20230420</v>
      </c>
      <c r="B2310" t="s">
        <v>288</v>
      </c>
      <c r="C2310" s="5" t="s">
        <v>5628</v>
      </c>
      <c r="D2310" s="3" t="s">
        <v>61</v>
      </c>
    </row>
    <row r="2311" spans="1:4" ht="15" customHeight="1">
      <c r="A2311" s="3" t="str">
        <f t="shared" si="155"/>
        <v>20230420</v>
      </c>
      <c r="B2311" t="s">
        <v>289</v>
      </c>
      <c r="C2311" s="5" t="s">
        <v>5629</v>
      </c>
      <c r="D2311" s="3" t="s">
        <v>4</v>
      </c>
    </row>
    <row r="2312" spans="1:4" ht="15" customHeight="1">
      <c r="A2312" s="3" t="str">
        <f t="shared" si="155"/>
        <v>20230420</v>
      </c>
      <c r="B2312" t="s">
        <v>290</v>
      </c>
      <c r="C2312" s="5" t="s">
        <v>5630</v>
      </c>
      <c r="D2312" s="3" t="s">
        <v>6</v>
      </c>
    </row>
    <row r="2313" spans="1:4" ht="15" customHeight="1">
      <c r="A2313" s="3" t="str">
        <f t="shared" si="155"/>
        <v>20230420</v>
      </c>
      <c r="B2313" t="s">
        <v>291</v>
      </c>
      <c r="C2313" s="5" t="s">
        <v>5631</v>
      </c>
      <c r="D2313" s="3" t="s">
        <v>4</v>
      </c>
    </row>
    <row r="2314" spans="1:4" ht="15" customHeight="1">
      <c r="A2314" s="3" t="str">
        <f t="shared" si="155"/>
        <v>20230420</v>
      </c>
      <c r="B2314" t="s">
        <v>292</v>
      </c>
      <c r="C2314" s="5" t="s">
        <v>5632</v>
      </c>
      <c r="D2314" s="3" t="s">
        <v>61</v>
      </c>
    </row>
    <row r="2315" spans="1:4" ht="15" customHeight="1">
      <c r="A2315" s="3" t="str">
        <f t="shared" si="155"/>
        <v>20230420</v>
      </c>
      <c r="B2315" t="s">
        <v>293</v>
      </c>
      <c r="C2315" s="5" t="s">
        <v>5633</v>
      </c>
      <c r="D2315" s="3" t="s">
        <v>6</v>
      </c>
    </row>
    <row r="2316" spans="1:4" ht="15" customHeight="1">
      <c r="A2316" s="3" t="str">
        <f t="shared" si="155"/>
        <v>20230420</v>
      </c>
      <c r="B2316" t="s">
        <v>294</v>
      </c>
      <c r="C2316" s="5" t="s">
        <v>5634</v>
      </c>
      <c r="D2316" s="3" t="s">
        <v>6</v>
      </c>
    </row>
    <row r="2317" spans="1:4" ht="15" customHeight="1">
      <c r="A2317" s="3" t="str">
        <f t="shared" si="155"/>
        <v>20230420</v>
      </c>
      <c r="B2317" t="s">
        <v>295</v>
      </c>
      <c r="C2317" s="5" t="s">
        <v>5635</v>
      </c>
      <c r="D2317" s="3" t="s">
        <v>61</v>
      </c>
    </row>
    <row r="2318" spans="1:4" ht="15" customHeight="1">
      <c r="A2318" s="3" t="str">
        <f t="shared" ref="A2318:A2334" si="156">"20230418"</f>
        <v>20230418</v>
      </c>
      <c r="B2318" t="s">
        <v>2324</v>
      </c>
      <c r="C2318" s="5" t="s">
        <v>5636</v>
      </c>
      <c r="D2318" s="3" t="s">
        <v>6</v>
      </c>
    </row>
    <row r="2319" spans="1:4" ht="15" customHeight="1">
      <c r="A2319" s="3" t="str">
        <f t="shared" si="156"/>
        <v>20230418</v>
      </c>
      <c r="B2319" t="s">
        <v>2325</v>
      </c>
      <c r="C2319" s="5" t="s">
        <v>5637</v>
      </c>
      <c r="D2319" s="3" t="s">
        <v>64</v>
      </c>
    </row>
    <row r="2320" spans="1:4" ht="15" customHeight="1">
      <c r="A2320" s="3" t="str">
        <f t="shared" si="156"/>
        <v>20230418</v>
      </c>
      <c r="B2320" t="s">
        <v>2326</v>
      </c>
      <c r="C2320" s="5" t="s">
        <v>5638</v>
      </c>
      <c r="D2320" s="3" t="s">
        <v>64</v>
      </c>
    </row>
    <row r="2321" spans="1:4" ht="15" customHeight="1">
      <c r="A2321" s="3" t="str">
        <f t="shared" si="156"/>
        <v>20230418</v>
      </c>
      <c r="B2321" t="s">
        <v>2327</v>
      </c>
      <c r="C2321" s="5" t="s">
        <v>5639</v>
      </c>
      <c r="D2321" s="3" t="s">
        <v>64</v>
      </c>
    </row>
    <row r="2322" spans="1:4" ht="15" customHeight="1">
      <c r="A2322" s="3" t="str">
        <f t="shared" si="156"/>
        <v>20230418</v>
      </c>
      <c r="B2322" t="s">
        <v>2328</v>
      </c>
      <c r="C2322" s="5" t="s">
        <v>5640</v>
      </c>
      <c r="D2322" s="3" t="s">
        <v>64</v>
      </c>
    </row>
    <row r="2323" spans="1:4" ht="15" customHeight="1">
      <c r="A2323" s="3" t="str">
        <f t="shared" si="156"/>
        <v>20230418</v>
      </c>
      <c r="B2323" t="s">
        <v>2329</v>
      </c>
      <c r="C2323" s="5" t="s">
        <v>5641</v>
      </c>
      <c r="D2323" s="3" t="s">
        <v>6</v>
      </c>
    </row>
    <row r="2324" spans="1:4" ht="15" customHeight="1">
      <c r="A2324" s="3" t="str">
        <f t="shared" si="156"/>
        <v>20230418</v>
      </c>
      <c r="B2324" t="s">
        <v>2330</v>
      </c>
      <c r="C2324" s="5" t="s">
        <v>5642</v>
      </c>
      <c r="D2324" s="3" t="s">
        <v>64</v>
      </c>
    </row>
    <row r="2325" spans="1:4" ht="15" customHeight="1">
      <c r="A2325" s="3" t="str">
        <f t="shared" si="156"/>
        <v>20230418</v>
      </c>
      <c r="B2325" t="s">
        <v>2331</v>
      </c>
      <c r="C2325" s="5" t="s">
        <v>5643</v>
      </c>
      <c r="D2325" s="3" t="s">
        <v>6</v>
      </c>
    </row>
    <row r="2326" spans="1:4" ht="15" customHeight="1">
      <c r="A2326" s="3" t="str">
        <f t="shared" si="156"/>
        <v>20230418</v>
      </c>
      <c r="B2326" t="s">
        <v>2332</v>
      </c>
      <c r="C2326" s="5" t="s">
        <v>5644</v>
      </c>
      <c r="D2326" s="3" t="s">
        <v>61</v>
      </c>
    </row>
    <row r="2327" spans="1:4" ht="15" customHeight="1">
      <c r="A2327" s="3" t="str">
        <f t="shared" si="156"/>
        <v>20230418</v>
      </c>
      <c r="B2327" t="s">
        <v>2333</v>
      </c>
      <c r="C2327" s="5" t="s">
        <v>5645</v>
      </c>
      <c r="D2327" s="3" t="s">
        <v>4</v>
      </c>
    </row>
    <row r="2328" spans="1:4" ht="15" customHeight="1">
      <c r="A2328" s="3" t="str">
        <f t="shared" si="156"/>
        <v>20230418</v>
      </c>
      <c r="B2328" t="s">
        <v>2334</v>
      </c>
      <c r="C2328" s="5" t="s">
        <v>5646</v>
      </c>
      <c r="D2328" s="3" t="s">
        <v>4</v>
      </c>
    </row>
    <row r="2329" spans="1:4" ht="15" customHeight="1">
      <c r="A2329" s="3" t="str">
        <f t="shared" si="156"/>
        <v>20230418</v>
      </c>
      <c r="B2329" t="s">
        <v>2335</v>
      </c>
      <c r="C2329" s="5" t="s">
        <v>5647</v>
      </c>
      <c r="D2329" s="3" t="s">
        <v>4</v>
      </c>
    </row>
    <row r="2330" spans="1:4" ht="15" customHeight="1">
      <c r="A2330" s="3" t="str">
        <f t="shared" si="156"/>
        <v>20230418</v>
      </c>
      <c r="B2330" t="s">
        <v>2336</v>
      </c>
      <c r="C2330" s="5" t="s">
        <v>5648</v>
      </c>
      <c r="D2330" s="3" t="s">
        <v>61</v>
      </c>
    </row>
    <row r="2331" spans="1:4" ht="15" customHeight="1">
      <c r="A2331" s="3" t="str">
        <f t="shared" si="156"/>
        <v>20230418</v>
      </c>
      <c r="B2331" t="s">
        <v>2337</v>
      </c>
      <c r="C2331" s="5" t="s">
        <v>5649</v>
      </c>
      <c r="D2331" s="3" t="s">
        <v>61</v>
      </c>
    </row>
    <row r="2332" spans="1:4" ht="15" customHeight="1">
      <c r="A2332" s="3" t="str">
        <f t="shared" si="156"/>
        <v>20230418</v>
      </c>
      <c r="B2332" t="s">
        <v>2338</v>
      </c>
      <c r="C2332" s="5" t="s">
        <v>5650</v>
      </c>
      <c r="D2332" s="3" t="s">
        <v>64</v>
      </c>
    </row>
    <row r="2333" spans="1:4" ht="15" customHeight="1">
      <c r="A2333" s="3" t="str">
        <f t="shared" si="156"/>
        <v>20230418</v>
      </c>
      <c r="B2333" t="s">
        <v>2339</v>
      </c>
      <c r="C2333" s="5" t="s">
        <v>5651</v>
      </c>
      <c r="D2333" s="3" t="s">
        <v>64</v>
      </c>
    </row>
    <row r="2334" spans="1:4" ht="15" customHeight="1">
      <c r="A2334" s="3" t="str">
        <f t="shared" si="156"/>
        <v>20230418</v>
      </c>
      <c r="B2334" t="s">
        <v>2340</v>
      </c>
      <c r="C2334" s="5" t="s">
        <v>5652</v>
      </c>
      <c r="D2334" s="3" t="s">
        <v>64</v>
      </c>
    </row>
    <row r="2335" spans="1:4" ht="15" customHeight="1">
      <c r="A2335" s="3" t="str">
        <f t="shared" ref="A2335:A2343" si="157">"20230413"</f>
        <v>20230413</v>
      </c>
      <c r="B2335" t="s">
        <v>272</v>
      </c>
      <c r="C2335" s="5" t="s">
        <v>5653</v>
      </c>
      <c r="D2335" s="3" t="s">
        <v>61</v>
      </c>
    </row>
    <row r="2336" spans="1:4" ht="15" customHeight="1">
      <c r="A2336" s="3" t="str">
        <f t="shared" si="157"/>
        <v>20230413</v>
      </c>
      <c r="B2336" t="s">
        <v>273</v>
      </c>
      <c r="C2336" s="5" t="s">
        <v>5654</v>
      </c>
      <c r="D2336" s="3" t="s">
        <v>6</v>
      </c>
    </row>
    <row r="2337" spans="1:4" ht="15" customHeight="1">
      <c r="A2337" s="3" t="str">
        <f t="shared" si="157"/>
        <v>20230413</v>
      </c>
      <c r="B2337" t="s">
        <v>274</v>
      </c>
      <c r="C2337" s="5" t="s">
        <v>5655</v>
      </c>
      <c r="D2337" s="3" t="s">
        <v>4</v>
      </c>
    </row>
    <row r="2338" spans="1:4" ht="15" customHeight="1">
      <c r="A2338" s="3" t="str">
        <f t="shared" si="157"/>
        <v>20230413</v>
      </c>
      <c r="B2338" t="s">
        <v>275</v>
      </c>
      <c r="C2338" s="5" t="s">
        <v>5656</v>
      </c>
      <c r="D2338" s="3" t="s">
        <v>61</v>
      </c>
    </row>
    <row r="2339" spans="1:4" ht="15" customHeight="1">
      <c r="A2339" s="3" t="str">
        <f t="shared" si="157"/>
        <v>20230413</v>
      </c>
      <c r="B2339" t="s">
        <v>276</v>
      </c>
      <c r="C2339" s="5" t="s">
        <v>5657</v>
      </c>
      <c r="D2339" s="3" t="s">
        <v>6</v>
      </c>
    </row>
    <row r="2340" spans="1:4" ht="15" customHeight="1">
      <c r="A2340" s="3" t="str">
        <f t="shared" si="157"/>
        <v>20230413</v>
      </c>
      <c r="B2340" t="s">
        <v>277</v>
      </c>
      <c r="C2340" s="5" t="s">
        <v>5658</v>
      </c>
      <c r="D2340" s="3" t="s">
        <v>6</v>
      </c>
    </row>
    <row r="2341" spans="1:4" ht="15" customHeight="1">
      <c r="A2341" s="3" t="str">
        <f t="shared" si="157"/>
        <v>20230413</v>
      </c>
      <c r="B2341" t="s">
        <v>278</v>
      </c>
      <c r="C2341" s="5" t="s">
        <v>5659</v>
      </c>
      <c r="D2341" s="3" t="s">
        <v>61</v>
      </c>
    </row>
    <row r="2342" spans="1:4" ht="15" customHeight="1">
      <c r="A2342" s="3" t="str">
        <f t="shared" si="157"/>
        <v>20230413</v>
      </c>
      <c r="B2342" t="s">
        <v>279</v>
      </c>
      <c r="C2342" s="5" t="s">
        <v>5660</v>
      </c>
      <c r="D2342" s="3" t="s">
        <v>6</v>
      </c>
    </row>
    <row r="2343" spans="1:4" ht="15" customHeight="1">
      <c r="A2343" s="3" t="str">
        <f t="shared" si="157"/>
        <v>20230413</v>
      </c>
      <c r="B2343" t="s">
        <v>280</v>
      </c>
      <c r="C2343" s="5" t="s">
        <v>5661</v>
      </c>
      <c r="D2343" s="3" t="s">
        <v>64</v>
      </c>
    </row>
    <row r="2344" spans="1:4" ht="15" customHeight="1">
      <c r="A2344" s="3" t="str">
        <f t="shared" ref="A2344:A2361" si="158">"20230411"</f>
        <v>20230411</v>
      </c>
      <c r="B2344" t="s">
        <v>2306</v>
      </c>
      <c r="C2344" s="5" t="s">
        <v>5662</v>
      </c>
      <c r="D2344" s="3" t="s">
        <v>64</v>
      </c>
    </row>
    <row r="2345" spans="1:4" ht="15" customHeight="1">
      <c r="A2345" s="3" t="str">
        <f t="shared" si="158"/>
        <v>20230411</v>
      </c>
      <c r="B2345" t="s">
        <v>2307</v>
      </c>
      <c r="C2345" s="5" t="s">
        <v>5663</v>
      </c>
      <c r="D2345" s="3" t="s">
        <v>6</v>
      </c>
    </row>
    <row r="2346" spans="1:4" ht="15" customHeight="1">
      <c r="A2346" s="3" t="str">
        <f t="shared" si="158"/>
        <v>20230411</v>
      </c>
      <c r="B2346" t="s">
        <v>2308</v>
      </c>
      <c r="C2346" s="5" t="s">
        <v>5664</v>
      </c>
      <c r="D2346" s="3" t="s">
        <v>61</v>
      </c>
    </row>
    <row r="2347" spans="1:4" ht="15" customHeight="1">
      <c r="A2347" s="3" t="str">
        <f t="shared" si="158"/>
        <v>20230411</v>
      </c>
      <c r="B2347" t="s">
        <v>2309</v>
      </c>
      <c r="C2347" s="5" t="s">
        <v>5665</v>
      </c>
      <c r="D2347" s="3" t="s">
        <v>61</v>
      </c>
    </row>
    <row r="2348" spans="1:4" ht="15" customHeight="1">
      <c r="A2348" s="3" t="str">
        <f t="shared" si="158"/>
        <v>20230411</v>
      </c>
      <c r="B2348" t="s">
        <v>2310</v>
      </c>
      <c r="C2348" s="5" t="s">
        <v>5666</v>
      </c>
      <c r="D2348" s="3" t="s">
        <v>64</v>
      </c>
    </row>
    <row r="2349" spans="1:4" ht="15" customHeight="1">
      <c r="A2349" s="3" t="str">
        <f t="shared" si="158"/>
        <v>20230411</v>
      </c>
      <c r="B2349" t="s">
        <v>2311</v>
      </c>
      <c r="C2349" s="5" t="s">
        <v>5667</v>
      </c>
      <c r="D2349" s="3" t="s">
        <v>61</v>
      </c>
    </row>
    <row r="2350" spans="1:4" ht="15" customHeight="1">
      <c r="A2350" s="3" t="str">
        <f t="shared" si="158"/>
        <v>20230411</v>
      </c>
      <c r="B2350" t="s">
        <v>2312</v>
      </c>
      <c r="C2350" s="5" t="s">
        <v>5668</v>
      </c>
      <c r="D2350" s="3" t="s">
        <v>61</v>
      </c>
    </row>
    <row r="2351" spans="1:4" ht="15" customHeight="1">
      <c r="A2351" s="3" t="str">
        <f t="shared" si="158"/>
        <v>20230411</v>
      </c>
      <c r="B2351" t="s">
        <v>2313</v>
      </c>
      <c r="C2351" s="5" t="s">
        <v>5669</v>
      </c>
      <c r="D2351" s="3" t="s">
        <v>61</v>
      </c>
    </row>
    <row r="2352" spans="1:4" ht="15" customHeight="1">
      <c r="A2352" s="3" t="str">
        <f t="shared" si="158"/>
        <v>20230411</v>
      </c>
      <c r="B2352" t="s">
        <v>2314</v>
      </c>
      <c r="C2352" s="5" t="s">
        <v>5670</v>
      </c>
      <c r="D2352" s="3" t="s">
        <v>6</v>
      </c>
    </row>
    <row r="2353" spans="1:4" ht="15" customHeight="1">
      <c r="A2353" s="3" t="str">
        <f t="shared" si="158"/>
        <v>20230411</v>
      </c>
      <c r="B2353" t="s">
        <v>2315</v>
      </c>
      <c r="C2353" s="5" t="s">
        <v>5671</v>
      </c>
      <c r="D2353" s="3" t="s">
        <v>64</v>
      </c>
    </row>
    <row r="2354" spans="1:4" ht="15" customHeight="1">
      <c r="A2354" s="3" t="str">
        <f t="shared" si="158"/>
        <v>20230411</v>
      </c>
      <c r="B2354" t="s">
        <v>2316</v>
      </c>
      <c r="C2354" s="5" t="s">
        <v>5672</v>
      </c>
      <c r="D2354" s="3" t="s">
        <v>61</v>
      </c>
    </row>
    <row r="2355" spans="1:4" ht="15" customHeight="1">
      <c r="A2355" s="3" t="str">
        <f t="shared" si="158"/>
        <v>20230411</v>
      </c>
      <c r="B2355" t="s">
        <v>2317</v>
      </c>
      <c r="C2355" s="5" t="s">
        <v>5673</v>
      </c>
      <c r="D2355" s="3" t="s">
        <v>61</v>
      </c>
    </row>
    <row r="2356" spans="1:4" ht="15" customHeight="1">
      <c r="A2356" s="3" t="str">
        <f t="shared" si="158"/>
        <v>20230411</v>
      </c>
      <c r="B2356" t="s">
        <v>2318</v>
      </c>
      <c r="C2356" s="5" t="s">
        <v>5674</v>
      </c>
      <c r="D2356" s="3" t="s">
        <v>64</v>
      </c>
    </row>
    <row r="2357" spans="1:4" ht="15" customHeight="1">
      <c r="A2357" s="3" t="str">
        <f t="shared" si="158"/>
        <v>20230411</v>
      </c>
      <c r="B2357" t="s">
        <v>2319</v>
      </c>
      <c r="C2357" s="5" t="s">
        <v>5675</v>
      </c>
      <c r="D2357" s="3" t="s">
        <v>64</v>
      </c>
    </row>
    <row r="2358" spans="1:4" ht="15" customHeight="1">
      <c r="A2358" s="3" t="str">
        <f t="shared" si="158"/>
        <v>20230411</v>
      </c>
      <c r="B2358" t="s">
        <v>2320</v>
      </c>
      <c r="C2358" s="5" t="s">
        <v>5676</v>
      </c>
      <c r="D2358" s="3" t="s">
        <v>61</v>
      </c>
    </row>
    <row r="2359" spans="1:4" ht="15" customHeight="1">
      <c r="A2359" s="3" t="str">
        <f t="shared" si="158"/>
        <v>20230411</v>
      </c>
      <c r="B2359" t="s">
        <v>2321</v>
      </c>
      <c r="C2359" s="5" t="s">
        <v>5677</v>
      </c>
      <c r="D2359" s="3" t="s">
        <v>61</v>
      </c>
    </row>
    <row r="2360" spans="1:4" ht="15" customHeight="1">
      <c r="A2360" s="3" t="str">
        <f t="shared" si="158"/>
        <v>20230411</v>
      </c>
      <c r="B2360" t="s">
        <v>2322</v>
      </c>
      <c r="C2360" s="5" t="s">
        <v>5678</v>
      </c>
      <c r="D2360" s="3" t="s">
        <v>6</v>
      </c>
    </row>
    <row r="2361" spans="1:4" ht="15" customHeight="1">
      <c r="A2361" s="3" t="str">
        <f t="shared" si="158"/>
        <v>20230411</v>
      </c>
      <c r="B2361" t="s">
        <v>2323</v>
      </c>
      <c r="C2361" s="5" t="s">
        <v>5679</v>
      </c>
      <c r="D2361" s="3" t="s">
        <v>64</v>
      </c>
    </row>
    <row r="2362" spans="1:4" ht="15" customHeight="1">
      <c r="A2362" s="3" t="str">
        <f t="shared" ref="A2362:A2368" si="159">"20230406"</f>
        <v>20230406</v>
      </c>
      <c r="B2362" t="s">
        <v>265</v>
      </c>
      <c r="C2362" s="5" t="s">
        <v>5680</v>
      </c>
      <c r="D2362" s="3" t="s">
        <v>6</v>
      </c>
    </row>
    <row r="2363" spans="1:4" ht="15" customHeight="1">
      <c r="A2363" s="3" t="str">
        <f t="shared" si="159"/>
        <v>20230406</v>
      </c>
      <c r="B2363" t="s">
        <v>266</v>
      </c>
      <c r="C2363" s="5" t="s">
        <v>5681</v>
      </c>
      <c r="D2363" s="3" t="s">
        <v>6</v>
      </c>
    </row>
    <row r="2364" spans="1:4" ht="15" customHeight="1">
      <c r="A2364" s="3" t="str">
        <f t="shared" si="159"/>
        <v>20230406</v>
      </c>
      <c r="B2364" t="s">
        <v>267</v>
      </c>
      <c r="C2364" s="5" t="s">
        <v>5682</v>
      </c>
      <c r="D2364" s="3" t="s">
        <v>64</v>
      </c>
    </row>
    <row r="2365" spans="1:4" ht="15" customHeight="1">
      <c r="A2365" s="3" t="str">
        <f t="shared" si="159"/>
        <v>20230406</v>
      </c>
      <c r="B2365" t="s">
        <v>268</v>
      </c>
      <c r="C2365" s="5" t="s">
        <v>5683</v>
      </c>
      <c r="D2365" s="3" t="s">
        <v>61</v>
      </c>
    </row>
    <row r="2366" spans="1:4" ht="15" customHeight="1">
      <c r="A2366" s="3" t="str">
        <f t="shared" si="159"/>
        <v>20230406</v>
      </c>
      <c r="B2366" t="s">
        <v>269</v>
      </c>
      <c r="C2366" s="5" t="s">
        <v>5684</v>
      </c>
      <c r="D2366" s="3" t="s">
        <v>6</v>
      </c>
    </row>
    <row r="2367" spans="1:4" ht="15" customHeight="1">
      <c r="A2367" s="3" t="str">
        <f t="shared" si="159"/>
        <v>20230406</v>
      </c>
      <c r="B2367" t="s">
        <v>270</v>
      </c>
      <c r="C2367" s="5" t="s">
        <v>5685</v>
      </c>
      <c r="D2367" s="3" t="s">
        <v>6</v>
      </c>
    </row>
    <row r="2368" spans="1:4" ht="15" customHeight="1">
      <c r="A2368" s="3" t="str">
        <f t="shared" si="159"/>
        <v>20230406</v>
      </c>
      <c r="B2368" t="s">
        <v>271</v>
      </c>
      <c r="C2368" s="5" t="s">
        <v>5686</v>
      </c>
      <c r="D2368" s="3" t="s">
        <v>61</v>
      </c>
    </row>
    <row r="2369" spans="1:4" ht="15" customHeight="1">
      <c r="A2369" s="3" t="str">
        <f t="shared" ref="A2369:A2385" si="160">"20230404"</f>
        <v>20230404</v>
      </c>
      <c r="B2369" t="s">
        <v>2289</v>
      </c>
      <c r="C2369" s="5" t="s">
        <v>5687</v>
      </c>
      <c r="D2369" s="3" t="s">
        <v>61</v>
      </c>
    </row>
    <row r="2370" spans="1:4" ht="15" customHeight="1">
      <c r="A2370" s="3" t="str">
        <f t="shared" si="160"/>
        <v>20230404</v>
      </c>
      <c r="B2370" t="s">
        <v>2290</v>
      </c>
      <c r="C2370" s="5" t="s">
        <v>5688</v>
      </c>
      <c r="D2370" s="3" t="s">
        <v>64</v>
      </c>
    </row>
    <row r="2371" spans="1:4" ht="15" customHeight="1">
      <c r="A2371" s="3" t="str">
        <f t="shared" si="160"/>
        <v>20230404</v>
      </c>
      <c r="B2371" t="s">
        <v>2291</v>
      </c>
      <c r="C2371" s="5" t="s">
        <v>5689</v>
      </c>
      <c r="D2371" s="3" t="s">
        <v>64</v>
      </c>
    </row>
    <row r="2372" spans="1:4" ht="15" customHeight="1">
      <c r="A2372" s="3" t="str">
        <f t="shared" si="160"/>
        <v>20230404</v>
      </c>
      <c r="B2372" t="s">
        <v>2292</v>
      </c>
      <c r="C2372" s="5" t="s">
        <v>5049</v>
      </c>
      <c r="D2372" s="3" t="s">
        <v>61</v>
      </c>
    </row>
    <row r="2373" spans="1:4" ht="15" customHeight="1">
      <c r="A2373" s="3" t="str">
        <f t="shared" si="160"/>
        <v>20230404</v>
      </c>
      <c r="B2373" t="s">
        <v>2293</v>
      </c>
      <c r="C2373" s="12" t="s">
        <v>6628</v>
      </c>
      <c r="D2373" s="3" t="s">
        <v>64</v>
      </c>
    </row>
    <row r="2374" spans="1:4" ht="15" customHeight="1">
      <c r="A2374" s="3" t="str">
        <f t="shared" si="160"/>
        <v>20230404</v>
      </c>
      <c r="B2374" t="s">
        <v>2294</v>
      </c>
      <c r="C2374" s="5" t="s">
        <v>5690</v>
      </c>
      <c r="D2374" s="3" t="s">
        <v>64</v>
      </c>
    </row>
    <row r="2375" spans="1:4" ht="15" customHeight="1">
      <c r="A2375" s="3" t="str">
        <f t="shared" si="160"/>
        <v>20230404</v>
      </c>
      <c r="B2375" t="s">
        <v>2295</v>
      </c>
      <c r="C2375" s="5" t="s">
        <v>5691</v>
      </c>
      <c r="D2375" s="3" t="s">
        <v>61</v>
      </c>
    </row>
    <row r="2376" spans="1:4" ht="15" customHeight="1">
      <c r="A2376" s="3" t="str">
        <f t="shared" si="160"/>
        <v>20230404</v>
      </c>
      <c r="B2376" t="s">
        <v>2296</v>
      </c>
      <c r="C2376" s="5" t="s">
        <v>5428</v>
      </c>
      <c r="D2376" s="3" t="s">
        <v>6</v>
      </c>
    </row>
    <row r="2377" spans="1:4" ht="15" customHeight="1">
      <c r="A2377" s="3" t="str">
        <f t="shared" si="160"/>
        <v>20230404</v>
      </c>
      <c r="B2377" t="s">
        <v>2297</v>
      </c>
      <c r="C2377" s="5" t="s">
        <v>5692</v>
      </c>
      <c r="D2377" s="3" t="s">
        <v>6</v>
      </c>
    </row>
    <row r="2378" spans="1:4" ht="15" customHeight="1">
      <c r="A2378" s="3" t="str">
        <f t="shared" si="160"/>
        <v>20230404</v>
      </c>
      <c r="B2378" t="s">
        <v>2298</v>
      </c>
      <c r="C2378" s="5" t="s">
        <v>5693</v>
      </c>
      <c r="D2378" s="3" t="s">
        <v>4</v>
      </c>
    </row>
    <row r="2379" spans="1:4" ht="15" customHeight="1">
      <c r="A2379" s="3" t="str">
        <f t="shared" si="160"/>
        <v>20230404</v>
      </c>
      <c r="B2379" t="s">
        <v>2299</v>
      </c>
      <c r="C2379" s="5" t="s">
        <v>5694</v>
      </c>
      <c r="D2379" s="3" t="s">
        <v>64</v>
      </c>
    </row>
    <row r="2380" spans="1:4" ht="15" customHeight="1">
      <c r="A2380" s="3" t="str">
        <f t="shared" si="160"/>
        <v>20230404</v>
      </c>
      <c r="B2380" t="s">
        <v>2300</v>
      </c>
      <c r="C2380" s="5" t="s">
        <v>5695</v>
      </c>
      <c r="D2380" s="3" t="s">
        <v>61</v>
      </c>
    </row>
    <row r="2381" spans="1:4" ht="15" customHeight="1">
      <c r="A2381" s="3" t="str">
        <f t="shared" si="160"/>
        <v>20230404</v>
      </c>
      <c r="B2381" t="s">
        <v>2301</v>
      </c>
      <c r="C2381" s="5" t="s">
        <v>5696</v>
      </c>
      <c r="D2381" s="3" t="s">
        <v>64</v>
      </c>
    </row>
    <row r="2382" spans="1:4" ht="15" customHeight="1">
      <c r="A2382" s="3" t="str">
        <f t="shared" si="160"/>
        <v>20230404</v>
      </c>
      <c r="B2382" t="s">
        <v>2302</v>
      </c>
      <c r="C2382" s="5" t="s">
        <v>5697</v>
      </c>
      <c r="D2382" s="3" t="s">
        <v>6</v>
      </c>
    </row>
    <row r="2383" spans="1:4" ht="15" customHeight="1">
      <c r="A2383" s="3" t="str">
        <f t="shared" si="160"/>
        <v>20230404</v>
      </c>
      <c r="B2383" t="s">
        <v>2303</v>
      </c>
      <c r="C2383" s="5" t="s">
        <v>5698</v>
      </c>
      <c r="D2383" s="3" t="s">
        <v>6</v>
      </c>
    </row>
    <row r="2384" spans="1:4" ht="15" customHeight="1">
      <c r="A2384" s="3" t="str">
        <f t="shared" si="160"/>
        <v>20230404</v>
      </c>
      <c r="B2384" t="s">
        <v>2304</v>
      </c>
      <c r="C2384" s="5" t="s">
        <v>5699</v>
      </c>
      <c r="D2384" s="3" t="s">
        <v>64</v>
      </c>
    </row>
    <row r="2385" spans="1:4" ht="15" customHeight="1">
      <c r="A2385" s="3" t="str">
        <f t="shared" si="160"/>
        <v>20230404</v>
      </c>
      <c r="B2385" t="s">
        <v>2305</v>
      </c>
      <c r="C2385" s="5" t="s">
        <v>5700</v>
      </c>
      <c r="D2385" s="3" t="s">
        <v>61</v>
      </c>
    </row>
    <row r="2386" spans="1:4" ht="15" customHeight="1">
      <c r="A2386" s="3" t="str">
        <f t="shared" ref="A2386:A2391" si="161">"20230330"</f>
        <v>20230330</v>
      </c>
      <c r="B2386" t="s">
        <v>259</v>
      </c>
      <c r="C2386" s="5" t="s">
        <v>5701</v>
      </c>
      <c r="D2386" s="3" t="s">
        <v>61</v>
      </c>
    </row>
    <row r="2387" spans="1:4" ht="15" customHeight="1">
      <c r="A2387" s="3" t="str">
        <f t="shared" si="161"/>
        <v>20230330</v>
      </c>
      <c r="B2387" t="s">
        <v>260</v>
      </c>
      <c r="C2387" s="5" t="s">
        <v>5702</v>
      </c>
      <c r="D2387" s="3" t="s">
        <v>6</v>
      </c>
    </row>
    <row r="2388" spans="1:4" ht="15" customHeight="1">
      <c r="A2388" s="3" t="str">
        <f t="shared" si="161"/>
        <v>20230330</v>
      </c>
      <c r="B2388" t="s">
        <v>261</v>
      </c>
      <c r="C2388" s="5" t="s">
        <v>5703</v>
      </c>
      <c r="D2388" s="3" t="s">
        <v>61</v>
      </c>
    </row>
    <row r="2389" spans="1:4" ht="15" customHeight="1">
      <c r="A2389" s="3" t="str">
        <f t="shared" si="161"/>
        <v>20230330</v>
      </c>
      <c r="B2389" t="s">
        <v>262</v>
      </c>
      <c r="C2389" s="5" t="s">
        <v>5704</v>
      </c>
      <c r="D2389" s="3" t="s">
        <v>61</v>
      </c>
    </row>
    <row r="2390" spans="1:4" ht="15" customHeight="1">
      <c r="A2390" s="3" t="str">
        <f t="shared" si="161"/>
        <v>20230330</v>
      </c>
      <c r="B2390" t="s">
        <v>263</v>
      </c>
      <c r="C2390" s="5" t="s">
        <v>5705</v>
      </c>
      <c r="D2390" s="3" t="s">
        <v>6</v>
      </c>
    </row>
    <row r="2391" spans="1:4" ht="15" customHeight="1">
      <c r="A2391" s="3" t="str">
        <f t="shared" si="161"/>
        <v>20230330</v>
      </c>
      <c r="B2391" t="s">
        <v>264</v>
      </c>
      <c r="C2391" s="5" t="s">
        <v>5706</v>
      </c>
      <c r="D2391" s="3" t="s">
        <v>61</v>
      </c>
    </row>
    <row r="2392" spans="1:4" ht="15" customHeight="1">
      <c r="A2392" s="3" t="str">
        <f t="shared" ref="A2392:A2407" si="162">"20230328"</f>
        <v>20230328</v>
      </c>
      <c r="B2392" t="s">
        <v>2273</v>
      </c>
      <c r="C2392" s="5" t="s">
        <v>5707</v>
      </c>
      <c r="D2392" s="3" t="s">
        <v>64</v>
      </c>
    </row>
    <row r="2393" spans="1:4" ht="15" customHeight="1">
      <c r="A2393" s="3" t="str">
        <f t="shared" si="162"/>
        <v>20230328</v>
      </c>
      <c r="B2393" t="s">
        <v>2274</v>
      </c>
      <c r="C2393" s="5" t="s">
        <v>5708</v>
      </c>
      <c r="D2393" s="3" t="s">
        <v>64</v>
      </c>
    </row>
    <row r="2394" spans="1:4" ht="15" customHeight="1">
      <c r="A2394" s="3" t="str">
        <f t="shared" si="162"/>
        <v>20230328</v>
      </c>
      <c r="B2394" t="s">
        <v>2275</v>
      </c>
      <c r="C2394" s="5" t="s">
        <v>5709</v>
      </c>
      <c r="D2394" s="3" t="s">
        <v>64</v>
      </c>
    </row>
    <row r="2395" spans="1:4" ht="15" customHeight="1">
      <c r="A2395" s="3" t="str">
        <f t="shared" si="162"/>
        <v>20230328</v>
      </c>
      <c r="B2395" t="s">
        <v>2276</v>
      </c>
      <c r="C2395" s="5" t="s">
        <v>5710</v>
      </c>
      <c r="D2395" s="3" t="s">
        <v>61</v>
      </c>
    </row>
    <row r="2396" spans="1:4" ht="15" customHeight="1">
      <c r="A2396" s="3" t="str">
        <f t="shared" si="162"/>
        <v>20230328</v>
      </c>
      <c r="B2396" t="s">
        <v>2277</v>
      </c>
      <c r="C2396" s="5" t="s">
        <v>5711</v>
      </c>
      <c r="D2396" s="3" t="s">
        <v>6</v>
      </c>
    </row>
    <row r="2397" spans="1:4" ht="15" customHeight="1">
      <c r="A2397" s="3" t="str">
        <f t="shared" si="162"/>
        <v>20230328</v>
      </c>
      <c r="B2397" t="s">
        <v>2278</v>
      </c>
      <c r="C2397" s="5" t="s">
        <v>5712</v>
      </c>
      <c r="D2397" s="3" t="s">
        <v>6</v>
      </c>
    </row>
    <row r="2398" spans="1:4" ht="15" customHeight="1">
      <c r="A2398" s="3" t="str">
        <f t="shared" si="162"/>
        <v>20230328</v>
      </c>
      <c r="B2398" t="s">
        <v>2279</v>
      </c>
      <c r="C2398" s="5" t="s">
        <v>5713</v>
      </c>
      <c r="D2398" s="3" t="s">
        <v>6</v>
      </c>
    </row>
    <row r="2399" spans="1:4" ht="15" customHeight="1">
      <c r="A2399" s="3" t="str">
        <f t="shared" si="162"/>
        <v>20230328</v>
      </c>
      <c r="B2399" t="s">
        <v>2280</v>
      </c>
      <c r="C2399" s="5" t="s">
        <v>4551</v>
      </c>
      <c r="D2399" s="3" t="s">
        <v>61</v>
      </c>
    </row>
    <row r="2400" spans="1:4" ht="15" customHeight="1">
      <c r="A2400" s="3" t="str">
        <f t="shared" si="162"/>
        <v>20230328</v>
      </c>
      <c r="B2400" t="s">
        <v>2281</v>
      </c>
      <c r="C2400" s="5" t="s">
        <v>5714</v>
      </c>
      <c r="D2400" s="3" t="s">
        <v>6</v>
      </c>
    </row>
    <row r="2401" spans="1:4" ht="15" customHeight="1">
      <c r="A2401" s="3" t="str">
        <f t="shared" si="162"/>
        <v>20230328</v>
      </c>
      <c r="B2401" t="s">
        <v>2282</v>
      </c>
      <c r="C2401" s="5" t="s">
        <v>5715</v>
      </c>
      <c r="D2401" s="3" t="s">
        <v>61</v>
      </c>
    </row>
    <row r="2402" spans="1:4" ht="15" customHeight="1">
      <c r="A2402" s="3" t="str">
        <f t="shared" si="162"/>
        <v>20230328</v>
      </c>
      <c r="B2402" t="s">
        <v>2283</v>
      </c>
      <c r="C2402" s="5" t="s">
        <v>5716</v>
      </c>
      <c r="D2402" s="3" t="s">
        <v>61</v>
      </c>
    </row>
    <row r="2403" spans="1:4" ht="15" customHeight="1">
      <c r="A2403" s="3" t="str">
        <f t="shared" si="162"/>
        <v>20230328</v>
      </c>
      <c r="B2403" t="s">
        <v>2284</v>
      </c>
      <c r="C2403" s="5" t="s">
        <v>5717</v>
      </c>
      <c r="D2403" s="3" t="s">
        <v>61</v>
      </c>
    </row>
    <row r="2404" spans="1:4" ht="15" customHeight="1">
      <c r="A2404" s="3" t="str">
        <f t="shared" si="162"/>
        <v>20230328</v>
      </c>
      <c r="B2404" t="s">
        <v>2285</v>
      </c>
      <c r="C2404" s="5" t="s">
        <v>5718</v>
      </c>
      <c r="D2404" s="3" t="s">
        <v>61</v>
      </c>
    </row>
    <row r="2405" spans="1:4" ht="15" customHeight="1">
      <c r="A2405" s="3" t="str">
        <f t="shared" si="162"/>
        <v>20230328</v>
      </c>
      <c r="B2405" t="s">
        <v>2286</v>
      </c>
      <c r="C2405" s="5" t="s">
        <v>5719</v>
      </c>
      <c r="D2405" s="3" t="s">
        <v>6</v>
      </c>
    </row>
    <row r="2406" spans="1:4" ht="15" customHeight="1">
      <c r="A2406" s="3" t="str">
        <f t="shared" si="162"/>
        <v>20230328</v>
      </c>
      <c r="B2406" t="s">
        <v>2287</v>
      </c>
      <c r="C2406" s="5" t="s">
        <v>5720</v>
      </c>
      <c r="D2406" s="3" t="s">
        <v>4</v>
      </c>
    </row>
    <row r="2407" spans="1:4" ht="15" customHeight="1">
      <c r="A2407" s="3" t="str">
        <f t="shared" si="162"/>
        <v>20230328</v>
      </c>
      <c r="B2407" t="s">
        <v>2288</v>
      </c>
      <c r="C2407" s="5" t="s">
        <v>5721</v>
      </c>
      <c r="D2407" s="3" t="s">
        <v>6</v>
      </c>
    </row>
    <row r="2408" spans="1:4" ht="15" customHeight="1">
      <c r="A2408" s="3" t="str">
        <f t="shared" ref="A2408:A2416" si="163">"20230323"</f>
        <v>20230323</v>
      </c>
      <c r="B2408" t="s">
        <v>250</v>
      </c>
      <c r="C2408" s="5" t="s">
        <v>5722</v>
      </c>
      <c r="D2408" s="3" t="s">
        <v>61</v>
      </c>
    </row>
    <row r="2409" spans="1:4" ht="15" customHeight="1">
      <c r="A2409" s="3" t="str">
        <f t="shared" si="163"/>
        <v>20230323</v>
      </c>
      <c r="B2409" t="s">
        <v>251</v>
      </c>
      <c r="C2409" s="5" t="s">
        <v>5723</v>
      </c>
      <c r="D2409" s="3" t="s">
        <v>61</v>
      </c>
    </row>
    <row r="2410" spans="1:4" ht="15" customHeight="1">
      <c r="A2410" s="3" t="str">
        <f t="shared" si="163"/>
        <v>20230323</v>
      </c>
      <c r="B2410" t="s">
        <v>252</v>
      </c>
      <c r="C2410" s="5" t="s">
        <v>5724</v>
      </c>
      <c r="D2410" s="3" t="s">
        <v>6</v>
      </c>
    </row>
    <row r="2411" spans="1:4" ht="15" customHeight="1">
      <c r="A2411" s="3" t="str">
        <f t="shared" si="163"/>
        <v>20230323</v>
      </c>
      <c r="B2411" t="s">
        <v>253</v>
      </c>
      <c r="C2411" s="5" t="s">
        <v>5725</v>
      </c>
      <c r="D2411" s="3" t="s">
        <v>61</v>
      </c>
    </row>
    <row r="2412" spans="1:4" ht="15" customHeight="1">
      <c r="A2412" s="3" t="str">
        <f t="shared" si="163"/>
        <v>20230323</v>
      </c>
      <c r="B2412" t="s">
        <v>254</v>
      </c>
      <c r="C2412" s="5" t="s">
        <v>5726</v>
      </c>
      <c r="D2412" s="3" t="s">
        <v>6</v>
      </c>
    </row>
    <row r="2413" spans="1:4" ht="15" customHeight="1">
      <c r="A2413" s="3" t="str">
        <f t="shared" si="163"/>
        <v>20230323</v>
      </c>
      <c r="B2413" t="s">
        <v>255</v>
      </c>
      <c r="C2413" s="5" t="s">
        <v>5727</v>
      </c>
      <c r="D2413" s="3" t="s">
        <v>6</v>
      </c>
    </row>
    <row r="2414" spans="1:4" ht="15" customHeight="1">
      <c r="A2414" s="3" t="str">
        <f t="shared" si="163"/>
        <v>20230323</v>
      </c>
      <c r="B2414" t="s">
        <v>256</v>
      </c>
      <c r="C2414" s="5" t="s">
        <v>5728</v>
      </c>
      <c r="D2414" s="3" t="s">
        <v>61</v>
      </c>
    </row>
    <row r="2415" spans="1:4" ht="15" customHeight="1">
      <c r="A2415" s="3" t="str">
        <f t="shared" si="163"/>
        <v>20230323</v>
      </c>
      <c r="B2415" t="s">
        <v>257</v>
      </c>
      <c r="C2415" s="5" t="s">
        <v>5729</v>
      </c>
      <c r="D2415" s="3" t="s">
        <v>61</v>
      </c>
    </row>
    <row r="2416" spans="1:4" ht="15" customHeight="1">
      <c r="A2416" s="3" t="str">
        <f t="shared" si="163"/>
        <v>20230323</v>
      </c>
      <c r="B2416" t="s">
        <v>258</v>
      </c>
      <c r="C2416" s="5" t="s">
        <v>5730</v>
      </c>
      <c r="D2416" s="3" t="s">
        <v>61</v>
      </c>
    </row>
    <row r="2417" spans="1:4" ht="15" customHeight="1">
      <c r="A2417" s="3" t="str">
        <f t="shared" ref="A2417:A2433" si="164">"20230321"</f>
        <v>20230321</v>
      </c>
      <c r="B2417" t="s">
        <v>2256</v>
      </c>
      <c r="C2417" s="5" t="s">
        <v>5731</v>
      </c>
      <c r="D2417" s="3" t="s">
        <v>61</v>
      </c>
    </row>
    <row r="2418" spans="1:4" ht="15" customHeight="1">
      <c r="A2418" s="3" t="str">
        <f t="shared" si="164"/>
        <v>20230321</v>
      </c>
      <c r="B2418" t="s">
        <v>2257</v>
      </c>
      <c r="C2418" s="5" t="s">
        <v>5732</v>
      </c>
      <c r="D2418" s="3" t="s">
        <v>61</v>
      </c>
    </row>
    <row r="2419" spans="1:4" ht="15" customHeight="1">
      <c r="A2419" s="3" t="str">
        <f t="shared" si="164"/>
        <v>20230321</v>
      </c>
      <c r="B2419" t="s">
        <v>2258</v>
      </c>
      <c r="C2419" s="5" t="s">
        <v>5733</v>
      </c>
      <c r="D2419" s="3" t="s">
        <v>61</v>
      </c>
    </row>
    <row r="2420" spans="1:4" ht="15" customHeight="1">
      <c r="A2420" s="3" t="str">
        <f t="shared" si="164"/>
        <v>20230321</v>
      </c>
      <c r="B2420" t="s">
        <v>2259</v>
      </c>
      <c r="C2420" s="5" t="s">
        <v>5734</v>
      </c>
      <c r="D2420" s="3" t="s">
        <v>61</v>
      </c>
    </row>
    <row r="2421" spans="1:4" ht="15" customHeight="1">
      <c r="A2421" s="3" t="str">
        <f t="shared" si="164"/>
        <v>20230321</v>
      </c>
      <c r="B2421" t="s">
        <v>2260</v>
      </c>
      <c r="C2421" s="5" t="s">
        <v>5735</v>
      </c>
      <c r="D2421" s="3" t="s">
        <v>6</v>
      </c>
    </row>
    <row r="2422" spans="1:4" ht="15" customHeight="1">
      <c r="A2422" s="3" t="str">
        <f t="shared" si="164"/>
        <v>20230321</v>
      </c>
      <c r="B2422" t="s">
        <v>2261</v>
      </c>
      <c r="C2422" s="5" t="s">
        <v>5736</v>
      </c>
      <c r="D2422" s="3" t="s">
        <v>6</v>
      </c>
    </row>
    <row r="2423" spans="1:4" ht="15" customHeight="1">
      <c r="A2423" s="3" t="str">
        <f t="shared" si="164"/>
        <v>20230321</v>
      </c>
      <c r="B2423" t="s">
        <v>2262</v>
      </c>
      <c r="C2423" s="5" t="s">
        <v>5737</v>
      </c>
      <c r="D2423" s="3" t="s">
        <v>4</v>
      </c>
    </row>
    <row r="2424" spans="1:4" ht="15" customHeight="1">
      <c r="A2424" s="3" t="str">
        <f t="shared" si="164"/>
        <v>20230321</v>
      </c>
      <c r="B2424" t="s">
        <v>2263</v>
      </c>
      <c r="C2424" s="5" t="s">
        <v>5738</v>
      </c>
      <c r="D2424" s="3" t="s">
        <v>61</v>
      </c>
    </row>
    <row r="2425" spans="1:4" ht="15" customHeight="1">
      <c r="A2425" s="3" t="str">
        <f t="shared" si="164"/>
        <v>20230321</v>
      </c>
      <c r="B2425" t="s">
        <v>2264</v>
      </c>
      <c r="C2425" s="5" t="s">
        <v>5739</v>
      </c>
      <c r="D2425" s="3" t="s">
        <v>6</v>
      </c>
    </row>
    <row r="2426" spans="1:4" ht="15" customHeight="1">
      <c r="A2426" s="3" t="str">
        <f t="shared" si="164"/>
        <v>20230321</v>
      </c>
      <c r="B2426" t="s">
        <v>2265</v>
      </c>
      <c r="C2426" s="5" t="s">
        <v>5740</v>
      </c>
      <c r="D2426" s="3" t="s">
        <v>61</v>
      </c>
    </row>
    <row r="2427" spans="1:4" ht="15" customHeight="1">
      <c r="A2427" s="3" t="str">
        <f t="shared" si="164"/>
        <v>20230321</v>
      </c>
      <c r="B2427" t="s">
        <v>2266</v>
      </c>
      <c r="C2427" s="5" t="s">
        <v>5741</v>
      </c>
      <c r="D2427" s="3" t="s">
        <v>61</v>
      </c>
    </row>
    <row r="2428" spans="1:4" ht="15" customHeight="1">
      <c r="A2428" s="3" t="str">
        <f t="shared" si="164"/>
        <v>20230321</v>
      </c>
      <c r="B2428" t="s">
        <v>2267</v>
      </c>
      <c r="C2428" s="5" t="s">
        <v>5742</v>
      </c>
      <c r="D2428" s="3" t="s">
        <v>61</v>
      </c>
    </row>
    <row r="2429" spans="1:4" ht="15" customHeight="1">
      <c r="A2429" s="3" t="str">
        <f t="shared" si="164"/>
        <v>20230321</v>
      </c>
      <c r="B2429" t="s">
        <v>2268</v>
      </c>
      <c r="C2429" s="5" t="s">
        <v>5743</v>
      </c>
      <c r="D2429" s="3" t="s">
        <v>64</v>
      </c>
    </row>
    <row r="2430" spans="1:4" ht="15" customHeight="1">
      <c r="A2430" s="3" t="str">
        <f t="shared" si="164"/>
        <v>20230321</v>
      </c>
      <c r="B2430" t="s">
        <v>2269</v>
      </c>
      <c r="C2430" s="5" t="s">
        <v>5744</v>
      </c>
      <c r="D2430" s="3" t="s">
        <v>6</v>
      </c>
    </row>
    <row r="2431" spans="1:4" ht="15" customHeight="1">
      <c r="A2431" s="3" t="str">
        <f t="shared" si="164"/>
        <v>20230321</v>
      </c>
      <c r="B2431" t="s">
        <v>2270</v>
      </c>
      <c r="C2431" s="5" t="s">
        <v>5745</v>
      </c>
      <c r="D2431" s="3" t="s">
        <v>6</v>
      </c>
    </row>
    <row r="2432" spans="1:4" ht="15" customHeight="1">
      <c r="A2432" s="3" t="str">
        <f t="shared" si="164"/>
        <v>20230321</v>
      </c>
      <c r="B2432" t="s">
        <v>2271</v>
      </c>
      <c r="C2432" s="5" t="s">
        <v>5746</v>
      </c>
      <c r="D2432" s="3" t="s">
        <v>6</v>
      </c>
    </row>
    <row r="2433" spans="1:4" ht="15" customHeight="1">
      <c r="A2433" s="3" t="str">
        <f t="shared" si="164"/>
        <v>20230321</v>
      </c>
      <c r="B2433" t="s">
        <v>2272</v>
      </c>
      <c r="C2433" s="5" t="s">
        <v>5747</v>
      </c>
      <c r="D2433" s="3" t="s">
        <v>64</v>
      </c>
    </row>
    <row r="2434" spans="1:4" ht="15" customHeight="1">
      <c r="A2434" s="3" t="str">
        <f>"20230316"</f>
        <v>20230316</v>
      </c>
      <c r="B2434" t="s">
        <v>245</v>
      </c>
      <c r="C2434" s="5" t="s">
        <v>5748</v>
      </c>
      <c r="D2434" s="3" t="s">
        <v>61</v>
      </c>
    </row>
    <row r="2435" spans="1:4" ht="15" customHeight="1">
      <c r="A2435" s="3" t="str">
        <f>"20230316"</f>
        <v>20230316</v>
      </c>
      <c r="B2435" t="s">
        <v>246</v>
      </c>
      <c r="C2435" s="5" t="s">
        <v>5749</v>
      </c>
      <c r="D2435" s="3" t="s">
        <v>61</v>
      </c>
    </row>
    <row r="2436" spans="1:4" ht="15" customHeight="1">
      <c r="A2436" s="3" t="str">
        <f>"20230316"</f>
        <v>20230316</v>
      </c>
      <c r="B2436" t="s">
        <v>247</v>
      </c>
      <c r="C2436" s="5" t="s">
        <v>5750</v>
      </c>
      <c r="D2436" s="3" t="s">
        <v>61</v>
      </c>
    </row>
    <row r="2437" spans="1:4" ht="15" customHeight="1">
      <c r="A2437" s="3" t="str">
        <f>"20230316"</f>
        <v>20230316</v>
      </c>
      <c r="B2437" t="s">
        <v>248</v>
      </c>
      <c r="C2437" s="5" t="s">
        <v>5751</v>
      </c>
      <c r="D2437" s="3" t="s">
        <v>61</v>
      </c>
    </row>
    <row r="2438" spans="1:4" ht="15" customHeight="1">
      <c r="A2438" s="3" t="str">
        <f>"20230316"</f>
        <v>20230316</v>
      </c>
      <c r="B2438" t="s">
        <v>249</v>
      </c>
      <c r="C2438" s="5" t="s">
        <v>5752</v>
      </c>
      <c r="D2438" s="3" t="s">
        <v>61</v>
      </c>
    </row>
    <row r="2439" spans="1:4" ht="15" customHeight="1">
      <c r="A2439" s="3" t="str">
        <f t="shared" ref="A2439:A2455" si="165">"20230314"</f>
        <v>20230314</v>
      </c>
      <c r="B2439" t="s">
        <v>2239</v>
      </c>
      <c r="C2439" s="5" t="s">
        <v>5753</v>
      </c>
      <c r="D2439" s="3" t="s">
        <v>6</v>
      </c>
    </row>
    <row r="2440" spans="1:4" ht="15" customHeight="1">
      <c r="A2440" s="3" t="str">
        <f t="shared" si="165"/>
        <v>20230314</v>
      </c>
      <c r="B2440" t="s">
        <v>2240</v>
      </c>
      <c r="C2440" s="5" t="s">
        <v>5754</v>
      </c>
      <c r="D2440" s="3" t="s">
        <v>61</v>
      </c>
    </row>
    <row r="2441" spans="1:4" ht="15" customHeight="1">
      <c r="A2441" s="3" t="str">
        <f t="shared" si="165"/>
        <v>20230314</v>
      </c>
      <c r="B2441" t="s">
        <v>2241</v>
      </c>
      <c r="C2441" s="5" t="s">
        <v>5755</v>
      </c>
      <c r="D2441" s="3" t="s">
        <v>61</v>
      </c>
    </row>
    <row r="2442" spans="1:4" ht="15" customHeight="1">
      <c r="A2442" s="3" t="str">
        <f t="shared" si="165"/>
        <v>20230314</v>
      </c>
      <c r="B2442" t="s">
        <v>2242</v>
      </c>
      <c r="C2442" s="5" t="s">
        <v>5756</v>
      </c>
      <c r="D2442" s="3" t="s">
        <v>61</v>
      </c>
    </row>
    <row r="2443" spans="1:4" ht="15" customHeight="1">
      <c r="A2443" s="3" t="str">
        <f t="shared" si="165"/>
        <v>20230314</v>
      </c>
      <c r="B2443" t="s">
        <v>2243</v>
      </c>
      <c r="C2443" s="5" t="s">
        <v>5757</v>
      </c>
      <c r="D2443" s="3" t="s">
        <v>64</v>
      </c>
    </row>
    <row r="2444" spans="1:4" ht="15" customHeight="1">
      <c r="A2444" s="3" t="str">
        <f t="shared" si="165"/>
        <v>20230314</v>
      </c>
      <c r="B2444" t="s">
        <v>2244</v>
      </c>
      <c r="C2444" s="5" t="s">
        <v>5758</v>
      </c>
      <c r="D2444" s="3" t="s">
        <v>61</v>
      </c>
    </row>
    <row r="2445" spans="1:4" ht="15" customHeight="1">
      <c r="A2445" s="3" t="str">
        <f t="shared" si="165"/>
        <v>20230314</v>
      </c>
      <c r="B2445" t="s">
        <v>2245</v>
      </c>
      <c r="C2445" s="5" t="s">
        <v>5759</v>
      </c>
      <c r="D2445" s="3" t="s">
        <v>6</v>
      </c>
    </row>
    <row r="2446" spans="1:4" ht="15" customHeight="1">
      <c r="A2446" s="3" t="str">
        <f t="shared" si="165"/>
        <v>20230314</v>
      </c>
      <c r="B2446" t="s">
        <v>2246</v>
      </c>
      <c r="C2446" s="5" t="s">
        <v>5760</v>
      </c>
      <c r="D2446" s="3" t="s">
        <v>6</v>
      </c>
    </row>
    <row r="2447" spans="1:4" ht="15" customHeight="1">
      <c r="A2447" s="3" t="str">
        <f t="shared" si="165"/>
        <v>20230314</v>
      </c>
      <c r="B2447" t="s">
        <v>2247</v>
      </c>
      <c r="C2447" s="5" t="s">
        <v>4807</v>
      </c>
      <c r="D2447" s="3" t="s">
        <v>6</v>
      </c>
    </row>
    <row r="2448" spans="1:4" ht="15" customHeight="1">
      <c r="A2448" s="3" t="str">
        <f t="shared" si="165"/>
        <v>20230314</v>
      </c>
      <c r="B2448" t="s">
        <v>2248</v>
      </c>
      <c r="C2448" s="5" t="s">
        <v>5321</v>
      </c>
      <c r="D2448" s="3" t="s">
        <v>6</v>
      </c>
    </row>
    <row r="2449" spans="1:4" ht="15" customHeight="1">
      <c r="A2449" s="3" t="str">
        <f t="shared" si="165"/>
        <v>20230314</v>
      </c>
      <c r="B2449" t="s">
        <v>2249</v>
      </c>
      <c r="C2449" s="5" t="s">
        <v>5761</v>
      </c>
      <c r="D2449" s="3" t="s">
        <v>64</v>
      </c>
    </row>
    <row r="2450" spans="1:4" ht="15" customHeight="1">
      <c r="A2450" s="3" t="str">
        <f t="shared" si="165"/>
        <v>20230314</v>
      </c>
      <c r="B2450" t="s">
        <v>2250</v>
      </c>
      <c r="C2450" s="5" t="s">
        <v>5762</v>
      </c>
      <c r="D2450" s="3" t="s">
        <v>61</v>
      </c>
    </row>
    <row r="2451" spans="1:4" ht="15" customHeight="1">
      <c r="A2451" s="3" t="str">
        <f t="shared" si="165"/>
        <v>20230314</v>
      </c>
      <c r="B2451" t="s">
        <v>2251</v>
      </c>
      <c r="C2451" s="5" t="s">
        <v>5763</v>
      </c>
      <c r="D2451" s="3" t="s">
        <v>61</v>
      </c>
    </row>
    <row r="2452" spans="1:4" ht="15" customHeight="1">
      <c r="A2452" s="3" t="str">
        <f t="shared" si="165"/>
        <v>20230314</v>
      </c>
      <c r="B2452" t="s">
        <v>2252</v>
      </c>
      <c r="C2452" s="5" t="s">
        <v>5764</v>
      </c>
      <c r="D2452" s="3" t="s">
        <v>61</v>
      </c>
    </row>
    <row r="2453" spans="1:4" ht="15" customHeight="1">
      <c r="A2453" s="3" t="str">
        <f t="shared" si="165"/>
        <v>20230314</v>
      </c>
      <c r="B2453" t="s">
        <v>2253</v>
      </c>
      <c r="C2453" s="5" t="s">
        <v>5765</v>
      </c>
      <c r="D2453" s="3" t="s">
        <v>61</v>
      </c>
    </row>
    <row r="2454" spans="1:4" ht="15" customHeight="1">
      <c r="A2454" s="3" t="str">
        <f t="shared" si="165"/>
        <v>20230314</v>
      </c>
      <c r="B2454" t="s">
        <v>2254</v>
      </c>
      <c r="C2454" s="5" t="s">
        <v>5766</v>
      </c>
      <c r="D2454" s="3" t="s">
        <v>6</v>
      </c>
    </row>
    <row r="2455" spans="1:4" ht="15" customHeight="1">
      <c r="A2455" s="3" t="str">
        <f t="shared" si="165"/>
        <v>20230314</v>
      </c>
      <c r="B2455" t="s">
        <v>2255</v>
      </c>
      <c r="C2455" s="5" t="s">
        <v>5767</v>
      </c>
      <c r="D2455" s="3" t="s">
        <v>6</v>
      </c>
    </row>
    <row r="2456" spans="1:4" ht="15" customHeight="1">
      <c r="A2456" s="3" t="str">
        <f t="shared" ref="A2456:A2465" si="166">"20230309"</f>
        <v>20230309</v>
      </c>
      <c r="B2456" t="s">
        <v>235</v>
      </c>
      <c r="C2456" s="5" t="s">
        <v>5768</v>
      </c>
      <c r="D2456" s="3" t="s">
        <v>64</v>
      </c>
    </row>
    <row r="2457" spans="1:4" ht="15" customHeight="1">
      <c r="A2457" s="3" t="str">
        <f t="shared" si="166"/>
        <v>20230309</v>
      </c>
      <c r="B2457" t="s">
        <v>236</v>
      </c>
      <c r="C2457" s="5" t="s">
        <v>5769</v>
      </c>
      <c r="D2457" s="3" t="s">
        <v>61</v>
      </c>
    </row>
    <row r="2458" spans="1:4" ht="15" customHeight="1">
      <c r="A2458" s="3" t="str">
        <f t="shared" si="166"/>
        <v>20230309</v>
      </c>
      <c r="B2458" t="s">
        <v>237</v>
      </c>
      <c r="C2458" s="5" t="s">
        <v>5770</v>
      </c>
      <c r="D2458" s="3" t="s">
        <v>61</v>
      </c>
    </row>
    <row r="2459" spans="1:4" ht="15" customHeight="1">
      <c r="A2459" s="3" t="str">
        <f t="shared" si="166"/>
        <v>20230309</v>
      </c>
      <c r="B2459" t="s">
        <v>238</v>
      </c>
      <c r="C2459" s="5" t="s">
        <v>5771</v>
      </c>
      <c r="D2459" s="3" t="s">
        <v>61</v>
      </c>
    </row>
    <row r="2460" spans="1:4" ht="15" customHeight="1">
      <c r="A2460" s="3" t="str">
        <f t="shared" si="166"/>
        <v>20230309</v>
      </c>
      <c r="B2460" t="s">
        <v>239</v>
      </c>
      <c r="C2460" s="5" t="s">
        <v>5772</v>
      </c>
      <c r="D2460" s="3" t="s">
        <v>61</v>
      </c>
    </row>
    <row r="2461" spans="1:4" ht="15" customHeight="1">
      <c r="A2461" s="3" t="str">
        <f t="shared" si="166"/>
        <v>20230309</v>
      </c>
      <c r="B2461" t="s">
        <v>240</v>
      </c>
      <c r="C2461" s="5" t="s">
        <v>5773</v>
      </c>
      <c r="D2461" s="3" t="s">
        <v>6</v>
      </c>
    </row>
    <row r="2462" spans="1:4" ht="15" customHeight="1">
      <c r="A2462" s="3" t="str">
        <f t="shared" si="166"/>
        <v>20230309</v>
      </c>
      <c r="B2462" t="s">
        <v>241</v>
      </c>
      <c r="C2462" s="5" t="s">
        <v>5774</v>
      </c>
      <c r="D2462" s="3" t="s">
        <v>61</v>
      </c>
    </row>
    <row r="2463" spans="1:4" ht="15" customHeight="1">
      <c r="A2463" s="3" t="str">
        <f t="shared" si="166"/>
        <v>20230309</v>
      </c>
      <c r="B2463" t="s">
        <v>242</v>
      </c>
      <c r="C2463" s="5" t="s">
        <v>5775</v>
      </c>
      <c r="D2463" s="3" t="s">
        <v>61</v>
      </c>
    </row>
    <row r="2464" spans="1:4" ht="15" customHeight="1">
      <c r="A2464" s="3" t="str">
        <f t="shared" si="166"/>
        <v>20230309</v>
      </c>
      <c r="B2464" t="s">
        <v>243</v>
      </c>
      <c r="C2464" s="5" t="s">
        <v>5776</v>
      </c>
      <c r="D2464" s="3" t="s">
        <v>61</v>
      </c>
    </row>
    <row r="2465" spans="1:4" ht="15" customHeight="1">
      <c r="A2465" s="3" t="str">
        <f t="shared" si="166"/>
        <v>20230309</v>
      </c>
      <c r="B2465" t="s">
        <v>244</v>
      </c>
      <c r="C2465" s="5" t="s">
        <v>5777</v>
      </c>
      <c r="D2465" s="3" t="s">
        <v>61</v>
      </c>
    </row>
    <row r="2466" spans="1:4" ht="15" customHeight="1">
      <c r="A2466" s="3" t="str">
        <f t="shared" ref="A2466:A2485" si="167">"20230307"</f>
        <v>20230307</v>
      </c>
      <c r="B2466" t="s">
        <v>2219</v>
      </c>
      <c r="C2466" s="5" t="s">
        <v>5778</v>
      </c>
      <c r="D2466" s="3" t="s">
        <v>6</v>
      </c>
    </row>
    <row r="2467" spans="1:4" ht="15" customHeight="1">
      <c r="A2467" s="3" t="str">
        <f t="shared" si="167"/>
        <v>20230307</v>
      </c>
      <c r="B2467" t="s">
        <v>2220</v>
      </c>
      <c r="C2467" s="5" t="s">
        <v>5779</v>
      </c>
      <c r="D2467" s="3" t="s">
        <v>64</v>
      </c>
    </row>
    <row r="2468" spans="1:4" ht="15" customHeight="1">
      <c r="A2468" s="3" t="str">
        <f t="shared" si="167"/>
        <v>20230307</v>
      </c>
      <c r="B2468" t="s">
        <v>2221</v>
      </c>
      <c r="C2468" s="5" t="s">
        <v>5780</v>
      </c>
      <c r="D2468" s="3" t="s">
        <v>64</v>
      </c>
    </row>
    <row r="2469" spans="1:4" ht="15" customHeight="1">
      <c r="A2469" s="3" t="str">
        <f t="shared" si="167"/>
        <v>20230307</v>
      </c>
      <c r="B2469" t="s">
        <v>2222</v>
      </c>
      <c r="C2469" s="5" t="s">
        <v>5781</v>
      </c>
      <c r="D2469" s="3" t="s">
        <v>61</v>
      </c>
    </row>
    <row r="2470" spans="1:4" ht="15" customHeight="1">
      <c r="A2470" s="3" t="str">
        <f t="shared" si="167"/>
        <v>20230307</v>
      </c>
      <c r="B2470" t="s">
        <v>2223</v>
      </c>
      <c r="C2470" s="5" t="s">
        <v>5782</v>
      </c>
      <c r="D2470" s="3" t="s">
        <v>61</v>
      </c>
    </row>
    <row r="2471" spans="1:4" ht="15" customHeight="1">
      <c r="A2471" s="3" t="str">
        <f t="shared" si="167"/>
        <v>20230307</v>
      </c>
      <c r="B2471" t="s">
        <v>2224</v>
      </c>
      <c r="C2471" s="5" t="s">
        <v>5783</v>
      </c>
      <c r="D2471" s="3" t="s">
        <v>61</v>
      </c>
    </row>
    <row r="2472" spans="1:4" ht="15" customHeight="1">
      <c r="A2472" s="3" t="str">
        <f t="shared" si="167"/>
        <v>20230307</v>
      </c>
      <c r="B2472" t="s">
        <v>2225</v>
      </c>
      <c r="C2472" s="5" t="s">
        <v>5784</v>
      </c>
      <c r="D2472" s="3" t="s">
        <v>61</v>
      </c>
    </row>
    <row r="2473" spans="1:4" ht="15" customHeight="1">
      <c r="A2473" s="3" t="str">
        <f t="shared" si="167"/>
        <v>20230307</v>
      </c>
      <c r="B2473" t="s">
        <v>2226</v>
      </c>
      <c r="C2473" s="5" t="s">
        <v>5785</v>
      </c>
      <c r="D2473" s="3" t="s">
        <v>61</v>
      </c>
    </row>
    <row r="2474" spans="1:4" ht="15" customHeight="1">
      <c r="A2474" s="3" t="str">
        <f t="shared" si="167"/>
        <v>20230307</v>
      </c>
      <c r="B2474" t="s">
        <v>2227</v>
      </c>
      <c r="C2474" s="5" t="s">
        <v>5602</v>
      </c>
      <c r="D2474" s="3" t="s">
        <v>64</v>
      </c>
    </row>
    <row r="2475" spans="1:4" ht="15" customHeight="1">
      <c r="A2475" s="3" t="str">
        <f t="shared" si="167"/>
        <v>20230307</v>
      </c>
      <c r="B2475" t="s">
        <v>2228</v>
      </c>
      <c r="C2475" s="5" t="s">
        <v>5786</v>
      </c>
      <c r="D2475" s="3" t="s">
        <v>6</v>
      </c>
    </row>
    <row r="2476" spans="1:4" ht="15" customHeight="1">
      <c r="A2476" s="3" t="str">
        <f t="shared" si="167"/>
        <v>20230307</v>
      </c>
      <c r="B2476" t="s">
        <v>2229</v>
      </c>
      <c r="C2476" s="5" t="s">
        <v>5787</v>
      </c>
      <c r="D2476" s="3" t="s">
        <v>64</v>
      </c>
    </row>
    <row r="2477" spans="1:4" ht="15" customHeight="1">
      <c r="A2477" s="3" t="str">
        <f t="shared" si="167"/>
        <v>20230307</v>
      </c>
      <c r="B2477" t="s">
        <v>2230</v>
      </c>
      <c r="C2477" s="5" t="s">
        <v>5788</v>
      </c>
      <c r="D2477" s="3" t="s">
        <v>6</v>
      </c>
    </row>
    <row r="2478" spans="1:4" ht="15" customHeight="1">
      <c r="A2478" s="3" t="str">
        <f t="shared" si="167"/>
        <v>20230307</v>
      </c>
      <c r="B2478" t="s">
        <v>2231</v>
      </c>
      <c r="C2478" s="5" t="s">
        <v>5789</v>
      </c>
      <c r="D2478" s="3" t="s">
        <v>61</v>
      </c>
    </row>
    <row r="2479" spans="1:4" ht="15" customHeight="1">
      <c r="A2479" s="3" t="str">
        <f t="shared" si="167"/>
        <v>20230307</v>
      </c>
      <c r="B2479" t="s">
        <v>2232</v>
      </c>
      <c r="C2479" s="5" t="s">
        <v>5790</v>
      </c>
      <c r="D2479" s="3" t="s">
        <v>6</v>
      </c>
    </row>
    <row r="2480" spans="1:4" ht="15" customHeight="1">
      <c r="A2480" s="3" t="str">
        <f t="shared" si="167"/>
        <v>20230307</v>
      </c>
      <c r="B2480" t="s">
        <v>2233</v>
      </c>
      <c r="C2480" s="5" t="s">
        <v>5791</v>
      </c>
      <c r="D2480" s="3" t="s">
        <v>61</v>
      </c>
    </row>
    <row r="2481" spans="1:4" ht="15" customHeight="1">
      <c r="A2481" s="3" t="str">
        <f t="shared" si="167"/>
        <v>20230307</v>
      </c>
      <c r="B2481" t="s">
        <v>2234</v>
      </c>
      <c r="C2481" s="5" t="s">
        <v>5792</v>
      </c>
      <c r="D2481" s="3" t="s">
        <v>6</v>
      </c>
    </row>
    <row r="2482" spans="1:4" ht="15" customHeight="1">
      <c r="A2482" s="3" t="str">
        <f t="shared" si="167"/>
        <v>20230307</v>
      </c>
      <c r="B2482" t="s">
        <v>2235</v>
      </c>
      <c r="C2482" s="5" t="s">
        <v>5793</v>
      </c>
      <c r="D2482" s="3" t="s">
        <v>61</v>
      </c>
    </row>
    <row r="2483" spans="1:4" ht="15" customHeight="1">
      <c r="A2483" s="3" t="str">
        <f t="shared" si="167"/>
        <v>20230307</v>
      </c>
      <c r="B2483" t="s">
        <v>2236</v>
      </c>
      <c r="C2483" s="5" t="s">
        <v>5794</v>
      </c>
      <c r="D2483" s="3" t="s">
        <v>64</v>
      </c>
    </row>
    <row r="2484" spans="1:4" ht="15" customHeight="1">
      <c r="A2484" s="3" t="str">
        <f t="shared" si="167"/>
        <v>20230307</v>
      </c>
      <c r="B2484" t="s">
        <v>2237</v>
      </c>
      <c r="C2484" s="5" t="s">
        <v>5795</v>
      </c>
      <c r="D2484" s="3" t="s">
        <v>6</v>
      </c>
    </row>
    <row r="2485" spans="1:4" ht="15" customHeight="1">
      <c r="A2485" s="3" t="str">
        <f t="shared" si="167"/>
        <v>20230307</v>
      </c>
      <c r="B2485" t="s">
        <v>2238</v>
      </c>
      <c r="C2485" s="5" t="s">
        <v>5796</v>
      </c>
      <c r="D2485" s="3" t="s">
        <v>6</v>
      </c>
    </row>
    <row r="2486" spans="1:4" ht="15" customHeight="1">
      <c r="A2486" s="3" t="str">
        <f t="shared" ref="A2486:A2499" si="168">"20230302"</f>
        <v>20230302</v>
      </c>
      <c r="B2486" t="s">
        <v>221</v>
      </c>
      <c r="C2486" s="5" t="s">
        <v>5797</v>
      </c>
      <c r="D2486" s="3" t="s">
        <v>6</v>
      </c>
    </row>
    <row r="2487" spans="1:4" ht="15" customHeight="1">
      <c r="A2487" s="3" t="str">
        <f t="shared" si="168"/>
        <v>20230302</v>
      </c>
      <c r="B2487" t="s">
        <v>222</v>
      </c>
      <c r="C2487" s="5" t="s">
        <v>5798</v>
      </c>
      <c r="D2487" s="3" t="s">
        <v>4</v>
      </c>
    </row>
    <row r="2488" spans="1:4" ht="15" customHeight="1">
      <c r="A2488" s="3" t="str">
        <f t="shared" si="168"/>
        <v>20230302</v>
      </c>
      <c r="B2488" t="s">
        <v>223</v>
      </c>
      <c r="C2488" s="5" t="s">
        <v>5799</v>
      </c>
      <c r="D2488" s="3" t="s">
        <v>61</v>
      </c>
    </row>
    <row r="2489" spans="1:4" ht="15" customHeight="1">
      <c r="A2489" s="3" t="str">
        <f t="shared" si="168"/>
        <v>20230302</v>
      </c>
      <c r="B2489" t="s">
        <v>224</v>
      </c>
      <c r="C2489" s="5" t="s">
        <v>5800</v>
      </c>
      <c r="D2489" s="3" t="s">
        <v>6</v>
      </c>
    </row>
    <row r="2490" spans="1:4" ht="15" customHeight="1">
      <c r="A2490" s="3" t="str">
        <f t="shared" si="168"/>
        <v>20230302</v>
      </c>
      <c r="B2490" t="s">
        <v>225</v>
      </c>
      <c r="C2490" s="5" t="s">
        <v>5801</v>
      </c>
      <c r="D2490" s="3" t="s">
        <v>61</v>
      </c>
    </row>
    <row r="2491" spans="1:4" ht="15" customHeight="1">
      <c r="A2491" s="3" t="str">
        <f t="shared" si="168"/>
        <v>20230302</v>
      </c>
      <c r="B2491" t="s">
        <v>226</v>
      </c>
      <c r="C2491" s="5" t="s">
        <v>5802</v>
      </c>
      <c r="D2491" s="3" t="s">
        <v>61</v>
      </c>
    </row>
    <row r="2492" spans="1:4" ht="15" customHeight="1">
      <c r="A2492" s="3" t="str">
        <f t="shared" si="168"/>
        <v>20230302</v>
      </c>
      <c r="B2492" t="s">
        <v>227</v>
      </c>
      <c r="C2492" s="5" t="s">
        <v>5803</v>
      </c>
      <c r="D2492" s="3" t="s">
        <v>61</v>
      </c>
    </row>
    <row r="2493" spans="1:4" ht="15" customHeight="1">
      <c r="A2493" s="3" t="str">
        <f t="shared" si="168"/>
        <v>20230302</v>
      </c>
      <c r="B2493" t="s">
        <v>228</v>
      </c>
      <c r="C2493" s="5" t="s">
        <v>5804</v>
      </c>
      <c r="D2493" s="3" t="s">
        <v>61</v>
      </c>
    </row>
    <row r="2494" spans="1:4" ht="15" customHeight="1">
      <c r="A2494" s="3" t="str">
        <f t="shared" si="168"/>
        <v>20230302</v>
      </c>
      <c r="B2494" t="s">
        <v>229</v>
      </c>
      <c r="C2494" s="5" t="s">
        <v>5805</v>
      </c>
      <c r="D2494" s="3" t="s">
        <v>61</v>
      </c>
    </row>
    <row r="2495" spans="1:4" ht="15" customHeight="1">
      <c r="A2495" s="3" t="str">
        <f t="shared" si="168"/>
        <v>20230302</v>
      </c>
      <c r="B2495" t="s">
        <v>230</v>
      </c>
      <c r="C2495" s="5" t="s">
        <v>5806</v>
      </c>
      <c r="D2495" s="3" t="s">
        <v>61</v>
      </c>
    </row>
    <row r="2496" spans="1:4" ht="15" customHeight="1">
      <c r="A2496" s="3" t="str">
        <f t="shared" si="168"/>
        <v>20230302</v>
      </c>
      <c r="B2496" t="s">
        <v>231</v>
      </c>
      <c r="C2496" s="5" t="s">
        <v>5807</v>
      </c>
      <c r="D2496" s="3" t="s">
        <v>64</v>
      </c>
    </row>
    <row r="2497" spans="1:4" ht="15" customHeight="1">
      <c r="A2497" s="3" t="str">
        <f t="shared" si="168"/>
        <v>20230302</v>
      </c>
      <c r="B2497" t="s">
        <v>232</v>
      </c>
      <c r="C2497" s="5" t="s">
        <v>5808</v>
      </c>
      <c r="D2497" s="3" t="s">
        <v>6</v>
      </c>
    </row>
    <row r="2498" spans="1:4" ht="15" customHeight="1">
      <c r="A2498" s="3" t="str">
        <f t="shared" si="168"/>
        <v>20230302</v>
      </c>
      <c r="B2498" t="s">
        <v>233</v>
      </c>
      <c r="C2498" s="5" t="s">
        <v>5809</v>
      </c>
      <c r="D2498" s="3" t="s">
        <v>64</v>
      </c>
    </row>
    <row r="2499" spans="1:4" ht="15" customHeight="1">
      <c r="A2499" s="3" t="str">
        <f t="shared" si="168"/>
        <v>20230302</v>
      </c>
      <c r="B2499" t="s">
        <v>234</v>
      </c>
      <c r="C2499" s="5" t="s">
        <v>5810</v>
      </c>
      <c r="D2499" s="3" t="s">
        <v>61</v>
      </c>
    </row>
    <row r="2500" spans="1:4" ht="15" customHeight="1">
      <c r="A2500" s="3" t="str">
        <f t="shared" ref="A2500:A2511" si="169">"20230228"</f>
        <v>20230228</v>
      </c>
      <c r="B2500" t="s">
        <v>2207</v>
      </c>
      <c r="C2500" s="5" t="s">
        <v>5811</v>
      </c>
      <c r="D2500" s="3" t="s">
        <v>64</v>
      </c>
    </row>
    <row r="2501" spans="1:4" ht="15" customHeight="1">
      <c r="A2501" s="3" t="str">
        <f t="shared" si="169"/>
        <v>20230228</v>
      </c>
      <c r="B2501" t="s">
        <v>2208</v>
      </c>
      <c r="C2501" s="5" t="s">
        <v>5812</v>
      </c>
      <c r="D2501" s="3" t="s">
        <v>61</v>
      </c>
    </row>
    <row r="2502" spans="1:4" ht="15" customHeight="1">
      <c r="A2502" s="3" t="str">
        <f t="shared" si="169"/>
        <v>20230228</v>
      </c>
      <c r="B2502" t="s">
        <v>2209</v>
      </c>
      <c r="C2502" s="5" t="s">
        <v>4816</v>
      </c>
      <c r="D2502" s="3" t="s">
        <v>64</v>
      </c>
    </row>
    <row r="2503" spans="1:4" ht="15" customHeight="1">
      <c r="A2503" s="3" t="str">
        <f t="shared" si="169"/>
        <v>20230228</v>
      </c>
      <c r="B2503" t="s">
        <v>2210</v>
      </c>
      <c r="C2503" s="5" t="s">
        <v>5813</v>
      </c>
      <c r="D2503" s="3" t="s">
        <v>61</v>
      </c>
    </row>
    <row r="2504" spans="1:4" ht="15" customHeight="1">
      <c r="A2504" s="3" t="str">
        <f t="shared" si="169"/>
        <v>20230228</v>
      </c>
      <c r="B2504" t="s">
        <v>2211</v>
      </c>
      <c r="C2504" s="5" t="s">
        <v>5814</v>
      </c>
      <c r="D2504" s="3" t="s">
        <v>61</v>
      </c>
    </row>
    <row r="2505" spans="1:4" ht="15" customHeight="1">
      <c r="A2505" s="3" t="str">
        <f t="shared" si="169"/>
        <v>20230228</v>
      </c>
      <c r="B2505" t="s">
        <v>2212</v>
      </c>
      <c r="C2505" s="5" t="s">
        <v>4169</v>
      </c>
      <c r="D2505" s="3" t="s">
        <v>6</v>
      </c>
    </row>
    <row r="2506" spans="1:4" ht="15" customHeight="1">
      <c r="A2506" s="3" t="str">
        <f t="shared" si="169"/>
        <v>20230228</v>
      </c>
      <c r="B2506" t="s">
        <v>2213</v>
      </c>
      <c r="C2506" s="5" t="s">
        <v>5815</v>
      </c>
      <c r="D2506" s="3" t="s">
        <v>6</v>
      </c>
    </row>
    <row r="2507" spans="1:4" ht="15" customHeight="1">
      <c r="A2507" s="3" t="str">
        <f t="shared" si="169"/>
        <v>20230228</v>
      </c>
      <c r="B2507" t="s">
        <v>2214</v>
      </c>
      <c r="C2507" s="5" t="s">
        <v>5816</v>
      </c>
      <c r="D2507" s="3" t="s">
        <v>64</v>
      </c>
    </row>
    <row r="2508" spans="1:4" ht="15" customHeight="1">
      <c r="A2508" s="3" t="str">
        <f t="shared" si="169"/>
        <v>20230228</v>
      </c>
      <c r="B2508" t="s">
        <v>2215</v>
      </c>
      <c r="C2508" s="5" t="s">
        <v>5817</v>
      </c>
      <c r="D2508" s="3" t="s">
        <v>61</v>
      </c>
    </row>
    <row r="2509" spans="1:4" ht="15" customHeight="1">
      <c r="A2509" s="3" t="str">
        <f t="shared" si="169"/>
        <v>20230228</v>
      </c>
      <c r="B2509" t="s">
        <v>2216</v>
      </c>
      <c r="C2509" s="5" t="s">
        <v>5818</v>
      </c>
      <c r="D2509" s="3" t="s">
        <v>61</v>
      </c>
    </row>
    <row r="2510" spans="1:4" ht="15" customHeight="1">
      <c r="A2510" s="3" t="str">
        <f t="shared" si="169"/>
        <v>20230228</v>
      </c>
      <c r="B2510" t="s">
        <v>2217</v>
      </c>
      <c r="C2510" s="5" t="s">
        <v>5819</v>
      </c>
      <c r="D2510" s="3" t="s">
        <v>61</v>
      </c>
    </row>
    <row r="2511" spans="1:4" ht="15" customHeight="1">
      <c r="A2511" s="3" t="str">
        <f t="shared" si="169"/>
        <v>20230228</v>
      </c>
      <c r="B2511" t="s">
        <v>2218</v>
      </c>
      <c r="C2511" s="5" t="s">
        <v>5820</v>
      </c>
      <c r="D2511" s="3" t="s">
        <v>61</v>
      </c>
    </row>
    <row r="2512" spans="1:4" ht="15" customHeight="1">
      <c r="A2512" s="3" t="str">
        <f t="shared" ref="A2512:A2519" si="170">"20230223"</f>
        <v>20230223</v>
      </c>
      <c r="B2512" t="s">
        <v>213</v>
      </c>
      <c r="C2512" s="5" t="s">
        <v>5821</v>
      </c>
      <c r="D2512" s="3" t="s">
        <v>64</v>
      </c>
    </row>
    <row r="2513" spans="1:4" ht="15" customHeight="1">
      <c r="A2513" s="3" t="str">
        <f t="shared" si="170"/>
        <v>20230223</v>
      </c>
      <c r="B2513" t="s">
        <v>214</v>
      </c>
      <c r="C2513" s="5" t="s">
        <v>5822</v>
      </c>
      <c r="D2513" s="3" t="s">
        <v>61</v>
      </c>
    </row>
    <row r="2514" spans="1:4" ht="15" customHeight="1">
      <c r="A2514" s="3" t="str">
        <f t="shared" si="170"/>
        <v>20230223</v>
      </c>
      <c r="B2514" t="s">
        <v>215</v>
      </c>
      <c r="C2514" s="5" t="s">
        <v>5823</v>
      </c>
      <c r="D2514" s="3" t="s">
        <v>6</v>
      </c>
    </row>
    <row r="2515" spans="1:4" ht="15" customHeight="1">
      <c r="A2515" s="3" t="str">
        <f t="shared" si="170"/>
        <v>20230223</v>
      </c>
      <c r="B2515" t="s">
        <v>216</v>
      </c>
      <c r="C2515" s="5" t="s">
        <v>5824</v>
      </c>
      <c r="D2515" s="3" t="s">
        <v>6</v>
      </c>
    </row>
    <row r="2516" spans="1:4" ht="15" customHeight="1">
      <c r="A2516" s="3" t="str">
        <f t="shared" si="170"/>
        <v>20230223</v>
      </c>
      <c r="B2516" t="s">
        <v>217</v>
      </c>
      <c r="C2516" s="5" t="s">
        <v>5825</v>
      </c>
      <c r="D2516" s="3" t="s">
        <v>61</v>
      </c>
    </row>
    <row r="2517" spans="1:4" ht="15" customHeight="1">
      <c r="A2517" s="3" t="str">
        <f t="shared" si="170"/>
        <v>20230223</v>
      </c>
      <c r="B2517" t="s">
        <v>218</v>
      </c>
      <c r="C2517" s="5" t="s">
        <v>5826</v>
      </c>
      <c r="D2517" s="3" t="s">
        <v>6</v>
      </c>
    </row>
    <row r="2518" spans="1:4" ht="15" customHeight="1">
      <c r="A2518" s="3" t="str">
        <f t="shared" si="170"/>
        <v>20230223</v>
      </c>
      <c r="B2518" t="s">
        <v>219</v>
      </c>
      <c r="C2518" s="5" t="s">
        <v>5827</v>
      </c>
      <c r="D2518" s="3" t="s">
        <v>61</v>
      </c>
    </row>
    <row r="2519" spans="1:4" ht="15" customHeight="1">
      <c r="A2519" s="3" t="str">
        <f t="shared" si="170"/>
        <v>20230223</v>
      </c>
      <c r="B2519" t="s">
        <v>220</v>
      </c>
      <c r="C2519" s="5" t="s">
        <v>5828</v>
      </c>
      <c r="D2519" s="3" t="s">
        <v>6</v>
      </c>
    </row>
    <row r="2520" spans="1:4" ht="15" customHeight="1">
      <c r="A2520" s="3" t="str">
        <f t="shared" ref="A2520:A2540" si="171">"20230221"</f>
        <v>20230221</v>
      </c>
      <c r="B2520" t="s">
        <v>2186</v>
      </c>
      <c r="C2520" s="5" t="s">
        <v>5829</v>
      </c>
      <c r="D2520" s="3" t="s">
        <v>61</v>
      </c>
    </row>
    <row r="2521" spans="1:4" ht="15" customHeight="1">
      <c r="A2521" s="3" t="str">
        <f t="shared" si="171"/>
        <v>20230221</v>
      </c>
      <c r="B2521" t="s">
        <v>2187</v>
      </c>
      <c r="C2521" s="5" t="s">
        <v>5830</v>
      </c>
      <c r="D2521" s="3" t="s">
        <v>6</v>
      </c>
    </row>
    <row r="2522" spans="1:4" ht="15" customHeight="1">
      <c r="A2522" s="3" t="str">
        <f t="shared" si="171"/>
        <v>20230221</v>
      </c>
      <c r="B2522" t="s">
        <v>2188</v>
      </c>
      <c r="C2522" s="5" t="s">
        <v>5831</v>
      </c>
      <c r="D2522" s="3" t="s">
        <v>61</v>
      </c>
    </row>
    <row r="2523" spans="1:4" ht="15" customHeight="1">
      <c r="A2523" s="3" t="str">
        <f t="shared" si="171"/>
        <v>20230221</v>
      </c>
      <c r="B2523" t="s">
        <v>2189</v>
      </c>
      <c r="C2523" s="5" t="s">
        <v>5832</v>
      </c>
      <c r="D2523" s="3" t="s">
        <v>64</v>
      </c>
    </row>
    <row r="2524" spans="1:4" ht="15" customHeight="1">
      <c r="A2524" s="3" t="str">
        <f t="shared" si="171"/>
        <v>20230221</v>
      </c>
      <c r="B2524" t="s">
        <v>2190</v>
      </c>
      <c r="C2524" s="5" t="s">
        <v>5833</v>
      </c>
      <c r="D2524" s="3" t="s">
        <v>61</v>
      </c>
    </row>
    <row r="2525" spans="1:4" ht="15" customHeight="1">
      <c r="A2525" s="3" t="str">
        <f t="shared" si="171"/>
        <v>20230221</v>
      </c>
      <c r="B2525" t="s">
        <v>2191</v>
      </c>
      <c r="C2525" s="5" t="s">
        <v>5834</v>
      </c>
      <c r="D2525" s="3" t="s">
        <v>61</v>
      </c>
    </row>
    <row r="2526" spans="1:4" ht="15" customHeight="1">
      <c r="A2526" s="3" t="str">
        <f t="shared" si="171"/>
        <v>20230221</v>
      </c>
      <c r="B2526" t="s">
        <v>2192</v>
      </c>
      <c r="C2526" s="5" t="s">
        <v>5835</v>
      </c>
      <c r="D2526" s="3" t="s">
        <v>61</v>
      </c>
    </row>
    <row r="2527" spans="1:4" ht="15" customHeight="1">
      <c r="A2527" s="3" t="str">
        <f t="shared" si="171"/>
        <v>20230221</v>
      </c>
      <c r="B2527" t="s">
        <v>2193</v>
      </c>
      <c r="C2527" s="5" t="s">
        <v>5836</v>
      </c>
      <c r="D2527" s="3" t="s">
        <v>64</v>
      </c>
    </row>
    <row r="2528" spans="1:4" ht="15" customHeight="1">
      <c r="A2528" s="3" t="str">
        <f t="shared" si="171"/>
        <v>20230221</v>
      </c>
      <c r="B2528" t="s">
        <v>2194</v>
      </c>
      <c r="C2528" s="5" t="s">
        <v>5837</v>
      </c>
      <c r="D2528" s="3" t="s">
        <v>61</v>
      </c>
    </row>
    <row r="2529" spans="1:4" ht="15" customHeight="1">
      <c r="A2529" s="3" t="str">
        <f t="shared" si="171"/>
        <v>20230221</v>
      </c>
      <c r="B2529" t="s">
        <v>2195</v>
      </c>
      <c r="C2529" s="5" t="s">
        <v>5838</v>
      </c>
      <c r="D2529" s="3" t="s">
        <v>4</v>
      </c>
    </row>
    <row r="2530" spans="1:4" ht="15" customHeight="1">
      <c r="A2530" s="3" t="str">
        <f t="shared" si="171"/>
        <v>20230221</v>
      </c>
      <c r="B2530" t="s">
        <v>2196</v>
      </c>
      <c r="C2530" s="5" t="s">
        <v>5839</v>
      </c>
      <c r="D2530" s="3" t="s">
        <v>6</v>
      </c>
    </row>
    <row r="2531" spans="1:4" ht="15" customHeight="1">
      <c r="A2531" s="3" t="str">
        <f t="shared" si="171"/>
        <v>20230221</v>
      </c>
      <c r="B2531" t="s">
        <v>2197</v>
      </c>
      <c r="C2531" s="5" t="s">
        <v>5840</v>
      </c>
      <c r="D2531" s="3" t="s">
        <v>6</v>
      </c>
    </row>
    <row r="2532" spans="1:4" ht="15" customHeight="1">
      <c r="A2532" s="3" t="str">
        <f t="shared" si="171"/>
        <v>20230221</v>
      </c>
      <c r="B2532" t="s">
        <v>2198</v>
      </c>
      <c r="C2532" s="5" t="s">
        <v>5841</v>
      </c>
      <c r="D2532" s="3" t="s">
        <v>6</v>
      </c>
    </row>
    <row r="2533" spans="1:4" ht="15" customHeight="1">
      <c r="A2533" s="3" t="str">
        <f t="shared" si="171"/>
        <v>20230221</v>
      </c>
      <c r="B2533" t="s">
        <v>2199</v>
      </c>
      <c r="C2533" s="5" t="s">
        <v>5842</v>
      </c>
      <c r="D2533" s="3" t="s">
        <v>61</v>
      </c>
    </row>
    <row r="2534" spans="1:4" ht="15" customHeight="1">
      <c r="A2534" s="3" t="str">
        <f t="shared" si="171"/>
        <v>20230221</v>
      </c>
      <c r="B2534" t="s">
        <v>2200</v>
      </c>
      <c r="C2534" s="5" t="s">
        <v>5843</v>
      </c>
      <c r="D2534" s="3" t="s">
        <v>64</v>
      </c>
    </row>
    <row r="2535" spans="1:4" ht="15" customHeight="1">
      <c r="A2535" s="3" t="str">
        <f t="shared" si="171"/>
        <v>20230221</v>
      </c>
      <c r="B2535" t="s">
        <v>2201</v>
      </c>
      <c r="C2535" s="5" t="s">
        <v>5844</v>
      </c>
      <c r="D2535" s="3" t="s">
        <v>61</v>
      </c>
    </row>
    <row r="2536" spans="1:4" ht="15" customHeight="1">
      <c r="A2536" s="3" t="str">
        <f t="shared" si="171"/>
        <v>20230221</v>
      </c>
      <c r="B2536" t="s">
        <v>2202</v>
      </c>
      <c r="C2536" s="5" t="s">
        <v>5845</v>
      </c>
      <c r="D2536" s="3" t="s">
        <v>61</v>
      </c>
    </row>
    <row r="2537" spans="1:4" ht="15" customHeight="1">
      <c r="A2537" s="3" t="str">
        <f t="shared" si="171"/>
        <v>20230221</v>
      </c>
      <c r="B2537" t="s">
        <v>2203</v>
      </c>
      <c r="C2537" s="5" t="s">
        <v>5846</v>
      </c>
      <c r="D2537" s="3" t="s">
        <v>6</v>
      </c>
    </row>
    <row r="2538" spans="1:4" ht="15" customHeight="1">
      <c r="A2538" s="3" t="str">
        <f t="shared" si="171"/>
        <v>20230221</v>
      </c>
      <c r="B2538" t="s">
        <v>2204</v>
      </c>
      <c r="C2538" s="5" t="s">
        <v>5847</v>
      </c>
      <c r="D2538" s="3" t="s">
        <v>61</v>
      </c>
    </row>
    <row r="2539" spans="1:4" ht="15" customHeight="1">
      <c r="A2539" s="3" t="str">
        <f t="shared" si="171"/>
        <v>20230221</v>
      </c>
      <c r="B2539" t="s">
        <v>2205</v>
      </c>
      <c r="C2539" s="5" t="s">
        <v>5848</v>
      </c>
      <c r="D2539" s="3" t="s">
        <v>6</v>
      </c>
    </row>
    <row r="2540" spans="1:4" ht="15" customHeight="1">
      <c r="A2540" s="3" t="str">
        <f t="shared" si="171"/>
        <v>20230221</v>
      </c>
      <c r="B2540" t="s">
        <v>2206</v>
      </c>
      <c r="C2540" s="5" t="s">
        <v>5849</v>
      </c>
      <c r="D2540" s="3" t="s">
        <v>64</v>
      </c>
    </row>
    <row r="2541" spans="1:4" ht="15" customHeight="1">
      <c r="A2541" s="3" t="str">
        <f t="shared" ref="A2541:A2548" si="172">"20230216"</f>
        <v>20230216</v>
      </c>
      <c r="B2541" t="s">
        <v>205</v>
      </c>
      <c r="C2541" s="5" t="s">
        <v>4359</v>
      </c>
      <c r="D2541" s="3" t="s">
        <v>61</v>
      </c>
    </row>
    <row r="2542" spans="1:4" ht="15" customHeight="1">
      <c r="A2542" s="3" t="str">
        <f t="shared" si="172"/>
        <v>20230216</v>
      </c>
      <c r="B2542" t="s">
        <v>206</v>
      </c>
      <c r="C2542" s="5" t="s">
        <v>5850</v>
      </c>
      <c r="D2542" s="3" t="s">
        <v>6</v>
      </c>
    </row>
    <row r="2543" spans="1:4" ht="15" customHeight="1">
      <c r="A2543" s="3" t="str">
        <f t="shared" si="172"/>
        <v>20230216</v>
      </c>
      <c r="B2543" t="s">
        <v>207</v>
      </c>
      <c r="C2543" s="5" t="s">
        <v>5851</v>
      </c>
      <c r="D2543" s="3" t="s">
        <v>61</v>
      </c>
    </row>
    <row r="2544" spans="1:4" ht="15" customHeight="1">
      <c r="A2544" s="3" t="str">
        <f t="shared" si="172"/>
        <v>20230216</v>
      </c>
      <c r="B2544" t="s">
        <v>208</v>
      </c>
      <c r="C2544" s="5" t="s">
        <v>5852</v>
      </c>
      <c r="D2544" s="3" t="s">
        <v>61</v>
      </c>
    </row>
    <row r="2545" spans="1:4" ht="15" customHeight="1">
      <c r="A2545" s="3" t="str">
        <f t="shared" si="172"/>
        <v>20230216</v>
      </c>
      <c r="B2545" t="s">
        <v>209</v>
      </c>
      <c r="C2545" s="5" t="s">
        <v>5853</v>
      </c>
      <c r="D2545" s="3" t="s">
        <v>6</v>
      </c>
    </row>
    <row r="2546" spans="1:4" ht="15" customHeight="1">
      <c r="A2546" s="3" t="str">
        <f t="shared" si="172"/>
        <v>20230216</v>
      </c>
      <c r="B2546" t="s">
        <v>210</v>
      </c>
      <c r="C2546" s="5" t="s">
        <v>5854</v>
      </c>
      <c r="D2546" s="3" t="s">
        <v>61</v>
      </c>
    </row>
    <row r="2547" spans="1:4" ht="15" customHeight="1">
      <c r="A2547" s="3" t="str">
        <f t="shared" si="172"/>
        <v>20230216</v>
      </c>
      <c r="B2547" t="s">
        <v>211</v>
      </c>
      <c r="C2547" s="5" t="s">
        <v>5855</v>
      </c>
      <c r="D2547" s="3" t="s">
        <v>6</v>
      </c>
    </row>
    <row r="2548" spans="1:4" ht="15" customHeight="1">
      <c r="A2548" s="3" t="str">
        <f t="shared" si="172"/>
        <v>20230216</v>
      </c>
      <c r="B2548" t="s">
        <v>212</v>
      </c>
      <c r="C2548" s="5" t="s">
        <v>5856</v>
      </c>
      <c r="D2548" s="3" t="s">
        <v>6</v>
      </c>
    </row>
    <row r="2549" spans="1:4" ht="15" customHeight="1">
      <c r="A2549" s="3" t="str">
        <f t="shared" ref="A2549:A2575" si="173">"20230214"</f>
        <v>20230214</v>
      </c>
      <c r="B2549" t="s">
        <v>2159</v>
      </c>
      <c r="C2549" s="5" t="s">
        <v>5857</v>
      </c>
      <c r="D2549" s="3" t="s">
        <v>61</v>
      </c>
    </row>
    <row r="2550" spans="1:4" ht="15" customHeight="1">
      <c r="A2550" s="3" t="str">
        <f t="shared" si="173"/>
        <v>20230214</v>
      </c>
      <c r="B2550" t="s">
        <v>2160</v>
      </c>
      <c r="C2550" s="5" t="s">
        <v>5380</v>
      </c>
      <c r="D2550" s="3" t="s">
        <v>61</v>
      </c>
    </row>
    <row r="2551" spans="1:4" ht="15" customHeight="1">
      <c r="A2551" s="3" t="str">
        <f t="shared" si="173"/>
        <v>20230214</v>
      </c>
      <c r="B2551" t="s">
        <v>2161</v>
      </c>
      <c r="C2551" s="5" t="s">
        <v>5858</v>
      </c>
      <c r="D2551" s="3" t="s">
        <v>61</v>
      </c>
    </row>
    <row r="2552" spans="1:4" ht="15" customHeight="1">
      <c r="A2552" s="3" t="str">
        <f t="shared" si="173"/>
        <v>20230214</v>
      </c>
      <c r="B2552" t="s">
        <v>2162</v>
      </c>
      <c r="C2552" s="5" t="s">
        <v>5859</v>
      </c>
      <c r="D2552" s="3" t="s">
        <v>64</v>
      </c>
    </row>
    <row r="2553" spans="1:4" ht="15" customHeight="1">
      <c r="A2553" s="3" t="str">
        <f t="shared" si="173"/>
        <v>20230214</v>
      </c>
      <c r="B2553" t="s">
        <v>2163</v>
      </c>
      <c r="C2553" s="5" t="s">
        <v>5860</v>
      </c>
      <c r="D2553" s="3" t="s">
        <v>64</v>
      </c>
    </row>
    <row r="2554" spans="1:4" ht="15" customHeight="1">
      <c r="A2554" s="3" t="str">
        <f t="shared" si="173"/>
        <v>20230214</v>
      </c>
      <c r="B2554" t="s">
        <v>2164</v>
      </c>
      <c r="C2554" s="5" t="s">
        <v>5861</v>
      </c>
      <c r="D2554" s="3" t="s">
        <v>64</v>
      </c>
    </row>
    <row r="2555" spans="1:4" ht="15" customHeight="1">
      <c r="A2555" s="3" t="str">
        <f t="shared" si="173"/>
        <v>20230214</v>
      </c>
      <c r="B2555" t="s">
        <v>2165</v>
      </c>
      <c r="C2555" s="5" t="s">
        <v>5862</v>
      </c>
      <c r="D2555" s="3" t="s">
        <v>61</v>
      </c>
    </row>
    <row r="2556" spans="1:4" ht="15" customHeight="1">
      <c r="A2556" s="3" t="str">
        <f t="shared" si="173"/>
        <v>20230214</v>
      </c>
      <c r="B2556" t="s">
        <v>2166</v>
      </c>
      <c r="C2556" s="5" t="s">
        <v>5863</v>
      </c>
      <c r="D2556" s="3" t="s">
        <v>6</v>
      </c>
    </row>
    <row r="2557" spans="1:4" ht="15" customHeight="1">
      <c r="A2557" s="3" t="str">
        <f t="shared" si="173"/>
        <v>20230214</v>
      </c>
      <c r="B2557" t="s">
        <v>2167</v>
      </c>
      <c r="C2557" s="5" t="s">
        <v>5864</v>
      </c>
      <c r="D2557" s="3" t="s">
        <v>6</v>
      </c>
    </row>
    <row r="2558" spans="1:4" ht="15" customHeight="1">
      <c r="A2558" s="3" t="str">
        <f t="shared" si="173"/>
        <v>20230214</v>
      </c>
      <c r="B2558" t="s">
        <v>2168</v>
      </c>
      <c r="C2558" s="5" t="s">
        <v>5865</v>
      </c>
      <c r="D2558" s="3" t="s">
        <v>64</v>
      </c>
    </row>
    <row r="2559" spans="1:4" ht="15" customHeight="1">
      <c r="A2559" s="3" t="str">
        <f t="shared" si="173"/>
        <v>20230214</v>
      </c>
      <c r="B2559" t="s">
        <v>2169</v>
      </c>
      <c r="C2559" s="5" t="s">
        <v>5866</v>
      </c>
      <c r="D2559" s="3" t="s">
        <v>64</v>
      </c>
    </row>
    <row r="2560" spans="1:4" ht="15" customHeight="1">
      <c r="A2560" s="3" t="str">
        <f t="shared" si="173"/>
        <v>20230214</v>
      </c>
      <c r="B2560" t="s">
        <v>2170</v>
      </c>
      <c r="C2560" s="5" t="s">
        <v>5867</v>
      </c>
      <c r="D2560" s="3" t="s">
        <v>64</v>
      </c>
    </row>
    <row r="2561" spans="1:4" ht="15" customHeight="1">
      <c r="A2561" s="3" t="str">
        <f t="shared" si="173"/>
        <v>20230214</v>
      </c>
      <c r="B2561" t="s">
        <v>2171</v>
      </c>
      <c r="C2561" s="5" t="s">
        <v>5037</v>
      </c>
      <c r="D2561" s="3" t="s">
        <v>6</v>
      </c>
    </row>
    <row r="2562" spans="1:4" ht="15" customHeight="1">
      <c r="A2562" s="3" t="str">
        <f t="shared" si="173"/>
        <v>20230214</v>
      </c>
      <c r="B2562" t="s">
        <v>2172</v>
      </c>
      <c r="C2562" s="5" t="s">
        <v>5868</v>
      </c>
      <c r="D2562" s="3" t="s">
        <v>6</v>
      </c>
    </row>
    <row r="2563" spans="1:4" ht="15" customHeight="1">
      <c r="A2563" s="3" t="str">
        <f t="shared" si="173"/>
        <v>20230214</v>
      </c>
      <c r="B2563" t="s">
        <v>2173</v>
      </c>
      <c r="C2563" s="5" t="s">
        <v>5869</v>
      </c>
      <c r="D2563" s="3" t="s">
        <v>6</v>
      </c>
    </row>
    <row r="2564" spans="1:4" ht="15" customHeight="1">
      <c r="A2564" s="3" t="str">
        <f t="shared" si="173"/>
        <v>20230214</v>
      </c>
      <c r="B2564" t="s">
        <v>2174</v>
      </c>
      <c r="C2564" s="5" t="s">
        <v>5870</v>
      </c>
      <c r="D2564" s="3" t="s">
        <v>6</v>
      </c>
    </row>
    <row r="2565" spans="1:4" ht="15" customHeight="1">
      <c r="A2565" s="3" t="str">
        <f t="shared" si="173"/>
        <v>20230214</v>
      </c>
      <c r="B2565" t="s">
        <v>2175</v>
      </c>
      <c r="C2565" s="5" t="s">
        <v>5871</v>
      </c>
      <c r="D2565" s="3" t="s">
        <v>6</v>
      </c>
    </row>
    <row r="2566" spans="1:4" ht="15" customHeight="1">
      <c r="A2566" s="3" t="str">
        <f t="shared" si="173"/>
        <v>20230214</v>
      </c>
      <c r="B2566" t="s">
        <v>2176</v>
      </c>
      <c r="C2566" s="5" t="s">
        <v>5872</v>
      </c>
      <c r="D2566" s="3" t="s">
        <v>6</v>
      </c>
    </row>
    <row r="2567" spans="1:4" ht="15" customHeight="1">
      <c r="A2567" s="3" t="str">
        <f t="shared" si="173"/>
        <v>20230214</v>
      </c>
      <c r="B2567" t="s">
        <v>2177</v>
      </c>
      <c r="C2567" s="5" t="s">
        <v>5873</v>
      </c>
      <c r="D2567" s="3" t="s">
        <v>61</v>
      </c>
    </row>
    <row r="2568" spans="1:4" ht="15" customHeight="1">
      <c r="A2568" s="3" t="str">
        <f t="shared" si="173"/>
        <v>20230214</v>
      </c>
      <c r="B2568" t="s">
        <v>2178</v>
      </c>
      <c r="C2568" s="5" t="s">
        <v>5874</v>
      </c>
      <c r="D2568" s="3" t="s">
        <v>61</v>
      </c>
    </row>
    <row r="2569" spans="1:4" ht="15" customHeight="1">
      <c r="A2569" s="3" t="str">
        <f t="shared" si="173"/>
        <v>20230214</v>
      </c>
      <c r="B2569" t="s">
        <v>2179</v>
      </c>
      <c r="C2569" s="5" t="s">
        <v>5875</v>
      </c>
      <c r="D2569" s="3" t="s">
        <v>61</v>
      </c>
    </row>
    <row r="2570" spans="1:4" ht="15" customHeight="1">
      <c r="A2570" s="3" t="str">
        <f t="shared" si="173"/>
        <v>20230214</v>
      </c>
      <c r="B2570" t="s">
        <v>2180</v>
      </c>
      <c r="C2570" s="5" t="s">
        <v>5876</v>
      </c>
      <c r="D2570" s="3" t="s">
        <v>61</v>
      </c>
    </row>
    <row r="2571" spans="1:4" ht="15" customHeight="1">
      <c r="A2571" s="3" t="str">
        <f t="shared" si="173"/>
        <v>20230214</v>
      </c>
      <c r="B2571" t="s">
        <v>2181</v>
      </c>
      <c r="C2571" s="5" t="s">
        <v>5877</v>
      </c>
      <c r="D2571" s="3" t="s">
        <v>6</v>
      </c>
    </row>
    <row r="2572" spans="1:4" ht="15" customHeight="1">
      <c r="A2572" s="3" t="str">
        <f t="shared" si="173"/>
        <v>20230214</v>
      </c>
      <c r="B2572" t="s">
        <v>2182</v>
      </c>
      <c r="C2572" s="5" t="s">
        <v>5878</v>
      </c>
      <c r="D2572" s="3" t="s">
        <v>6</v>
      </c>
    </row>
    <row r="2573" spans="1:4" ht="15" customHeight="1">
      <c r="A2573" s="3" t="str">
        <f t="shared" si="173"/>
        <v>20230214</v>
      </c>
      <c r="B2573" t="s">
        <v>2183</v>
      </c>
      <c r="C2573" s="5" t="s">
        <v>5879</v>
      </c>
      <c r="D2573" s="3" t="s">
        <v>61</v>
      </c>
    </row>
    <row r="2574" spans="1:4" ht="15" customHeight="1">
      <c r="A2574" s="3" t="str">
        <f t="shared" si="173"/>
        <v>20230214</v>
      </c>
      <c r="B2574" t="s">
        <v>2184</v>
      </c>
      <c r="C2574" s="5" t="s">
        <v>5880</v>
      </c>
      <c r="D2574" s="3" t="s">
        <v>6</v>
      </c>
    </row>
    <row r="2575" spans="1:4" ht="15" customHeight="1">
      <c r="A2575" s="3" t="str">
        <f t="shared" si="173"/>
        <v>20230214</v>
      </c>
      <c r="B2575" t="s">
        <v>2185</v>
      </c>
      <c r="C2575" s="5" t="s">
        <v>5881</v>
      </c>
      <c r="D2575" s="3" t="s">
        <v>6</v>
      </c>
    </row>
    <row r="2576" spans="1:4" ht="15" customHeight="1">
      <c r="A2576" s="3" t="str">
        <f t="shared" ref="A2576:A2592" si="174">"20230209"</f>
        <v>20230209</v>
      </c>
      <c r="B2576" t="s">
        <v>188</v>
      </c>
      <c r="C2576" s="5" t="s">
        <v>5882</v>
      </c>
      <c r="D2576" s="3" t="s">
        <v>61</v>
      </c>
    </row>
    <row r="2577" spans="1:4" ht="15" customHeight="1">
      <c r="A2577" s="3" t="str">
        <f t="shared" si="174"/>
        <v>20230209</v>
      </c>
      <c r="B2577" t="s">
        <v>189</v>
      </c>
      <c r="C2577" s="5" t="s">
        <v>5883</v>
      </c>
      <c r="D2577" s="3" t="s">
        <v>61</v>
      </c>
    </row>
    <row r="2578" spans="1:4" ht="15" customHeight="1">
      <c r="A2578" s="3" t="str">
        <f t="shared" si="174"/>
        <v>20230209</v>
      </c>
      <c r="B2578" t="s">
        <v>190</v>
      </c>
      <c r="C2578" s="5" t="s">
        <v>5884</v>
      </c>
      <c r="D2578" s="3" t="s">
        <v>61</v>
      </c>
    </row>
    <row r="2579" spans="1:4" ht="15" customHeight="1">
      <c r="A2579" s="3" t="str">
        <f t="shared" si="174"/>
        <v>20230209</v>
      </c>
      <c r="B2579" t="s">
        <v>191</v>
      </c>
      <c r="C2579" s="5" t="s">
        <v>5885</v>
      </c>
      <c r="D2579" s="3" t="s">
        <v>61</v>
      </c>
    </row>
    <row r="2580" spans="1:4" ht="15" customHeight="1">
      <c r="A2580" s="3" t="str">
        <f t="shared" si="174"/>
        <v>20230209</v>
      </c>
      <c r="B2580" t="s">
        <v>192</v>
      </c>
      <c r="C2580" s="5" t="s">
        <v>5886</v>
      </c>
      <c r="D2580" s="3" t="s">
        <v>64</v>
      </c>
    </row>
    <row r="2581" spans="1:4" ht="15" customHeight="1">
      <c r="A2581" s="3" t="str">
        <f t="shared" si="174"/>
        <v>20230209</v>
      </c>
      <c r="B2581" t="s">
        <v>193</v>
      </c>
      <c r="C2581" s="5" t="s">
        <v>5887</v>
      </c>
      <c r="D2581" s="3" t="s">
        <v>61</v>
      </c>
    </row>
    <row r="2582" spans="1:4" ht="15" customHeight="1">
      <c r="A2582" s="3" t="str">
        <f t="shared" si="174"/>
        <v>20230209</v>
      </c>
      <c r="B2582" t="s">
        <v>194</v>
      </c>
      <c r="C2582" s="5" t="s">
        <v>5888</v>
      </c>
      <c r="D2582" s="3" t="s">
        <v>61</v>
      </c>
    </row>
    <row r="2583" spans="1:4" ht="15" customHeight="1">
      <c r="A2583" s="3" t="str">
        <f t="shared" si="174"/>
        <v>20230209</v>
      </c>
      <c r="B2583" t="s">
        <v>195</v>
      </c>
      <c r="C2583" s="5" t="s">
        <v>5889</v>
      </c>
      <c r="D2583" s="3" t="s">
        <v>6</v>
      </c>
    </row>
    <row r="2584" spans="1:4" ht="15" customHeight="1">
      <c r="A2584" s="3" t="str">
        <f t="shared" si="174"/>
        <v>20230209</v>
      </c>
      <c r="B2584" t="s">
        <v>196</v>
      </c>
      <c r="C2584" s="5" t="s">
        <v>5890</v>
      </c>
      <c r="D2584" s="3" t="s">
        <v>6</v>
      </c>
    </row>
    <row r="2585" spans="1:4" ht="15" customHeight="1">
      <c r="A2585" s="3" t="str">
        <f t="shared" si="174"/>
        <v>20230209</v>
      </c>
      <c r="B2585" t="s">
        <v>197</v>
      </c>
      <c r="C2585" s="5" t="s">
        <v>5891</v>
      </c>
      <c r="D2585" s="3" t="s">
        <v>64</v>
      </c>
    </row>
    <row r="2586" spans="1:4" ht="15" customHeight="1">
      <c r="A2586" s="3" t="str">
        <f t="shared" si="174"/>
        <v>20230209</v>
      </c>
      <c r="B2586" t="s">
        <v>198</v>
      </c>
      <c r="C2586" s="5" t="s">
        <v>5892</v>
      </c>
      <c r="D2586" s="3" t="s">
        <v>6</v>
      </c>
    </row>
    <row r="2587" spans="1:4" ht="15" customHeight="1">
      <c r="A2587" s="3" t="str">
        <f t="shared" si="174"/>
        <v>20230209</v>
      </c>
      <c r="B2587" t="s">
        <v>199</v>
      </c>
      <c r="C2587" s="5" t="s">
        <v>5893</v>
      </c>
      <c r="D2587" s="3" t="s">
        <v>6</v>
      </c>
    </row>
    <row r="2588" spans="1:4" ht="15" customHeight="1">
      <c r="A2588" s="3" t="str">
        <f t="shared" si="174"/>
        <v>20230209</v>
      </c>
      <c r="B2588" t="s">
        <v>200</v>
      </c>
      <c r="C2588" s="5" t="s">
        <v>5894</v>
      </c>
      <c r="D2588" s="3" t="s">
        <v>64</v>
      </c>
    </row>
    <row r="2589" spans="1:4" ht="15" customHeight="1">
      <c r="A2589" s="3" t="str">
        <f t="shared" si="174"/>
        <v>20230209</v>
      </c>
      <c r="B2589" t="s">
        <v>201</v>
      </c>
      <c r="C2589" s="5" t="s">
        <v>5895</v>
      </c>
      <c r="D2589" s="3" t="s">
        <v>61</v>
      </c>
    </row>
    <row r="2590" spans="1:4" ht="15" customHeight="1">
      <c r="A2590" s="3" t="str">
        <f t="shared" si="174"/>
        <v>20230209</v>
      </c>
      <c r="B2590" t="s">
        <v>202</v>
      </c>
      <c r="C2590" s="5" t="s">
        <v>5896</v>
      </c>
      <c r="D2590" s="3" t="s">
        <v>61</v>
      </c>
    </row>
    <row r="2591" spans="1:4" ht="15" customHeight="1">
      <c r="A2591" s="3" t="str">
        <f t="shared" si="174"/>
        <v>20230209</v>
      </c>
      <c r="B2591" t="s">
        <v>203</v>
      </c>
      <c r="C2591" s="5" t="s">
        <v>5897</v>
      </c>
      <c r="D2591" s="3" t="s">
        <v>6</v>
      </c>
    </row>
    <row r="2592" spans="1:4" ht="15" customHeight="1">
      <c r="A2592" s="3" t="str">
        <f t="shared" si="174"/>
        <v>20230209</v>
      </c>
      <c r="B2592" t="s">
        <v>204</v>
      </c>
      <c r="C2592" s="5" t="s">
        <v>5898</v>
      </c>
      <c r="D2592" s="3" t="s">
        <v>61</v>
      </c>
    </row>
    <row r="2593" spans="1:4" ht="15" customHeight="1">
      <c r="A2593" s="3" t="str">
        <f t="shared" ref="A2593:A2606" si="175">"20230207"</f>
        <v>20230207</v>
      </c>
      <c r="B2593" t="s">
        <v>2145</v>
      </c>
      <c r="C2593" s="5" t="s">
        <v>5899</v>
      </c>
      <c r="D2593" s="3" t="s">
        <v>61</v>
      </c>
    </row>
    <row r="2594" spans="1:4" ht="15" customHeight="1">
      <c r="A2594" s="3" t="str">
        <f t="shared" si="175"/>
        <v>20230207</v>
      </c>
      <c r="B2594" t="s">
        <v>2146</v>
      </c>
      <c r="C2594" s="5" t="s">
        <v>5900</v>
      </c>
      <c r="D2594" s="3" t="s">
        <v>61</v>
      </c>
    </row>
    <row r="2595" spans="1:4" ht="15" customHeight="1">
      <c r="A2595" s="3" t="str">
        <f t="shared" si="175"/>
        <v>20230207</v>
      </c>
      <c r="B2595" t="s">
        <v>2147</v>
      </c>
      <c r="C2595" s="5" t="s">
        <v>5901</v>
      </c>
      <c r="D2595" s="3" t="s">
        <v>64</v>
      </c>
    </row>
    <row r="2596" spans="1:4" ht="15" customHeight="1">
      <c r="A2596" s="3" t="str">
        <f t="shared" si="175"/>
        <v>20230207</v>
      </c>
      <c r="B2596" t="s">
        <v>2148</v>
      </c>
      <c r="C2596" s="5" t="s">
        <v>5902</v>
      </c>
      <c r="D2596" s="3" t="s">
        <v>61</v>
      </c>
    </row>
    <row r="2597" spans="1:4" ht="15" customHeight="1">
      <c r="A2597" s="3" t="str">
        <f t="shared" si="175"/>
        <v>20230207</v>
      </c>
      <c r="B2597" t="s">
        <v>2149</v>
      </c>
      <c r="C2597" s="5" t="s">
        <v>5903</v>
      </c>
      <c r="D2597" s="3" t="s">
        <v>6</v>
      </c>
    </row>
    <row r="2598" spans="1:4" ht="15" customHeight="1">
      <c r="A2598" s="3" t="str">
        <f t="shared" si="175"/>
        <v>20230207</v>
      </c>
      <c r="B2598" t="s">
        <v>2150</v>
      </c>
      <c r="C2598" s="5" t="s">
        <v>5904</v>
      </c>
      <c r="D2598" s="3" t="s">
        <v>6</v>
      </c>
    </row>
    <row r="2599" spans="1:4" ht="15" customHeight="1">
      <c r="A2599" s="3" t="str">
        <f t="shared" si="175"/>
        <v>20230207</v>
      </c>
      <c r="B2599" t="s">
        <v>2151</v>
      </c>
      <c r="C2599" s="5" t="s">
        <v>5905</v>
      </c>
      <c r="D2599" s="3" t="s">
        <v>61</v>
      </c>
    </row>
    <row r="2600" spans="1:4" ht="15" customHeight="1">
      <c r="A2600" s="3" t="str">
        <f t="shared" si="175"/>
        <v>20230207</v>
      </c>
      <c r="B2600" t="s">
        <v>2152</v>
      </c>
      <c r="C2600" s="5" t="s">
        <v>5906</v>
      </c>
      <c r="D2600" s="3" t="s">
        <v>61</v>
      </c>
    </row>
    <row r="2601" spans="1:4" ht="15" customHeight="1">
      <c r="A2601" s="3" t="str">
        <f t="shared" si="175"/>
        <v>20230207</v>
      </c>
      <c r="B2601" t="s">
        <v>2153</v>
      </c>
      <c r="C2601" s="5" t="s">
        <v>5907</v>
      </c>
      <c r="D2601" s="3" t="s">
        <v>61</v>
      </c>
    </row>
    <row r="2602" spans="1:4" ht="15" customHeight="1">
      <c r="A2602" s="3" t="str">
        <f t="shared" si="175"/>
        <v>20230207</v>
      </c>
      <c r="B2602" t="s">
        <v>2154</v>
      </c>
      <c r="C2602" s="5" t="s">
        <v>5908</v>
      </c>
      <c r="D2602" s="3" t="s">
        <v>6</v>
      </c>
    </row>
    <row r="2603" spans="1:4" ht="15" customHeight="1">
      <c r="A2603" s="3" t="str">
        <f t="shared" si="175"/>
        <v>20230207</v>
      </c>
      <c r="B2603" t="s">
        <v>2155</v>
      </c>
      <c r="C2603" s="5" t="s">
        <v>5909</v>
      </c>
      <c r="D2603" s="3" t="s">
        <v>61</v>
      </c>
    </row>
    <row r="2604" spans="1:4" ht="15" customHeight="1">
      <c r="A2604" s="3" t="str">
        <f t="shared" si="175"/>
        <v>20230207</v>
      </c>
      <c r="B2604" t="s">
        <v>2156</v>
      </c>
      <c r="C2604" s="5" t="s">
        <v>5910</v>
      </c>
      <c r="D2604" s="3" t="s">
        <v>61</v>
      </c>
    </row>
    <row r="2605" spans="1:4" ht="15" customHeight="1">
      <c r="A2605" s="3" t="str">
        <f t="shared" si="175"/>
        <v>20230207</v>
      </c>
      <c r="B2605" t="s">
        <v>2157</v>
      </c>
      <c r="C2605" s="5" t="s">
        <v>5911</v>
      </c>
      <c r="D2605" s="3" t="s">
        <v>6</v>
      </c>
    </row>
    <row r="2606" spans="1:4" ht="15" customHeight="1">
      <c r="A2606" s="3" t="str">
        <f t="shared" si="175"/>
        <v>20230207</v>
      </c>
      <c r="B2606" t="s">
        <v>2158</v>
      </c>
      <c r="C2606" s="5" t="s">
        <v>5912</v>
      </c>
      <c r="D2606" s="3" t="s">
        <v>61</v>
      </c>
    </row>
    <row r="2607" spans="1:4" ht="15" customHeight="1">
      <c r="A2607" s="3" t="str">
        <f t="shared" ref="A2607:A2613" si="176">"20230202"</f>
        <v>20230202</v>
      </c>
      <c r="B2607" t="s">
        <v>181</v>
      </c>
      <c r="C2607" s="5" t="s">
        <v>5913</v>
      </c>
      <c r="D2607" s="3" t="s">
        <v>6</v>
      </c>
    </row>
    <row r="2608" spans="1:4" ht="15" customHeight="1">
      <c r="A2608" s="3" t="str">
        <f t="shared" si="176"/>
        <v>20230202</v>
      </c>
      <c r="B2608" t="s">
        <v>182</v>
      </c>
      <c r="C2608" s="5" t="s">
        <v>5914</v>
      </c>
      <c r="D2608" s="3" t="s">
        <v>6</v>
      </c>
    </row>
    <row r="2609" spans="1:4" ht="15" customHeight="1">
      <c r="A2609" s="3" t="str">
        <f t="shared" si="176"/>
        <v>20230202</v>
      </c>
      <c r="B2609" t="s">
        <v>183</v>
      </c>
      <c r="C2609" s="5" t="s">
        <v>5915</v>
      </c>
      <c r="D2609" s="3" t="s">
        <v>64</v>
      </c>
    </row>
    <row r="2610" spans="1:4" ht="15" customHeight="1">
      <c r="A2610" s="3" t="str">
        <f t="shared" si="176"/>
        <v>20230202</v>
      </c>
      <c r="B2610" t="s">
        <v>184</v>
      </c>
      <c r="C2610" s="5" t="s">
        <v>5916</v>
      </c>
      <c r="D2610" s="3" t="s">
        <v>61</v>
      </c>
    </row>
    <row r="2611" spans="1:4" ht="15" customHeight="1">
      <c r="A2611" s="3" t="str">
        <f t="shared" si="176"/>
        <v>20230202</v>
      </c>
      <c r="B2611" t="s">
        <v>185</v>
      </c>
      <c r="C2611" s="5" t="s">
        <v>5917</v>
      </c>
      <c r="D2611" s="3" t="s">
        <v>61</v>
      </c>
    </row>
    <row r="2612" spans="1:4" ht="15" customHeight="1">
      <c r="A2612" s="3" t="str">
        <f t="shared" si="176"/>
        <v>20230202</v>
      </c>
      <c r="B2612" t="s">
        <v>186</v>
      </c>
      <c r="C2612" s="5" t="s">
        <v>5918</v>
      </c>
      <c r="D2612" s="3" t="s">
        <v>6</v>
      </c>
    </row>
    <row r="2613" spans="1:4" ht="15" customHeight="1">
      <c r="A2613" s="3" t="str">
        <f t="shared" si="176"/>
        <v>20230202</v>
      </c>
      <c r="B2613" t="s">
        <v>187</v>
      </c>
      <c r="C2613" s="5" t="s">
        <v>5919</v>
      </c>
      <c r="D2613" s="3" t="s">
        <v>61</v>
      </c>
    </row>
    <row r="2614" spans="1:4" ht="15" customHeight="1">
      <c r="A2614" s="3" t="str">
        <f t="shared" ref="A2614:A2641" si="177">"20230131"</f>
        <v>20230131</v>
      </c>
      <c r="B2614" t="s">
        <v>2116</v>
      </c>
      <c r="C2614" s="5" t="s">
        <v>5920</v>
      </c>
      <c r="D2614" s="3" t="s">
        <v>64</v>
      </c>
    </row>
    <row r="2615" spans="1:4" ht="15" customHeight="1">
      <c r="A2615" s="3" t="str">
        <f t="shared" si="177"/>
        <v>20230131</v>
      </c>
      <c r="B2615" t="s">
        <v>2117</v>
      </c>
      <c r="C2615" s="5" t="s">
        <v>5921</v>
      </c>
      <c r="D2615" s="3" t="s">
        <v>61</v>
      </c>
    </row>
    <row r="2616" spans="1:4" ht="15" customHeight="1">
      <c r="A2616" s="3" t="str">
        <f t="shared" si="177"/>
        <v>20230131</v>
      </c>
      <c r="B2616" t="s">
        <v>2118</v>
      </c>
      <c r="C2616" s="5" t="s">
        <v>5922</v>
      </c>
      <c r="D2616" s="3" t="s">
        <v>61</v>
      </c>
    </row>
    <row r="2617" spans="1:4" ht="15" customHeight="1">
      <c r="A2617" s="3" t="str">
        <f t="shared" si="177"/>
        <v>20230131</v>
      </c>
      <c r="B2617" t="s">
        <v>2119</v>
      </c>
      <c r="C2617" s="5" t="s">
        <v>5923</v>
      </c>
      <c r="D2617" s="3" t="s">
        <v>61</v>
      </c>
    </row>
    <row r="2618" spans="1:4" ht="15" customHeight="1">
      <c r="A2618" s="3" t="str">
        <f t="shared" si="177"/>
        <v>20230131</v>
      </c>
      <c r="B2618" t="s">
        <v>2120</v>
      </c>
      <c r="C2618" s="5" t="s">
        <v>5924</v>
      </c>
      <c r="D2618" s="3" t="s">
        <v>61</v>
      </c>
    </row>
    <row r="2619" spans="1:4" ht="15" customHeight="1">
      <c r="A2619" s="3" t="str">
        <f t="shared" si="177"/>
        <v>20230131</v>
      </c>
      <c r="B2619" t="s">
        <v>2121</v>
      </c>
      <c r="C2619" s="5" t="s">
        <v>5925</v>
      </c>
      <c r="D2619" s="3" t="s">
        <v>4</v>
      </c>
    </row>
    <row r="2620" spans="1:4" ht="15" customHeight="1">
      <c r="A2620" s="3" t="str">
        <f t="shared" si="177"/>
        <v>20230131</v>
      </c>
      <c r="B2620" t="s">
        <v>2122</v>
      </c>
      <c r="C2620" s="5" t="s">
        <v>5926</v>
      </c>
      <c r="D2620" s="3" t="s">
        <v>64</v>
      </c>
    </row>
    <row r="2621" spans="1:4" ht="15" customHeight="1">
      <c r="A2621" s="3" t="str">
        <f t="shared" si="177"/>
        <v>20230131</v>
      </c>
      <c r="B2621" t="s">
        <v>2123</v>
      </c>
      <c r="C2621" s="5" t="s">
        <v>5927</v>
      </c>
      <c r="D2621" s="3" t="s">
        <v>64</v>
      </c>
    </row>
    <row r="2622" spans="1:4" ht="15" customHeight="1">
      <c r="A2622" s="3" t="str">
        <f t="shared" si="177"/>
        <v>20230131</v>
      </c>
      <c r="B2622" t="s">
        <v>2124</v>
      </c>
      <c r="C2622" s="5" t="s">
        <v>5928</v>
      </c>
      <c r="D2622" s="3" t="s">
        <v>6</v>
      </c>
    </row>
    <row r="2623" spans="1:4" ht="15" customHeight="1">
      <c r="A2623" s="3" t="str">
        <f t="shared" si="177"/>
        <v>20230131</v>
      </c>
      <c r="B2623" t="s">
        <v>2125</v>
      </c>
      <c r="C2623" s="5" t="s">
        <v>5929</v>
      </c>
      <c r="D2623" s="3" t="s">
        <v>6</v>
      </c>
    </row>
    <row r="2624" spans="1:4" ht="15" customHeight="1">
      <c r="A2624" s="3" t="str">
        <f t="shared" si="177"/>
        <v>20230131</v>
      </c>
      <c r="B2624" t="s">
        <v>2126</v>
      </c>
      <c r="C2624" s="5" t="s">
        <v>5930</v>
      </c>
      <c r="D2624" s="3" t="s">
        <v>4</v>
      </c>
    </row>
    <row r="2625" spans="1:4" ht="15" customHeight="1">
      <c r="A2625" s="3" t="str">
        <f t="shared" si="177"/>
        <v>20230131</v>
      </c>
      <c r="B2625" t="s">
        <v>2127</v>
      </c>
      <c r="C2625" s="5" t="s">
        <v>5931</v>
      </c>
      <c r="D2625" s="3" t="s">
        <v>6</v>
      </c>
    </row>
    <row r="2626" spans="1:4" ht="15" customHeight="1">
      <c r="A2626" s="3" t="str">
        <f t="shared" si="177"/>
        <v>20230131</v>
      </c>
      <c r="B2626" t="s">
        <v>2128</v>
      </c>
      <c r="C2626" s="5" t="s">
        <v>5932</v>
      </c>
      <c r="D2626" s="3" t="s">
        <v>6</v>
      </c>
    </row>
    <row r="2627" spans="1:4" ht="15" customHeight="1">
      <c r="A2627" s="3" t="str">
        <f t="shared" si="177"/>
        <v>20230131</v>
      </c>
      <c r="B2627" t="s">
        <v>2129</v>
      </c>
      <c r="C2627" s="5" t="s">
        <v>5679</v>
      </c>
      <c r="D2627" s="3" t="s">
        <v>6</v>
      </c>
    </row>
    <row r="2628" spans="1:4" ht="15" customHeight="1">
      <c r="A2628" s="3" t="str">
        <f t="shared" si="177"/>
        <v>20230131</v>
      </c>
      <c r="B2628" t="s">
        <v>2130</v>
      </c>
      <c r="C2628" s="5" t="s">
        <v>5933</v>
      </c>
      <c r="D2628" s="3" t="s">
        <v>61</v>
      </c>
    </row>
    <row r="2629" spans="1:4" ht="15" customHeight="1">
      <c r="A2629" s="3" t="str">
        <f t="shared" si="177"/>
        <v>20230131</v>
      </c>
      <c r="B2629" t="s">
        <v>2131</v>
      </c>
      <c r="C2629" s="5" t="s">
        <v>5934</v>
      </c>
      <c r="D2629" s="3" t="s">
        <v>64</v>
      </c>
    </row>
    <row r="2630" spans="1:4" ht="15" customHeight="1">
      <c r="A2630" s="3" t="str">
        <f t="shared" si="177"/>
        <v>20230131</v>
      </c>
      <c r="B2630" t="s">
        <v>2132</v>
      </c>
      <c r="C2630" s="5" t="s">
        <v>5935</v>
      </c>
      <c r="D2630" s="3" t="s">
        <v>61</v>
      </c>
    </row>
    <row r="2631" spans="1:4" ht="15" customHeight="1">
      <c r="A2631" s="3" t="str">
        <f t="shared" si="177"/>
        <v>20230131</v>
      </c>
      <c r="B2631" t="s">
        <v>2133</v>
      </c>
      <c r="C2631" s="5" t="s">
        <v>5936</v>
      </c>
      <c r="D2631" s="3" t="s">
        <v>61</v>
      </c>
    </row>
    <row r="2632" spans="1:4" ht="15" customHeight="1">
      <c r="A2632" s="3" t="str">
        <f t="shared" si="177"/>
        <v>20230131</v>
      </c>
      <c r="B2632" t="s">
        <v>2134</v>
      </c>
      <c r="C2632" s="5" t="s">
        <v>5937</v>
      </c>
      <c r="D2632" s="3" t="s">
        <v>2135</v>
      </c>
    </row>
    <row r="2633" spans="1:4" ht="15" customHeight="1">
      <c r="A2633" s="3" t="str">
        <f t="shared" si="177"/>
        <v>20230131</v>
      </c>
      <c r="B2633" t="s">
        <v>2136</v>
      </c>
      <c r="C2633" s="5" t="s">
        <v>5938</v>
      </c>
      <c r="D2633" s="3" t="s">
        <v>61</v>
      </c>
    </row>
    <row r="2634" spans="1:4" ht="15" customHeight="1">
      <c r="A2634" s="3" t="str">
        <f t="shared" si="177"/>
        <v>20230131</v>
      </c>
      <c r="B2634" t="s">
        <v>2137</v>
      </c>
      <c r="C2634" s="5" t="s">
        <v>5939</v>
      </c>
      <c r="D2634" s="3" t="s">
        <v>61</v>
      </c>
    </row>
    <row r="2635" spans="1:4" ht="15" customHeight="1">
      <c r="A2635" s="3" t="str">
        <f t="shared" si="177"/>
        <v>20230131</v>
      </c>
      <c r="B2635" t="s">
        <v>2138</v>
      </c>
      <c r="C2635" s="5" t="s">
        <v>5940</v>
      </c>
      <c r="D2635" s="3" t="s">
        <v>61</v>
      </c>
    </row>
    <row r="2636" spans="1:4" ht="15" customHeight="1">
      <c r="A2636" s="3" t="str">
        <f t="shared" si="177"/>
        <v>20230131</v>
      </c>
      <c r="B2636" t="s">
        <v>2139</v>
      </c>
      <c r="C2636" s="5" t="s">
        <v>5941</v>
      </c>
      <c r="D2636" s="3" t="s">
        <v>61</v>
      </c>
    </row>
    <row r="2637" spans="1:4" ht="15" customHeight="1">
      <c r="A2637" s="3" t="str">
        <f t="shared" si="177"/>
        <v>20230131</v>
      </c>
      <c r="B2637" t="s">
        <v>2140</v>
      </c>
      <c r="C2637" s="5" t="s">
        <v>5942</v>
      </c>
      <c r="D2637" s="3" t="s">
        <v>61</v>
      </c>
    </row>
    <row r="2638" spans="1:4" ht="15" customHeight="1">
      <c r="A2638" s="3" t="str">
        <f t="shared" si="177"/>
        <v>20230131</v>
      </c>
      <c r="B2638" t="s">
        <v>2141</v>
      </c>
      <c r="C2638" s="5" t="s">
        <v>5943</v>
      </c>
      <c r="D2638" s="3" t="s">
        <v>61</v>
      </c>
    </row>
    <row r="2639" spans="1:4" ht="15" customHeight="1">
      <c r="A2639" s="3" t="str">
        <f t="shared" si="177"/>
        <v>20230131</v>
      </c>
      <c r="B2639" t="s">
        <v>2142</v>
      </c>
      <c r="C2639" s="5" t="s">
        <v>5944</v>
      </c>
      <c r="D2639" s="3" t="s">
        <v>6</v>
      </c>
    </row>
    <row r="2640" spans="1:4" ht="15" customHeight="1">
      <c r="A2640" s="3" t="str">
        <f t="shared" si="177"/>
        <v>20230131</v>
      </c>
      <c r="B2640" t="s">
        <v>2143</v>
      </c>
      <c r="C2640" s="5" t="s">
        <v>5945</v>
      </c>
      <c r="D2640" s="3" t="s">
        <v>6</v>
      </c>
    </row>
    <row r="2641" spans="1:4" ht="15" customHeight="1">
      <c r="A2641" s="3" t="str">
        <f t="shared" si="177"/>
        <v>20230131</v>
      </c>
      <c r="B2641" t="s">
        <v>2144</v>
      </c>
      <c r="C2641" s="5" t="s">
        <v>5946</v>
      </c>
      <c r="D2641" s="3" t="s">
        <v>6</v>
      </c>
    </row>
    <row r="2642" spans="1:4" ht="15" customHeight="1">
      <c r="A2642" s="3" t="str">
        <f t="shared" ref="A2642:A2654" si="178">"20230126"</f>
        <v>20230126</v>
      </c>
      <c r="B2642" t="s">
        <v>168</v>
      </c>
      <c r="C2642" s="5" t="s">
        <v>5947</v>
      </c>
      <c r="D2642" s="3" t="s">
        <v>61</v>
      </c>
    </row>
    <row r="2643" spans="1:4" ht="15" customHeight="1">
      <c r="A2643" s="3" t="str">
        <f t="shared" si="178"/>
        <v>20230126</v>
      </c>
      <c r="B2643" t="s">
        <v>169</v>
      </c>
      <c r="C2643" s="5" t="s">
        <v>5948</v>
      </c>
      <c r="D2643" s="3" t="s">
        <v>61</v>
      </c>
    </row>
    <row r="2644" spans="1:4" ht="15" customHeight="1">
      <c r="A2644" s="3" t="str">
        <f t="shared" si="178"/>
        <v>20230126</v>
      </c>
      <c r="B2644" t="s">
        <v>170</v>
      </c>
      <c r="C2644" s="5" t="s">
        <v>5949</v>
      </c>
      <c r="D2644" s="3" t="s">
        <v>61</v>
      </c>
    </row>
    <row r="2645" spans="1:4" ht="15" customHeight="1">
      <c r="A2645" s="3" t="str">
        <f t="shared" si="178"/>
        <v>20230126</v>
      </c>
      <c r="B2645" t="s">
        <v>171</v>
      </c>
      <c r="C2645" s="5" t="s">
        <v>5950</v>
      </c>
      <c r="D2645" s="3" t="s">
        <v>61</v>
      </c>
    </row>
    <row r="2646" spans="1:4" ht="15" customHeight="1">
      <c r="A2646" s="3" t="str">
        <f t="shared" si="178"/>
        <v>20230126</v>
      </c>
      <c r="B2646" t="s">
        <v>172</v>
      </c>
      <c r="C2646" s="5" t="s">
        <v>5951</v>
      </c>
      <c r="D2646" s="3" t="s">
        <v>61</v>
      </c>
    </row>
    <row r="2647" spans="1:4" ht="15" customHeight="1">
      <c r="A2647" s="3" t="str">
        <f t="shared" si="178"/>
        <v>20230126</v>
      </c>
      <c r="B2647" t="s">
        <v>173</v>
      </c>
      <c r="C2647" s="5" t="s">
        <v>5952</v>
      </c>
      <c r="D2647" s="3" t="s">
        <v>6</v>
      </c>
    </row>
    <row r="2648" spans="1:4" ht="15" customHeight="1">
      <c r="A2648" s="3" t="str">
        <f t="shared" si="178"/>
        <v>20230126</v>
      </c>
      <c r="B2648" t="s">
        <v>174</v>
      </c>
      <c r="C2648" s="5" t="s">
        <v>5953</v>
      </c>
      <c r="D2648" s="3" t="s">
        <v>61</v>
      </c>
    </row>
    <row r="2649" spans="1:4" ht="15" customHeight="1">
      <c r="A2649" s="3" t="str">
        <f t="shared" si="178"/>
        <v>20230126</v>
      </c>
      <c r="B2649" t="s">
        <v>175</v>
      </c>
      <c r="C2649" s="5" t="s">
        <v>5954</v>
      </c>
      <c r="D2649" s="3" t="s">
        <v>61</v>
      </c>
    </row>
    <row r="2650" spans="1:4" ht="15" customHeight="1">
      <c r="A2650" s="3" t="str">
        <f t="shared" si="178"/>
        <v>20230126</v>
      </c>
      <c r="B2650" t="s">
        <v>176</v>
      </c>
      <c r="C2650" s="5" t="s">
        <v>5955</v>
      </c>
      <c r="D2650" s="3" t="s">
        <v>6</v>
      </c>
    </row>
    <row r="2651" spans="1:4" ht="15" customHeight="1">
      <c r="A2651" s="3" t="str">
        <f t="shared" si="178"/>
        <v>20230126</v>
      </c>
      <c r="B2651" t="s">
        <v>177</v>
      </c>
      <c r="C2651" s="5" t="s">
        <v>5956</v>
      </c>
      <c r="D2651" s="3" t="s">
        <v>61</v>
      </c>
    </row>
    <row r="2652" spans="1:4" ht="15" customHeight="1">
      <c r="A2652" s="3" t="str">
        <f t="shared" si="178"/>
        <v>20230126</v>
      </c>
      <c r="B2652" t="s">
        <v>178</v>
      </c>
      <c r="C2652" s="5" t="s">
        <v>5957</v>
      </c>
      <c r="D2652" s="3" t="s">
        <v>6</v>
      </c>
    </row>
    <row r="2653" spans="1:4" ht="15" customHeight="1">
      <c r="A2653" s="3" t="str">
        <f t="shared" si="178"/>
        <v>20230126</v>
      </c>
      <c r="B2653" t="s">
        <v>179</v>
      </c>
      <c r="C2653" s="5" t="s">
        <v>5958</v>
      </c>
      <c r="D2653" s="3" t="s">
        <v>61</v>
      </c>
    </row>
    <row r="2654" spans="1:4" ht="15" customHeight="1">
      <c r="A2654" s="3" t="str">
        <f t="shared" si="178"/>
        <v>20230126</v>
      </c>
      <c r="B2654" t="s">
        <v>180</v>
      </c>
      <c r="C2654" s="10" t="s">
        <v>6626</v>
      </c>
      <c r="D2654" s="3" t="s">
        <v>64</v>
      </c>
    </row>
    <row r="2655" spans="1:4" ht="15" customHeight="1">
      <c r="A2655" s="3" t="str">
        <f t="shared" ref="A2655:A2684" si="179">"20230124"</f>
        <v>20230124</v>
      </c>
      <c r="B2655" t="s">
        <v>2085</v>
      </c>
      <c r="C2655" s="5" t="s">
        <v>5959</v>
      </c>
      <c r="D2655" s="3" t="s">
        <v>64</v>
      </c>
    </row>
    <row r="2656" spans="1:4" ht="15" customHeight="1">
      <c r="A2656" s="3" t="str">
        <f t="shared" si="179"/>
        <v>20230124</v>
      </c>
      <c r="B2656" t="s">
        <v>2086</v>
      </c>
      <c r="C2656" s="5" t="s">
        <v>5960</v>
      </c>
      <c r="D2656" s="3" t="s">
        <v>61</v>
      </c>
    </row>
    <row r="2657" spans="1:4" ht="15" customHeight="1">
      <c r="A2657" s="3" t="str">
        <f t="shared" si="179"/>
        <v>20230124</v>
      </c>
      <c r="B2657" t="s">
        <v>2087</v>
      </c>
      <c r="C2657" s="5" t="s">
        <v>5961</v>
      </c>
      <c r="D2657" s="3" t="s">
        <v>61</v>
      </c>
    </row>
    <row r="2658" spans="1:4" ht="15" customHeight="1">
      <c r="A2658" s="3" t="str">
        <f t="shared" si="179"/>
        <v>20230124</v>
      </c>
      <c r="B2658" t="s">
        <v>2088</v>
      </c>
      <c r="C2658" s="5" t="s">
        <v>5962</v>
      </c>
      <c r="D2658" s="3" t="s">
        <v>61</v>
      </c>
    </row>
    <row r="2659" spans="1:4" ht="15" customHeight="1">
      <c r="A2659" s="3" t="str">
        <f t="shared" si="179"/>
        <v>20230124</v>
      </c>
      <c r="B2659" t="s">
        <v>2089</v>
      </c>
      <c r="C2659" s="5" t="s">
        <v>5963</v>
      </c>
      <c r="D2659" s="3" t="s">
        <v>64</v>
      </c>
    </row>
    <row r="2660" spans="1:4" ht="15" customHeight="1">
      <c r="A2660" s="3" t="str">
        <f t="shared" si="179"/>
        <v>20230124</v>
      </c>
      <c r="B2660" t="s">
        <v>2090</v>
      </c>
      <c r="C2660" s="5" t="s">
        <v>5964</v>
      </c>
      <c r="D2660" s="3" t="s">
        <v>61</v>
      </c>
    </row>
    <row r="2661" spans="1:4" ht="15" customHeight="1">
      <c r="A2661" s="3" t="str">
        <f t="shared" si="179"/>
        <v>20230124</v>
      </c>
      <c r="B2661" t="s">
        <v>2091</v>
      </c>
      <c r="C2661" s="5" t="s">
        <v>5965</v>
      </c>
      <c r="D2661" s="3" t="s">
        <v>61</v>
      </c>
    </row>
    <row r="2662" spans="1:4" ht="15" customHeight="1">
      <c r="A2662" s="3" t="str">
        <f t="shared" si="179"/>
        <v>20230124</v>
      </c>
      <c r="B2662" t="s">
        <v>2092</v>
      </c>
      <c r="C2662" s="5" t="s">
        <v>5966</v>
      </c>
      <c r="D2662" s="3" t="s">
        <v>64</v>
      </c>
    </row>
    <row r="2663" spans="1:4" ht="15" customHeight="1">
      <c r="A2663" s="3" t="str">
        <f t="shared" si="179"/>
        <v>20230124</v>
      </c>
      <c r="B2663" t="s">
        <v>2093</v>
      </c>
      <c r="C2663" s="5" t="s">
        <v>5967</v>
      </c>
      <c r="D2663" s="3" t="s">
        <v>61</v>
      </c>
    </row>
    <row r="2664" spans="1:4" ht="15" customHeight="1">
      <c r="A2664" s="3" t="str">
        <f t="shared" si="179"/>
        <v>20230124</v>
      </c>
      <c r="B2664" t="s">
        <v>2094</v>
      </c>
      <c r="C2664" s="5" t="s">
        <v>5968</v>
      </c>
      <c r="D2664" s="3" t="s">
        <v>61</v>
      </c>
    </row>
    <row r="2665" spans="1:4" ht="15" customHeight="1">
      <c r="A2665" s="3" t="str">
        <f t="shared" si="179"/>
        <v>20230124</v>
      </c>
      <c r="B2665" t="s">
        <v>2095</v>
      </c>
      <c r="C2665" s="5" t="s">
        <v>5969</v>
      </c>
      <c r="D2665" s="3" t="s">
        <v>6</v>
      </c>
    </row>
    <row r="2666" spans="1:4" ht="15" customHeight="1">
      <c r="A2666" s="3" t="str">
        <f t="shared" si="179"/>
        <v>20230124</v>
      </c>
      <c r="B2666" t="s">
        <v>2096</v>
      </c>
      <c r="C2666" s="11" t="s">
        <v>6627</v>
      </c>
      <c r="D2666" s="3" t="s">
        <v>2097</v>
      </c>
    </row>
    <row r="2667" spans="1:4" ht="15" customHeight="1">
      <c r="A2667" s="3" t="str">
        <f t="shared" si="179"/>
        <v>20230124</v>
      </c>
      <c r="B2667" t="s">
        <v>2098</v>
      </c>
      <c r="C2667" s="5" t="s">
        <v>5970</v>
      </c>
      <c r="D2667" s="3" t="s">
        <v>6</v>
      </c>
    </row>
    <row r="2668" spans="1:4" ht="15" customHeight="1">
      <c r="A2668" s="3" t="str">
        <f t="shared" si="179"/>
        <v>20230124</v>
      </c>
      <c r="B2668" t="s">
        <v>2099</v>
      </c>
      <c r="C2668" s="5" t="s">
        <v>5869</v>
      </c>
      <c r="D2668" s="3" t="s">
        <v>6</v>
      </c>
    </row>
    <row r="2669" spans="1:4" ht="15" customHeight="1">
      <c r="A2669" s="3" t="str">
        <f t="shared" si="179"/>
        <v>20230124</v>
      </c>
      <c r="B2669" t="s">
        <v>2100</v>
      </c>
      <c r="C2669" s="5" t="s">
        <v>5971</v>
      </c>
      <c r="D2669" s="3" t="s">
        <v>6</v>
      </c>
    </row>
    <row r="2670" spans="1:4" ht="15" customHeight="1">
      <c r="A2670" s="3" t="str">
        <f t="shared" si="179"/>
        <v>20230124</v>
      </c>
      <c r="B2670" t="s">
        <v>2101</v>
      </c>
      <c r="C2670" s="5" t="s">
        <v>5972</v>
      </c>
      <c r="D2670" s="3" t="s">
        <v>61</v>
      </c>
    </row>
    <row r="2671" spans="1:4" ht="15" customHeight="1">
      <c r="A2671" s="3" t="str">
        <f t="shared" si="179"/>
        <v>20230124</v>
      </c>
      <c r="B2671" t="s">
        <v>2102</v>
      </c>
      <c r="C2671" s="5" t="s">
        <v>5973</v>
      </c>
      <c r="D2671" s="3" t="s">
        <v>64</v>
      </c>
    </row>
    <row r="2672" spans="1:4" ht="15" customHeight="1">
      <c r="A2672" s="3" t="str">
        <f t="shared" si="179"/>
        <v>20230124</v>
      </c>
      <c r="B2672" t="s">
        <v>2103</v>
      </c>
      <c r="C2672" s="5" t="s">
        <v>5974</v>
      </c>
      <c r="D2672" s="3" t="s">
        <v>61</v>
      </c>
    </row>
    <row r="2673" spans="1:4" ht="15" customHeight="1">
      <c r="A2673" s="3" t="str">
        <f t="shared" si="179"/>
        <v>20230124</v>
      </c>
      <c r="B2673" t="s">
        <v>2104</v>
      </c>
      <c r="C2673" s="5" t="s">
        <v>5975</v>
      </c>
      <c r="D2673" s="3" t="s">
        <v>61</v>
      </c>
    </row>
    <row r="2674" spans="1:4" ht="15" customHeight="1">
      <c r="A2674" s="3" t="str">
        <f t="shared" si="179"/>
        <v>20230124</v>
      </c>
      <c r="B2674" t="s">
        <v>2105</v>
      </c>
      <c r="C2674" s="5" t="s">
        <v>5976</v>
      </c>
      <c r="D2674" s="3" t="s">
        <v>61</v>
      </c>
    </row>
    <row r="2675" spans="1:4" ht="15" customHeight="1">
      <c r="A2675" s="3" t="str">
        <f t="shared" si="179"/>
        <v>20230124</v>
      </c>
      <c r="B2675" t="s">
        <v>2106</v>
      </c>
      <c r="C2675" s="5" t="s">
        <v>5977</v>
      </c>
      <c r="D2675" s="3" t="s">
        <v>61</v>
      </c>
    </row>
    <row r="2676" spans="1:4" ht="15" customHeight="1">
      <c r="A2676" s="3" t="str">
        <f t="shared" si="179"/>
        <v>20230124</v>
      </c>
      <c r="B2676" t="s">
        <v>2107</v>
      </c>
      <c r="C2676" s="5" t="s">
        <v>5978</v>
      </c>
      <c r="D2676" s="3" t="s">
        <v>64</v>
      </c>
    </row>
    <row r="2677" spans="1:4" ht="15" customHeight="1">
      <c r="A2677" s="3" t="str">
        <f t="shared" si="179"/>
        <v>20230124</v>
      </c>
      <c r="B2677" t="s">
        <v>2108</v>
      </c>
      <c r="C2677" s="5" t="s">
        <v>5979</v>
      </c>
      <c r="D2677" s="3" t="s">
        <v>64</v>
      </c>
    </row>
    <row r="2678" spans="1:4" ht="15" customHeight="1">
      <c r="A2678" s="3" t="str">
        <f t="shared" si="179"/>
        <v>20230124</v>
      </c>
      <c r="B2678" t="s">
        <v>2109</v>
      </c>
      <c r="C2678" s="5" t="s">
        <v>5980</v>
      </c>
      <c r="D2678" s="3" t="s">
        <v>64</v>
      </c>
    </row>
    <row r="2679" spans="1:4" ht="15" customHeight="1">
      <c r="A2679" s="3" t="str">
        <f t="shared" si="179"/>
        <v>20230124</v>
      </c>
      <c r="B2679" t="s">
        <v>2110</v>
      </c>
      <c r="C2679" s="5" t="s">
        <v>5981</v>
      </c>
      <c r="D2679" s="3" t="s">
        <v>6</v>
      </c>
    </row>
    <row r="2680" spans="1:4" ht="15" customHeight="1">
      <c r="A2680" s="3" t="str">
        <f t="shared" si="179"/>
        <v>20230124</v>
      </c>
      <c r="B2680" t="s">
        <v>2111</v>
      </c>
      <c r="C2680" s="5" t="s">
        <v>5982</v>
      </c>
      <c r="D2680" s="3" t="s">
        <v>61</v>
      </c>
    </row>
    <row r="2681" spans="1:4" ht="15" customHeight="1">
      <c r="A2681" s="3" t="str">
        <f t="shared" si="179"/>
        <v>20230124</v>
      </c>
      <c r="B2681" t="s">
        <v>2112</v>
      </c>
      <c r="C2681" s="5" t="s">
        <v>5983</v>
      </c>
      <c r="D2681" s="3" t="s">
        <v>6</v>
      </c>
    </row>
    <row r="2682" spans="1:4" ht="15" customHeight="1">
      <c r="A2682" s="3" t="str">
        <f t="shared" si="179"/>
        <v>20230124</v>
      </c>
      <c r="B2682" t="s">
        <v>2113</v>
      </c>
      <c r="C2682" s="5" t="s">
        <v>5984</v>
      </c>
      <c r="D2682" s="3" t="s">
        <v>6</v>
      </c>
    </row>
    <row r="2683" spans="1:4" ht="15" customHeight="1">
      <c r="A2683" s="3" t="str">
        <f t="shared" si="179"/>
        <v>20230124</v>
      </c>
      <c r="B2683" t="s">
        <v>2114</v>
      </c>
      <c r="C2683" s="5" t="s">
        <v>5985</v>
      </c>
      <c r="D2683" s="3" t="s">
        <v>61</v>
      </c>
    </row>
    <row r="2684" spans="1:4" ht="15" customHeight="1">
      <c r="A2684" s="3" t="str">
        <f t="shared" si="179"/>
        <v>20230124</v>
      </c>
      <c r="B2684" t="s">
        <v>2115</v>
      </c>
      <c r="C2684" s="5" t="s">
        <v>5986</v>
      </c>
      <c r="D2684" s="3" t="s">
        <v>6</v>
      </c>
    </row>
    <row r="2685" spans="1:4" ht="15" customHeight="1">
      <c r="A2685" s="3" t="str">
        <f>"20230119"</f>
        <v>20230119</v>
      </c>
      <c r="B2685" t="s">
        <v>163</v>
      </c>
      <c r="C2685" s="5" t="s">
        <v>5987</v>
      </c>
      <c r="D2685" s="3" t="s">
        <v>61</v>
      </c>
    </row>
    <row r="2686" spans="1:4" ht="15" customHeight="1">
      <c r="A2686" s="3" t="str">
        <f>"20230119"</f>
        <v>20230119</v>
      </c>
      <c r="B2686" t="s">
        <v>164</v>
      </c>
      <c r="C2686" s="5" t="s">
        <v>5988</v>
      </c>
      <c r="D2686" s="3" t="s">
        <v>6</v>
      </c>
    </row>
    <row r="2687" spans="1:4" ht="15" customHeight="1">
      <c r="A2687" s="3" t="str">
        <f>"20230119"</f>
        <v>20230119</v>
      </c>
      <c r="B2687" t="s">
        <v>165</v>
      </c>
      <c r="C2687" s="5" t="s">
        <v>5989</v>
      </c>
      <c r="D2687" s="3" t="s">
        <v>6</v>
      </c>
    </row>
    <row r="2688" spans="1:4" ht="15" customHeight="1">
      <c r="A2688" s="3" t="str">
        <f>"20230119"</f>
        <v>20230119</v>
      </c>
      <c r="B2688" t="s">
        <v>166</v>
      </c>
      <c r="C2688" s="5" t="s">
        <v>5990</v>
      </c>
      <c r="D2688" s="3" t="s">
        <v>61</v>
      </c>
    </row>
    <row r="2689" spans="1:4" ht="15" customHeight="1">
      <c r="A2689" s="3" t="str">
        <f>"20230119"</f>
        <v>20230119</v>
      </c>
      <c r="B2689" t="s">
        <v>167</v>
      </c>
      <c r="C2689" s="5" t="s">
        <v>5991</v>
      </c>
      <c r="D2689" s="3" t="s">
        <v>6</v>
      </c>
    </row>
    <row r="2690" spans="1:4" ht="15" customHeight="1">
      <c r="A2690" s="3" t="str">
        <f t="shared" ref="A2690:A2704" si="180">"20230117"</f>
        <v>20230117</v>
      </c>
      <c r="B2690" t="s">
        <v>2070</v>
      </c>
      <c r="C2690" s="5" t="s">
        <v>5992</v>
      </c>
      <c r="D2690" s="3" t="s">
        <v>64</v>
      </c>
    </row>
    <row r="2691" spans="1:4" ht="15" customHeight="1">
      <c r="A2691" s="3" t="str">
        <f t="shared" si="180"/>
        <v>20230117</v>
      </c>
      <c r="B2691" t="s">
        <v>2071</v>
      </c>
      <c r="C2691" s="5" t="s">
        <v>5993</v>
      </c>
      <c r="D2691" s="3" t="s">
        <v>61</v>
      </c>
    </row>
    <row r="2692" spans="1:4" ht="15" customHeight="1">
      <c r="A2692" s="3" t="str">
        <f t="shared" si="180"/>
        <v>20230117</v>
      </c>
      <c r="B2692" t="s">
        <v>2072</v>
      </c>
      <c r="C2692" s="5" t="s">
        <v>5994</v>
      </c>
      <c r="D2692" s="3" t="s">
        <v>61</v>
      </c>
    </row>
    <row r="2693" spans="1:4" ht="15" customHeight="1">
      <c r="A2693" s="3" t="str">
        <f t="shared" si="180"/>
        <v>20230117</v>
      </c>
      <c r="B2693" t="s">
        <v>2073</v>
      </c>
      <c r="C2693" s="5" t="s">
        <v>5995</v>
      </c>
      <c r="D2693" s="3" t="s">
        <v>6</v>
      </c>
    </row>
    <row r="2694" spans="1:4" ht="15" customHeight="1">
      <c r="A2694" s="3" t="str">
        <f t="shared" si="180"/>
        <v>20230117</v>
      </c>
      <c r="B2694" t="s">
        <v>2074</v>
      </c>
      <c r="C2694" s="5" t="s">
        <v>5996</v>
      </c>
      <c r="D2694" s="3" t="s">
        <v>61</v>
      </c>
    </row>
    <row r="2695" spans="1:4" ht="15" customHeight="1">
      <c r="A2695" s="3" t="str">
        <f t="shared" si="180"/>
        <v>20230117</v>
      </c>
      <c r="B2695" t="s">
        <v>2075</v>
      </c>
      <c r="C2695" s="5" t="s">
        <v>5997</v>
      </c>
      <c r="D2695" s="3" t="s">
        <v>61</v>
      </c>
    </row>
    <row r="2696" spans="1:4" ht="15" customHeight="1">
      <c r="A2696" s="3" t="str">
        <f t="shared" si="180"/>
        <v>20230117</v>
      </c>
      <c r="B2696" t="s">
        <v>2076</v>
      </c>
      <c r="C2696" s="5" t="s">
        <v>5998</v>
      </c>
      <c r="D2696" s="3" t="s">
        <v>61</v>
      </c>
    </row>
    <row r="2697" spans="1:4" ht="15" customHeight="1">
      <c r="A2697" s="3" t="str">
        <f t="shared" si="180"/>
        <v>20230117</v>
      </c>
      <c r="B2697" t="s">
        <v>2077</v>
      </c>
      <c r="C2697" s="5" t="s">
        <v>5999</v>
      </c>
      <c r="D2697" s="3" t="s">
        <v>61</v>
      </c>
    </row>
    <row r="2698" spans="1:4" ht="15" customHeight="1">
      <c r="A2698" s="3" t="str">
        <f t="shared" si="180"/>
        <v>20230117</v>
      </c>
      <c r="B2698" t="s">
        <v>2078</v>
      </c>
      <c r="C2698" s="5" t="s">
        <v>6000</v>
      </c>
      <c r="D2698" s="3" t="s">
        <v>6</v>
      </c>
    </row>
    <row r="2699" spans="1:4" ht="15" customHeight="1">
      <c r="A2699" s="3" t="str">
        <f t="shared" si="180"/>
        <v>20230117</v>
      </c>
      <c r="B2699" t="s">
        <v>2079</v>
      </c>
      <c r="C2699" s="5" t="s">
        <v>6001</v>
      </c>
      <c r="D2699" s="3" t="s">
        <v>6</v>
      </c>
    </row>
    <row r="2700" spans="1:4" ht="15" customHeight="1">
      <c r="A2700" s="3" t="str">
        <f t="shared" si="180"/>
        <v>20230117</v>
      </c>
      <c r="B2700" t="s">
        <v>2080</v>
      </c>
      <c r="C2700" s="5" t="s">
        <v>6002</v>
      </c>
      <c r="D2700" s="3" t="s">
        <v>6</v>
      </c>
    </row>
    <row r="2701" spans="1:4" ht="15" customHeight="1">
      <c r="A2701" s="3" t="str">
        <f t="shared" si="180"/>
        <v>20230117</v>
      </c>
      <c r="B2701" t="s">
        <v>2081</v>
      </c>
      <c r="C2701" s="5" t="s">
        <v>6003</v>
      </c>
      <c r="D2701" s="3" t="s">
        <v>61</v>
      </c>
    </row>
    <row r="2702" spans="1:4" ht="15" customHeight="1">
      <c r="A2702" s="3" t="str">
        <f t="shared" si="180"/>
        <v>20230117</v>
      </c>
      <c r="B2702" t="s">
        <v>2082</v>
      </c>
      <c r="C2702" s="5" t="s">
        <v>6004</v>
      </c>
      <c r="D2702" s="3" t="s">
        <v>61</v>
      </c>
    </row>
    <row r="2703" spans="1:4" ht="15" customHeight="1">
      <c r="A2703" s="3" t="str">
        <f t="shared" si="180"/>
        <v>20230117</v>
      </c>
      <c r="B2703" t="s">
        <v>2083</v>
      </c>
      <c r="C2703" s="5" t="s">
        <v>6005</v>
      </c>
      <c r="D2703" s="3" t="s">
        <v>6</v>
      </c>
    </row>
    <row r="2704" spans="1:4" ht="15" customHeight="1">
      <c r="A2704" s="3" t="str">
        <f t="shared" si="180"/>
        <v>20230117</v>
      </c>
      <c r="B2704" t="s">
        <v>2084</v>
      </c>
      <c r="C2704" s="5" t="s">
        <v>6006</v>
      </c>
      <c r="D2704" s="3" t="s">
        <v>6</v>
      </c>
    </row>
    <row r="2705" spans="1:4" ht="15" customHeight="1">
      <c r="A2705" s="3" t="str">
        <f>"20230112"</f>
        <v>20230112</v>
      </c>
      <c r="B2705" t="s">
        <v>158</v>
      </c>
      <c r="C2705" s="5" t="s">
        <v>6007</v>
      </c>
      <c r="D2705" s="3" t="s">
        <v>61</v>
      </c>
    </row>
    <row r="2706" spans="1:4" ht="15" customHeight="1">
      <c r="A2706" s="3" t="str">
        <f>"20230112"</f>
        <v>20230112</v>
      </c>
      <c r="B2706" t="s">
        <v>159</v>
      </c>
      <c r="C2706" s="5" t="s">
        <v>6008</v>
      </c>
      <c r="D2706" s="3" t="s">
        <v>6</v>
      </c>
    </row>
    <row r="2707" spans="1:4" ht="15" customHeight="1">
      <c r="A2707" s="3" t="str">
        <f>"20230112"</f>
        <v>20230112</v>
      </c>
      <c r="B2707" t="s">
        <v>160</v>
      </c>
      <c r="C2707" s="5" t="s">
        <v>6009</v>
      </c>
      <c r="D2707" s="3" t="s">
        <v>6</v>
      </c>
    </row>
    <row r="2708" spans="1:4" ht="15" customHeight="1">
      <c r="A2708" s="3" t="str">
        <f>"20230112"</f>
        <v>20230112</v>
      </c>
      <c r="B2708" t="s">
        <v>161</v>
      </c>
      <c r="C2708" s="5" t="s">
        <v>6010</v>
      </c>
      <c r="D2708" s="3" t="s">
        <v>61</v>
      </c>
    </row>
    <row r="2709" spans="1:4" ht="15" customHeight="1">
      <c r="A2709" s="3" t="str">
        <f>"20230112"</f>
        <v>20230112</v>
      </c>
      <c r="B2709" t="s">
        <v>162</v>
      </c>
      <c r="C2709" s="5" t="s">
        <v>6011</v>
      </c>
      <c r="D2709" s="3" t="s">
        <v>61</v>
      </c>
    </row>
    <row r="2710" spans="1:4" ht="15" customHeight="1">
      <c r="A2710" s="3" t="str">
        <f t="shared" ref="A2710:A2721" si="181">"20230110"</f>
        <v>20230110</v>
      </c>
      <c r="B2710" t="s">
        <v>2058</v>
      </c>
      <c r="C2710" s="5" t="s">
        <v>6012</v>
      </c>
      <c r="D2710" s="3" t="s">
        <v>61</v>
      </c>
    </row>
    <row r="2711" spans="1:4" ht="15" customHeight="1">
      <c r="A2711" s="3" t="str">
        <f t="shared" si="181"/>
        <v>20230110</v>
      </c>
      <c r="B2711" t="s">
        <v>2059</v>
      </c>
      <c r="C2711" s="5" t="s">
        <v>6013</v>
      </c>
      <c r="D2711" s="3" t="s">
        <v>61</v>
      </c>
    </row>
    <row r="2712" spans="1:4" ht="15" customHeight="1">
      <c r="A2712" s="3" t="str">
        <f t="shared" si="181"/>
        <v>20230110</v>
      </c>
      <c r="B2712" t="s">
        <v>2060</v>
      </c>
      <c r="C2712" s="5" t="s">
        <v>6014</v>
      </c>
      <c r="D2712" s="3" t="s">
        <v>61</v>
      </c>
    </row>
    <row r="2713" spans="1:4" ht="15" customHeight="1">
      <c r="A2713" s="3" t="str">
        <f t="shared" si="181"/>
        <v>20230110</v>
      </c>
      <c r="B2713" t="s">
        <v>2061</v>
      </c>
      <c r="C2713" s="5" t="s">
        <v>6015</v>
      </c>
      <c r="D2713" s="3" t="s">
        <v>61</v>
      </c>
    </row>
    <row r="2714" spans="1:4" ht="15" customHeight="1">
      <c r="A2714" s="3" t="str">
        <f t="shared" si="181"/>
        <v>20230110</v>
      </c>
      <c r="B2714" t="s">
        <v>2062</v>
      </c>
      <c r="C2714" s="5" t="s">
        <v>6016</v>
      </c>
      <c r="D2714" s="3" t="s">
        <v>64</v>
      </c>
    </row>
    <row r="2715" spans="1:4" ht="15" customHeight="1">
      <c r="A2715" s="3" t="str">
        <f t="shared" si="181"/>
        <v>20230110</v>
      </c>
      <c r="B2715" t="s">
        <v>2063</v>
      </c>
      <c r="C2715" s="5" t="s">
        <v>6017</v>
      </c>
      <c r="D2715" s="3" t="s">
        <v>6</v>
      </c>
    </row>
    <row r="2716" spans="1:4" ht="15" customHeight="1">
      <c r="A2716" s="3" t="str">
        <f t="shared" si="181"/>
        <v>20230110</v>
      </c>
      <c r="B2716" t="s">
        <v>2064</v>
      </c>
      <c r="C2716" s="5" t="s">
        <v>6018</v>
      </c>
      <c r="D2716" s="3" t="s">
        <v>61</v>
      </c>
    </row>
    <row r="2717" spans="1:4" ht="15" customHeight="1">
      <c r="A2717" s="3" t="str">
        <f t="shared" si="181"/>
        <v>20230110</v>
      </c>
      <c r="B2717" t="s">
        <v>2065</v>
      </c>
      <c r="C2717" s="5" t="s">
        <v>6019</v>
      </c>
      <c r="D2717" s="3" t="s">
        <v>61</v>
      </c>
    </row>
    <row r="2718" spans="1:4" ht="15" customHeight="1">
      <c r="A2718" s="3" t="str">
        <f t="shared" si="181"/>
        <v>20230110</v>
      </c>
      <c r="B2718" t="s">
        <v>2066</v>
      </c>
      <c r="C2718" s="5" t="s">
        <v>6020</v>
      </c>
      <c r="D2718" s="3" t="s">
        <v>6</v>
      </c>
    </row>
    <row r="2719" spans="1:4" ht="15" customHeight="1">
      <c r="A2719" s="3" t="str">
        <f t="shared" si="181"/>
        <v>20230110</v>
      </c>
      <c r="B2719" t="s">
        <v>2067</v>
      </c>
      <c r="C2719" s="5" t="s">
        <v>6021</v>
      </c>
      <c r="D2719" s="3" t="s">
        <v>4</v>
      </c>
    </row>
    <row r="2720" spans="1:4" ht="15" customHeight="1">
      <c r="A2720" s="3" t="str">
        <f t="shared" si="181"/>
        <v>20230110</v>
      </c>
      <c r="B2720" t="s">
        <v>2068</v>
      </c>
      <c r="C2720" s="5" t="s">
        <v>6022</v>
      </c>
      <c r="D2720" s="3" t="s">
        <v>4</v>
      </c>
    </row>
    <row r="2721" spans="1:4" ht="15" customHeight="1">
      <c r="A2721" s="3" t="str">
        <f t="shared" si="181"/>
        <v>20230110</v>
      </c>
      <c r="B2721" t="s">
        <v>2069</v>
      </c>
      <c r="C2721" s="5" t="s">
        <v>6023</v>
      </c>
      <c r="D2721" s="3" t="s">
        <v>6</v>
      </c>
    </row>
    <row r="2722" spans="1:4" ht="15" customHeight="1">
      <c r="A2722" s="3" t="str">
        <f>"20230105"</f>
        <v>20230105</v>
      </c>
      <c r="B2722" t="s">
        <v>153</v>
      </c>
      <c r="C2722" s="5" t="s">
        <v>6024</v>
      </c>
      <c r="D2722" s="3" t="s">
        <v>61</v>
      </c>
    </row>
    <row r="2723" spans="1:4" ht="15" customHeight="1">
      <c r="A2723" s="3" t="str">
        <f>"20230105"</f>
        <v>20230105</v>
      </c>
      <c r="B2723" t="s">
        <v>154</v>
      </c>
      <c r="C2723" s="5" t="s">
        <v>6025</v>
      </c>
      <c r="D2723" s="3" t="s">
        <v>61</v>
      </c>
    </row>
    <row r="2724" spans="1:4" ht="15" customHeight="1">
      <c r="A2724" s="3" t="str">
        <f>"20230105"</f>
        <v>20230105</v>
      </c>
      <c r="B2724" t="s">
        <v>155</v>
      </c>
      <c r="C2724" s="5" t="s">
        <v>6026</v>
      </c>
      <c r="D2724" s="3" t="s">
        <v>6</v>
      </c>
    </row>
    <row r="2725" spans="1:4" ht="15" customHeight="1">
      <c r="A2725" s="3" t="str">
        <f>"20230105"</f>
        <v>20230105</v>
      </c>
      <c r="B2725" t="s">
        <v>156</v>
      </c>
      <c r="C2725" s="5" t="s">
        <v>6027</v>
      </c>
      <c r="D2725" s="3" t="s">
        <v>6</v>
      </c>
    </row>
    <row r="2726" spans="1:4" ht="15" customHeight="1">
      <c r="A2726" s="3" t="str">
        <f>"20230105"</f>
        <v>20230105</v>
      </c>
      <c r="B2726" t="s">
        <v>157</v>
      </c>
      <c r="C2726" s="5" t="s">
        <v>6028</v>
      </c>
      <c r="D2726" s="3" t="s">
        <v>6</v>
      </c>
    </row>
    <row r="2727" spans="1:4" ht="15" customHeight="1">
      <c r="A2727" s="3" t="str">
        <f t="shared" ref="A2727:A2741" si="182">"20230103"</f>
        <v>20230103</v>
      </c>
      <c r="B2727" t="s">
        <v>2043</v>
      </c>
      <c r="C2727" s="5" t="s">
        <v>6029</v>
      </c>
      <c r="D2727" s="3" t="s">
        <v>6</v>
      </c>
    </row>
    <row r="2728" spans="1:4" ht="15" customHeight="1">
      <c r="A2728" s="3" t="str">
        <f t="shared" si="182"/>
        <v>20230103</v>
      </c>
      <c r="B2728" t="s">
        <v>2044</v>
      </c>
      <c r="C2728" s="5" t="s">
        <v>6030</v>
      </c>
      <c r="D2728" s="3" t="s">
        <v>61</v>
      </c>
    </row>
    <row r="2729" spans="1:4" ht="15" customHeight="1">
      <c r="A2729" s="3" t="str">
        <f t="shared" si="182"/>
        <v>20230103</v>
      </c>
      <c r="B2729" t="s">
        <v>2045</v>
      </c>
      <c r="C2729" s="5" t="s">
        <v>6031</v>
      </c>
      <c r="D2729" s="3" t="s">
        <v>64</v>
      </c>
    </row>
    <row r="2730" spans="1:4" ht="15" customHeight="1">
      <c r="A2730" s="3" t="str">
        <f t="shared" si="182"/>
        <v>20230103</v>
      </c>
      <c r="B2730" t="s">
        <v>2046</v>
      </c>
      <c r="C2730" s="5" t="s">
        <v>6032</v>
      </c>
      <c r="D2730" s="3" t="s">
        <v>6</v>
      </c>
    </row>
    <row r="2731" spans="1:4" ht="15" customHeight="1">
      <c r="A2731" s="3" t="str">
        <f t="shared" si="182"/>
        <v>20230103</v>
      </c>
      <c r="B2731" t="s">
        <v>2047</v>
      </c>
      <c r="C2731" s="5" t="s">
        <v>6033</v>
      </c>
      <c r="D2731" s="3" t="s">
        <v>64</v>
      </c>
    </row>
    <row r="2732" spans="1:4" ht="15" customHeight="1">
      <c r="A2732" s="3" t="str">
        <f t="shared" si="182"/>
        <v>20230103</v>
      </c>
      <c r="B2732" t="s">
        <v>2048</v>
      </c>
      <c r="C2732" s="5" t="s">
        <v>6034</v>
      </c>
      <c r="D2732" s="3" t="s">
        <v>6</v>
      </c>
    </row>
    <row r="2733" spans="1:4" ht="15" customHeight="1">
      <c r="A2733" s="3" t="str">
        <f t="shared" si="182"/>
        <v>20230103</v>
      </c>
      <c r="B2733" t="s">
        <v>2049</v>
      </c>
      <c r="C2733" s="5" t="s">
        <v>6035</v>
      </c>
      <c r="D2733" s="3" t="s">
        <v>4</v>
      </c>
    </row>
    <row r="2734" spans="1:4" ht="15" customHeight="1">
      <c r="A2734" s="3" t="str">
        <f t="shared" si="182"/>
        <v>20230103</v>
      </c>
      <c r="B2734" t="s">
        <v>2050</v>
      </c>
      <c r="C2734" s="5" t="s">
        <v>6036</v>
      </c>
      <c r="D2734" s="3" t="s">
        <v>4</v>
      </c>
    </row>
    <row r="2735" spans="1:4" ht="15" customHeight="1">
      <c r="A2735" s="3" t="str">
        <f t="shared" si="182"/>
        <v>20230103</v>
      </c>
      <c r="B2735" t="s">
        <v>2051</v>
      </c>
      <c r="C2735" s="5" t="s">
        <v>5819</v>
      </c>
      <c r="D2735" s="3" t="s">
        <v>6</v>
      </c>
    </row>
    <row r="2736" spans="1:4" ht="15" customHeight="1">
      <c r="A2736" s="3" t="str">
        <f t="shared" si="182"/>
        <v>20230103</v>
      </c>
      <c r="B2736" t="s">
        <v>2052</v>
      </c>
      <c r="C2736" s="5" t="s">
        <v>6037</v>
      </c>
      <c r="D2736" s="3" t="s">
        <v>61</v>
      </c>
    </row>
    <row r="2737" spans="1:4" ht="15" customHeight="1">
      <c r="A2737" s="3" t="str">
        <f t="shared" si="182"/>
        <v>20230103</v>
      </c>
      <c r="B2737" t="s">
        <v>2053</v>
      </c>
      <c r="C2737" s="5" t="s">
        <v>6038</v>
      </c>
      <c r="D2737" s="3" t="s">
        <v>61</v>
      </c>
    </row>
    <row r="2738" spans="1:4" ht="15" customHeight="1">
      <c r="A2738" s="3" t="str">
        <f t="shared" si="182"/>
        <v>20230103</v>
      </c>
      <c r="B2738" t="s">
        <v>2054</v>
      </c>
      <c r="C2738" s="5" t="s">
        <v>6039</v>
      </c>
      <c r="D2738" s="3" t="s">
        <v>6</v>
      </c>
    </row>
    <row r="2739" spans="1:4" ht="15" customHeight="1">
      <c r="A2739" s="3" t="str">
        <f t="shared" si="182"/>
        <v>20230103</v>
      </c>
      <c r="B2739" t="s">
        <v>2055</v>
      </c>
      <c r="C2739" s="5" t="s">
        <v>6040</v>
      </c>
      <c r="D2739" s="3" t="s">
        <v>6</v>
      </c>
    </row>
    <row r="2740" spans="1:4" ht="15" customHeight="1">
      <c r="A2740" s="3" t="str">
        <f t="shared" si="182"/>
        <v>20230103</v>
      </c>
      <c r="B2740" t="s">
        <v>2056</v>
      </c>
      <c r="C2740" s="5" t="s">
        <v>6041</v>
      </c>
      <c r="D2740" s="3" t="s">
        <v>6</v>
      </c>
    </row>
    <row r="2741" spans="1:4" ht="15" customHeight="1">
      <c r="A2741" s="3" t="str">
        <f t="shared" si="182"/>
        <v>20230103</v>
      </c>
      <c r="B2741" t="s">
        <v>2057</v>
      </c>
      <c r="C2741" s="5" t="s">
        <v>6042</v>
      </c>
      <c r="D2741" s="3" t="s">
        <v>6</v>
      </c>
    </row>
    <row r="2742" spans="1:4" ht="15" customHeight="1">
      <c r="A2742" s="3" t="str">
        <f t="shared" ref="A2742:A2751" si="183">"20221229"</f>
        <v>20221229</v>
      </c>
      <c r="B2742" t="s">
        <v>143</v>
      </c>
      <c r="C2742" s="5" t="s">
        <v>6043</v>
      </c>
      <c r="D2742" s="3" t="s">
        <v>61</v>
      </c>
    </row>
    <row r="2743" spans="1:4" ht="15" customHeight="1">
      <c r="A2743" s="3" t="str">
        <f t="shared" si="183"/>
        <v>20221229</v>
      </c>
      <c r="B2743" t="s">
        <v>144</v>
      </c>
      <c r="C2743" s="5" t="s">
        <v>6044</v>
      </c>
      <c r="D2743" s="3" t="s">
        <v>61</v>
      </c>
    </row>
    <row r="2744" spans="1:4" ht="15" customHeight="1">
      <c r="A2744" s="3" t="str">
        <f t="shared" si="183"/>
        <v>20221229</v>
      </c>
      <c r="B2744" t="s">
        <v>145</v>
      </c>
      <c r="C2744" s="5" t="s">
        <v>6045</v>
      </c>
      <c r="D2744" s="3" t="s">
        <v>61</v>
      </c>
    </row>
    <row r="2745" spans="1:4" ht="15" customHeight="1">
      <c r="A2745" s="3" t="str">
        <f t="shared" si="183"/>
        <v>20221229</v>
      </c>
      <c r="B2745" t="s">
        <v>146</v>
      </c>
      <c r="C2745" s="5" t="s">
        <v>6046</v>
      </c>
      <c r="D2745" s="3" t="s">
        <v>61</v>
      </c>
    </row>
    <row r="2746" spans="1:4" ht="15" customHeight="1">
      <c r="A2746" s="3" t="str">
        <f t="shared" si="183"/>
        <v>20221229</v>
      </c>
      <c r="B2746" t="s">
        <v>147</v>
      </c>
      <c r="C2746" s="5" t="s">
        <v>6047</v>
      </c>
      <c r="D2746" s="3" t="s">
        <v>61</v>
      </c>
    </row>
    <row r="2747" spans="1:4" ht="15" customHeight="1">
      <c r="A2747" s="3" t="str">
        <f t="shared" si="183"/>
        <v>20221229</v>
      </c>
      <c r="B2747" t="s">
        <v>148</v>
      </c>
      <c r="C2747" s="5" t="s">
        <v>6048</v>
      </c>
      <c r="D2747" s="3" t="s">
        <v>6</v>
      </c>
    </row>
    <row r="2748" spans="1:4" ht="15" customHeight="1">
      <c r="A2748" s="3" t="str">
        <f t="shared" si="183"/>
        <v>20221229</v>
      </c>
      <c r="B2748" t="s">
        <v>149</v>
      </c>
      <c r="C2748" s="5" t="s">
        <v>6049</v>
      </c>
      <c r="D2748" s="3" t="s">
        <v>6</v>
      </c>
    </row>
    <row r="2749" spans="1:4" ht="15" customHeight="1">
      <c r="A2749" s="3" t="str">
        <f t="shared" si="183"/>
        <v>20221229</v>
      </c>
      <c r="B2749" t="s">
        <v>150</v>
      </c>
      <c r="C2749" s="5" t="s">
        <v>6050</v>
      </c>
      <c r="D2749" s="3" t="s">
        <v>6</v>
      </c>
    </row>
    <row r="2750" spans="1:4" ht="15" customHeight="1">
      <c r="A2750" s="3" t="str">
        <f t="shared" si="183"/>
        <v>20221229</v>
      </c>
      <c r="B2750" t="s">
        <v>151</v>
      </c>
      <c r="C2750" s="5" t="s">
        <v>6051</v>
      </c>
      <c r="D2750" s="3" t="s">
        <v>64</v>
      </c>
    </row>
    <row r="2751" spans="1:4" ht="15" customHeight="1">
      <c r="A2751" s="3" t="str">
        <f t="shared" si="183"/>
        <v>20221229</v>
      </c>
      <c r="B2751" t="s">
        <v>152</v>
      </c>
      <c r="C2751" s="5" t="s">
        <v>6052</v>
      </c>
      <c r="D2751" s="3" t="s">
        <v>64</v>
      </c>
    </row>
    <row r="2752" spans="1:4" ht="15" customHeight="1">
      <c r="A2752" s="3" t="str">
        <f t="shared" ref="A2752:A2771" si="184">"20221227"</f>
        <v>20221227</v>
      </c>
      <c r="B2752" t="s">
        <v>2023</v>
      </c>
      <c r="C2752" s="5" t="s">
        <v>6053</v>
      </c>
      <c r="D2752" s="3" t="s">
        <v>61</v>
      </c>
    </row>
    <row r="2753" spans="1:4" ht="15" customHeight="1">
      <c r="A2753" s="3" t="str">
        <f t="shared" si="184"/>
        <v>20221227</v>
      </c>
      <c r="B2753" t="s">
        <v>2024</v>
      </c>
      <c r="C2753" s="5" t="s">
        <v>6054</v>
      </c>
      <c r="D2753" s="3" t="s">
        <v>61</v>
      </c>
    </row>
    <row r="2754" spans="1:4" ht="15" customHeight="1">
      <c r="A2754" s="3" t="str">
        <f t="shared" si="184"/>
        <v>20221227</v>
      </c>
      <c r="B2754" t="s">
        <v>2025</v>
      </c>
      <c r="C2754" s="5" t="s">
        <v>6055</v>
      </c>
      <c r="D2754" s="3" t="s">
        <v>64</v>
      </c>
    </row>
    <row r="2755" spans="1:4" ht="15" customHeight="1">
      <c r="A2755" s="3" t="str">
        <f t="shared" si="184"/>
        <v>20221227</v>
      </c>
      <c r="B2755" t="s">
        <v>2026</v>
      </c>
      <c r="C2755" s="5" t="s">
        <v>6056</v>
      </c>
      <c r="D2755" s="3" t="s">
        <v>61</v>
      </c>
    </row>
    <row r="2756" spans="1:4" ht="15" customHeight="1">
      <c r="A2756" s="3" t="str">
        <f t="shared" si="184"/>
        <v>20221227</v>
      </c>
      <c r="B2756" t="s">
        <v>2027</v>
      </c>
      <c r="C2756" s="5" t="s">
        <v>6057</v>
      </c>
      <c r="D2756" s="3" t="s">
        <v>6</v>
      </c>
    </row>
    <row r="2757" spans="1:4" ht="15" customHeight="1">
      <c r="A2757" s="3" t="str">
        <f t="shared" si="184"/>
        <v>20221227</v>
      </c>
      <c r="B2757" t="s">
        <v>2028</v>
      </c>
      <c r="C2757" s="5" t="s">
        <v>6058</v>
      </c>
      <c r="D2757" s="3" t="s">
        <v>6</v>
      </c>
    </row>
    <row r="2758" spans="1:4" ht="15" customHeight="1">
      <c r="A2758" s="3" t="str">
        <f t="shared" si="184"/>
        <v>20221227</v>
      </c>
      <c r="B2758" t="s">
        <v>2029</v>
      </c>
      <c r="C2758" s="5" t="s">
        <v>6059</v>
      </c>
      <c r="D2758" s="3" t="s">
        <v>6</v>
      </c>
    </row>
    <row r="2759" spans="1:4" ht="15" customHeight="1">
      <c r="A2759" s="3" t="str">
        <f t="shared" si="184"/>
        <v>20221227</v>
      </c>
      <c r="B2759" t="s">
        <v>2030</v>
      </c>
      <c r="C2759" s="5" t="s">
        <v>6060</v>
      </c>
      <c r="D2759" s="3" t="s">
        <v>61</v>
      </c>
    </row>
    <row r="2760" spans="1:4" ht="15" customHeight="1">
      <c r="A2760" s="3" t="str">
        <f t="shared" si="184"/>
        <v>20221227</v>
      </c>
      <c r="B2760" t="s">
        <v>2031</v>
      </c>
      <c r="C2760" s="5" t="s">
        <v>6061</v>
      </c>
      <c r="D2760" s="3" t="s">
        <v>6</v>
      </c>
    </row>
    <row r="2761" spans="1:4" ht="15" customHeight="1">
      <c r="A2761" s="3" t="str">
        <f t="shared" si="184"/>
        <v>20221227</v>
      </c>
      <c r="B2761" t="s">
        <v>2032</v>
      </c>
      <c r="C2761" s="5" t="s">
        <v>6062</v>
      </c>
      <c r="D2761" s="3" t="s">
        <v>6</v>
      </c>
    </row>
    <row r="2762" spans="1:4" ht="15" customHeight="1">
      <c r="A2762" s="3" t="str">
        <f t="shared" si="184"/>
        <v>20221227</v>
      </c>
      <c r="B2762" t="s">
        <v>2033</v>
      </c>
      <c r="C2762" s="5" t="s">
        <v>5608</v>
      </c>
      <c r="D2762" s="3" t="s">
        <v>6</v>
      </c>
    </row>
    <row r="2763" spans="1:4" ht="15" customHeight="1">
      <c r="A2763" s="3" t="str">
        <f t="shared" si="184"/>
        <v>20221227</v>
      </c>
      <c r="B2763" t="s">
        <v>2034</v>
      </c>
      <c r="C2763" s="5" t="s">
        <v>6063</v>
      </c>
      <c r="D2763" s="3" t="s">
        <v>61</v>
      </c>
    </row>
    <row r="2764" spans="1:4" ht="15" customHeight="1">
      <c r="A2764" s="3" t="str">
        <f t="shared" si="184"/>
        <v>20221227</v>
      </c>
      <c r="B2764" t="s">
        <v>2035</v>
      </c>
      <c r="C2764" s="5" t="s">
        <v>6064</v>
      </c>
      <c r="D2764" s="3" t="s">
        <v>61</v>
      </c>
    </row>
    <row r="2765" spans="1:4" ht="15" customHeight="1">
      <c r="A2765" s="3" t="str">
        <f t="shared" si="184"/>
        <v>20221227</v>
      </c>
      <c r="B2765" t="s">
        <v>2036</v>
      </c>
      <c r="C2765" s="5" t="s">
        <v>6065</v>
      </c>
      <c r="D2765" s="3" t="s">
        <v>61</v>
      </c>
    </row>
    <row r="2766" spans="1:4" ht="15" customHeight="1">
      <c r="A2766" s="3" t="str">
        <f t="shared" si="184"/>
        <v>20221227</v>
      </c>
      <c r="B2766" t="s">
        <v>2037</v>
      </c>
      <c r="C2766" s="5" t="s">
        <v>6066</v>
      </c>
      <c r="D2766" s="3" t="s">
        <v>6</v>
      </c>
    </row>
    <row r="2767" spans="1:4" ht="15" customHeight="1">
      <c r="A2767" s="3" t="str">
        <f t="shared" si="184"/>
        <v>20221227</v>
      </c>
      <c r="B2767" t="s">
        <v>2038</v>
      </c>
      <c r="C2767" s="5" t="s">
        <v>6067</v>
      </c>
      <c r="D2767" s="3" t="s">
        <v>64</v>
      </c>
    </row>
    <row r="2768" spans="1:4" ht="15" customHeight="1">
      <c r="A2768" s="3" t="str">
        <f t="shared" si="184"/>
        <v>20221227</v>
      </c>
      <c r="B2768" t="s">
        <v>2039</v>
      </c>
      <c r="C2768" s="5" t="s">
        <v>6068</v>
      </c>
      <c r="D2768" s="3" t="s">
        <v>61</v>
      </c>
    </row>
    <row r="2769" spans="1:4" ht="15" customHeight="1">
      <c r="A2769" s="3" t="str">
        <f t="shared" si="184"/>
        <v>20221227</v>
      </c>
      <c r="B2769" t="s">
        <v>2040</v>
      </c>
      <c r="C2769" s="5" t="s">
        <v>6069</v>
      </c>
      <c r="D2769" s="3" t="s">
        <v>61</v>
      </c>
    </row>
    <row r="2770" spans="1:4" ht="15" customHeight="1">
      <c r="A2770" s="3" t="str">
        <f t="shared" si="184"/>
        <v>20221227</v>
      </c>
      <c r="B2770" t="s">
        <v>2041</v>
      </c>
      <c r="C2770" s="5" t="s">
        <v>6070</v>
      </c>
      <c r="D2770" s="3" t="s">
        <v>61</v>
      </c>
    </row>
    <row r="2771" spans="1:4" ht="15" customHeight="1">
      <c r="A2771" s="3" t="str">
        <f t="shared" si="184"/>
        <v>20221227</v>
      </c>
      <c r="B2771" t="s">
        <v>2042</v>
      </c>
      <c r="C2771" s="5" t="s">
        <v>6071</v>
      </c>
      <c r="D2771" s="3" t="s">
        <v>61</v>
      </c>
    </row>
    <row r="2772" spans="1:4" ht="15" customHeight="1">
      <c r="A2772" s="3" t="str">
        <f t="shared" ref="A2772:A2781" si="185">"20221222"</f>
        <v>20221222</v>
      </c>
      <c r="B2772" t="s">
        <v>132</v>
      </c>
      <c r="C2772" s="5" t="s">
        <v>6072</v>
      </c>
      <c r="D2772" s="3" t="s">
        <v>64</v>
      </c>
    </row>
    <row r="2773" spans="1:4" ht="15" customHeight="1">
      <c r="A2773" s="3" t="str">
        <f t="shared" si="185"/>
        <v>20221222</v>
      </c>
      <c r="B2773" t="s">
        <v>133</v>
      </c>
      <c r="C2773" s="5" t="s">
        <v>6073</v>
      </c>
      <c r="D2773" s="3" t="s">
        <v>6</v>
      </c>
    </row>
    <row r="2774" spans="1:4" ht="15" customHeight="1">
      <c r="A2774" s="3" t="str">
        <f t="shared" si="185"/>
        <v>20221222</v>
      </c>
      <c r="B2774" t="s">
        <v>134</v>
      </c>
      <c r="C2774" s="5" t="s">
        <v>6074</v>
      </c>
      <c r="D2774" s="3" t="s">
        <v>4</v>
      </c>
    </row>
    <row r="2775" spans="1:4" ht="15" customHeight="1">
      <c r="A2775" s="3" t="str">
        <f t="shared" si="185"/>
        <v>20221222</v>
      </c>
      <c r="B2775" t="s">
        <v>135</v>
      </c>
      <c r="C2775" s="5" t="s">
        <v>6075</v>
      </c>
      <c r="D2775" s="3" t="s">
        <v>61</v>
      </c>
    </row>
    <row r="2776" spans="1:4" ht="15" customHeight="1">
      <c r="A2776" s="3" t="str">
        <f t="shared" si="185"/>
        <v>20221222</v>
      </c>
      <c r="B2776" t="s">
        <v>136</v>
      </c>
      <c r="C2776" s="5" t="s">
        <v>6076</v>
      </c>
      <c r="D2776" s="3" t="s">
        <v>61</v>
      </c>
    </row>
    <row r="2777" spans="1:4" ht="15" customHeight="1">
      <c r="A2777" s="3" t="str">
        <f t="shared" si="185"/>
        <v>20221222</v>
      </c>
      <c r="B2777" t="s">
        <v>137</v>
      </c>
      <c r="C2777" s="5" t="s">
        <v>6077</v>
      </c>
      <c r="D2777" s="3" t="s">
        <v>64</v>
      </c>
    </row>
    <row r="2778" spans="1:4" ht="15" customHeight="1">
      <c r="A2778" s="3" t="str">
        <f t="shared" si="185"/>
        <v>20221222</v>
      </c>
      <c r="B2778" t="s">
        <v>138</v>
      </c>
      <c r="C2778" s="5" t="s">
        <v>6078</v>
      </c>
      <c r="D2778" s="3" t="s">
        <v>61</v>
      </c>
    </row>
    <row r="2779" spans="1:4" ht="15" customHeight="1">
      <c r="A2779" s="3" t="str">
        <f t="shared" si="185"/>
        <v>20221222</v>
      </c>
      <c r="B2779" t="s">
        <v>139</v>
      </c>
      <c r="C2779" s="5" t="s">
        <v>6079</v>
      </c>
      <c r="D2779" s="3" t="s">
        <v>140</v>
      </c>
    </row>
    <row r="2780" spans="1:4" ht="15" customHeight="1">
      <c r="A2780" s="3" t="str">
        <f t="shared" si="185"/>
        <v>20221222</v>
      </c>
      <c r="B2780" t="s">
        <v>141</v>
      </c>
      <c r="C2780" s="5" t="s">
        <v>6080</v>
      </c>
      <c r="D2780" s="3" t="s">
        <v>61</v>
      </c>
    </row>
    <row r="2781" spans="1:4" ht="15" customHeight="1">
      <c r="A2781" s="3" t="str">
        <f t="shared" si="185"/>
        <v>20221222</v>
      </c>
      <c r="B2781" t="s">
        <v>142</v>
      </c>
      <c r="C2781" s="5" t="s">
        <v>6081</v>
      </c>
      <c r="D2781" s="3" t="s">
        <v>6</v>
      </c>
    </row>
    <row r="2782" spans="1:4" ht="15" customHeight="1">
      <c r="A2782" s="3" t="str">
        <f t="shared" ref="A2782:A2791" si="186">"20221220"</f>
        <v>20221220</v>
      </c>
      <c r="B2782" t="s">
        <v>2013</v>
      </c>
      <c r="C2782" s="5" t="s">
        <v>6082</v>
      </c>
      <c r="D2782" s="3" t="s">
        <v>61</v>
      </c>
    </row>
    <row r="2783" spans="1:4" ht="15" customHeight="1">
      <c r="A2783" s="3" t="str">
        <f t="shared" si="186"/>
        <v>20221220</v>
      </c>
      <c r="B2783" t="s">
        <v>2014</v>
      </c>
      <c r="C2783" s="5" t="s">
        <v>6083</v>
      </c>
      <c r="D2783" s="3" t="s">
        <v>6</v>
      </c>
    </row>
    <row r="2784" spans="1:4" ht="15" customHeight="1">
      <c r="A2784" s="3" t="str">
        <f t="shared" si="186"/>
        <v>20221220</v>
      </c>
      <c r="B2784" t="s">
        <v>2015</v>
      </c>
      <c r="C2784" s="5" t="s">
        <v>6084</v>
      </c>
      <c r="D2784" s="3" t="s">
        <v>6</v>
      </c>
    </row>
    <row r="2785" spans="1:4" ht="15" customHeight="1">
      <c r="A2785" s="3" t="str">
        <f t="shared" si="186"/>
        <v>20221220</v>
      </c>
      <c r="B2785" t="s">
        <v>2016</v>
      </c>
      <c r="C2785" s="5" t="s">
        <v>6085</v>
      </c>
      <c r="D2785" s="3" t="s">
        <v>6</v>
      </c>
    </row>
    <row r="2786" spans="1:4" ht="15" customHeight="1">
      <c r="A2786" s="3" t="str">
        <f t="shared" si="186"/>
        <v>20221220</v>
      </c>
      <c r="B2786" t="s">
        <v>2017</v>
      </c>
      <c r="C2786" s="5" t="s">
        <v>6086</v>
      </c>
      <c r="D2786" s="3" t="s">
        <v>6</v>
      </c>
    </row>
    <row r="2787" spans="1:4" ht="15" customHeight="1">
      <c r="A2787" s="3" t="str">
        <f t="shared" si="186"/>
        <v>20221220</v>
      </c>
      <c r="B2787" t="s">
        <v>2018</v>
      </c>
      <c r="C2787" s="5" t="s">
        <v>6087</v>
      </c>
      <c r="D2787" s="3" t="s">
        <v>61</v>
      </c>
    </row>
    <row r="2788" spans="1:4" ht="15" customHeight="1">
      <c r="A2788" s="3" t="str">
        <f t="shared" si="186"/>
        <v>20221220</v>
      </c>
      <c r="B2788" t="s">
        <v>2019</v>
      </c>
      <c r="C2788" s="5" t="s">
        <v>6088</v>
      </c>
      <c r="D2788" s="3" t="s">
        <v>6</v>
      </c>
    </row>
    <row r="2789" spans="1:4" ht="15" customHeight="1">
      <c r="A2789" s="3" t="str">
        <f t="shared" si="186"/>
        <v>20221220</v>
      </c>
      <c r="B2789" t="s">
        <v>2020</v>
      </c>
      <c r="C2789" s="5" t="s">
        <v>6089</v>
      </c>
      <c r="D2789" s="3" t="s">
        <v>64</v>
      </c>
    </row>
    <row r="2790" spans="1:4" ht="15" customHeight="1">
      <c r="A2790" s="3" t="str">
        <f t="shared" si="186"/>
        <v>20221220</v>
      </c>
      <c r="B2790" t="s">
        <v>2021</v>
      </c>
      <c r="C2790" s="5" t="s">
        <v>6090</v>
      </c>
      <c r="D2790" s="3" t="s">
        <v>6</v>
      </c>
    </row>
    <row r="2791" spans="1:4" ht="15" customHeight="1">
      <c r="A2791" s="3" t="str">
        <f t="shared" si="186"/>
        <v>20221220</v>
      </c>
      <c r="B2791" t="s">
        <v>2022</v>
      </c>
      <c r="C2791" s="5" t="s">
        <v>6091</v>
      </c>
      <c r="D2791" s="3" t="s">
        <v>6</v>
      </c>
    </row>
    <row r="2792" spans="1:4" ht="15" customHeight="1">
      <c r="A2792" s="3" t="str">
        <f>"20221215"</f>
        <v>20221215</v>
      </c>
      <c r="B2792" t="s">
        <v>128</v>
      </c>
      <c r="C2792" s="5" t="s">
        <v>6092</v>
      </c>
      <c r="D2792" s="3" t="s">
        <v>61</v>
      </c>
    </row>
    <row r="2793" spans="1:4" ht="15" customHeight="1">
      <c r="A2793" s="3" t="str">
        <f>"20221215"</f>
        <v>20221215</v>
      </c>
      <c r="B2793" t="s">
        <v>129</v>
      </c>
      <c r="C2793" s="5" t="s">
        <v>6093</v>
      </c>
      <c r="D2793" s="3" t="s">
        <v>6</v>
      </c>
    </row>
    <row r="2794" spans="1:4" ht="15" customHeight="1">
      <c r="A2794" s="3" t="str">
        <f>"20221215"</f>
        <v>20221215</v>
      </c>
      <c r="B2794" t="s">
        <v>130</v>
      </c>
      <c r="C2794" s="5" t="s">
        <v>6094</v>
      </c>
      <c r="D2794" s="3" t="s">
        <v>61</v>
      </c>
    </row>
    <row r="2795" spans="1:4" ht="15" customHeight="1">
      <c r="A2795" s="3" t="str">
        <f>"20221215"</f>
        <v>20221215</v>
      </c>
      <c r="B2795" t="s">
        <v>131</v>
      </c>
      <c r="C2795" s="5" t="s">
        <v>6095</v>
      </c>
      <c r="D2795" s="3" t="s">
        <v>6</v>
      </c>
    </row>
    <row r="2796" spans="1:4" ht="15" customHeight="1">
      <c r="A2796" s="3" t="str">
        <f t="shared" ref="A2796:A2806" si="187">"20221213"</f>
        <v>20221213</v>
      </c>
      <c r="B2796" t="s">
        <v>2002</v>
      </c>
      <c r="C2796" s="5" t="s">
        <v>6096</v>
      </c>
      <c r="D2796" s="3" t="s">
        <v>61</v>
      </c>
    </row>
    <row r="2797" spans="1:4" ht="15" customHeight="1">
      <c r="A2797" s="3" t="str">
        <f t="shared" si="187"/>
        <v>20221213</v>
      </c>
      <c r="B2797" t="s">
        <v>2003</v>
      </c>
      <c r="C2797" s="5" t="s">
        <v>6097</v>
      </c>
      <c r="D2797" s="3" t="s">
        <v>64</v>
      </c>
    </row>
    <row r="2798" spans="1:4" ht="15" customHeight="1">
      <c r="A2798" s="3" t="str">
        <f t="shared" si="187"/>
        <v>20221213</v>
      </c>
      <c r="B2798" t="s">
        <v>2004</v>
      </c>
      <c r="C2798" s="5" t="s">
        <v>6098</v>
      </c>
      <c r="D2798" s="3" t="s">
        <v>64</v>
      </c>
    </row>
    <row r="2799" spans="1:4" ht="15" customHeight="1">
      <c r="A2799" s="3" t="str">
        <f t="shared" si="187"/>
        <v>20221213</v>
      </c>
      <c r="B2799" t="s">
        <v>2005</v>
      </c>
      <c r="C2799" s="5" t="s">
        <v>6099</v>
      </c>
      <c r="D2799" s="3" t="s">
        <v>61</v>
      </c>
    </row>
    <row r="2800" spans="1:4" ht="15" customHeight="1">
      <c r="A2800" s="3" t="str">
        <f t="shared" si="187"/>
        <v>20221213</v>
      </c>
      <c r="B2800" t="s">
        <v>2006</v>
      </c>
      <c r="C2800" s="5" t="s">
        <v>6100</v>
      </c>
      <c r="D2800" s="3" t="s">
        <v>64</v>
      </c>
    </row>
    <row r="2801" spans="1:4" ht="15" customHeight="1">
      <c r="A2801" s="3" t="str">
        <f t="shared" si="187"/>
        <v>20221213</v>
      </c>
      <c r="B2801" t="s">
        <v>2007</v>
      </c>
      <c r="C2801" s="5" t="s">
        <v>5907</v>
      </c>
      <c r="D2801" s="3" t="s">
        <v>64</v>
      </c>
    </row>
    <row r="2802" spans="1:4" ht="15" customHeight="1">
      <c r="A2802" s="3" t="str">
        <f t="shared" si="187"/>
        <v>20221213</v>
      </c>
      <c r="B2802" t="s">
        <v>2008</v>
      </c>
      <c r="C2802" s="5" t="s">
        <v>6101</v>
      </c>
      <c r="D2802" s="3" t="s">
        <v>64</v>
      </c>
    </row>
    <row r="2803" spans="1:4" ht="15" customHeight="1">
      <c r="A2803" s="3" t="str">
        <f t="shared" si="187"/>
        <v>20221213</v>
      </c>
      <c r="B2803" t="s">
        <v>2009</v>
      </c>
      <c r="C2803" s="5" t="s">
        <v>6059</v>
      </c>
      <c r="D2803" s="3" t="s">
        <v>61</v>
      </c>
    </row>
    <row r="2804" spans="1:4" ht="15" customHeight="1">
      <c r="A2804" s="3" t="str">
        <f t="shared" si="187"/>
        <v>20221213</v>
      </c>
      <c r="B2804" t="s">
        <v>2010</v>
      </c>
      <c r="C2804" s="5" t="s">
        <v>6102</v>
      </c>
      <c r="D2804" s="3" t="s">
        <v>64</v>
      </c>
    </row>
    <row r="2805" spans="1:4" ht="15" customHeight="1">
      <c r="A2805" s="3" t="str">
        <f t="shared" si="187"/>
        <v>20221213</v>
      </c>
      <c r="B2805" t="s">
        <v>2011</v>
      </c>
      <c r="C2805" s="5" t="s">
        <v>6103</v>
      </c>
      <c r="D2805" s="3" t="s">
        <v>6</v>
      </c>
    </row>
    <row r="2806" spans="1:4" ht="15" customHeight="1">
      <c r="A2806" s="3" t="str">
        <f t="shared" si="187"/>
        <v>20221213</v>
      </c>
      <c r="B2806" t="s">
        <v>2012</v>
      </c>
      <c r="C2806" s="5" t="s">
        <v>6104</v>
      </c>
      <c r="D2806" s="3" t="s">
        <v>6</v>
      </c>
    </row>
    <row r="2807" spans="1:4" ht="15" customHeight="1">
      <c r="A2807" s="3" t="str">
        <f>"20221208"</f>
        <v>20221208</v>
      </c>
      <c r="B2807" t="s">
        <v>125</v>
      </c>
      <c r="C2807" s="5" t="s">
        <v>6105</v>
      </c>
      <c r="D2807" s="3" t="s">
        <v>6</v>
      </c>
    </row>
    <row r="2808" spans="1:4" ht="15" customHeight="1">
      <c r="A2808" s="3" t="str">
        <f>"20221208"</f>
        <v>20221208</v>
      </c>
      <c r="B2808" t="s">
        <v>126</v>
      </c>
      <c r="C2808" s="5" t="s">
        <v>6106</v>
      </c>
      <c r="D2808" s="3" t="s">
        <v>61</v>
      </c>
    </row>
    <row r="2809" spans="1:4" ht="15" customHeight="1">
      <c r="A2809" s="3" t="str">
        <f>"20221208"</f>
        <v>20221208</v>
      </c>
      <c r="B2809" t="s">
        <v>127</v>
      </c>
      <c r="C2809" s="5" t="s">
        <v>6107</v>
      </c>
      <c r="D2809" s="3" t="s">
        <v>6</v>
      </c>
    </row>
    <row r="2810" spans="1:4" ht="15" customHeight="1">
      <c r="A2810" s="3" t="str">
        <f t="shared" ref="A2810:A2828" si="188">"20221206"</f>
        <v>20221206</v>
      </c>
      <c r="B2810" t="s">
        <v>1983</v>
      </c>
      <c r="C2810" s="5" t="s">
        <v>6108</v>
      </c>
      <c r="D2810" s="3" t="s">
        <v>64</v>
      </c>
    </row>
    <row r="2811" spans="1:4" ht="15" customHeight="1">
      <c r="A2811" s="3" t="str">
        <f t="shared" si="188"/>
        <v>20221206</v>
      </c>
      <c r="B2811" t="s">
        <v>1984</v>
      </c>
      <c r="C2811" s="5" t="s">
        <v>6109</v>
      </c>
      <c r="D2811" s="3" t="s">
        <v>64</v>
      </c>
    </row>
    <row r="2812" spans="1:4" ht="15" customHeight="1">
      <c r="A2812" s="3" t="str">
        <f t="shared" si="188"/>
        <v>20221206</v>
      </c>
      <c r="B2812" t="s">
        <v>1985</v>
      </c>
      <c r="C2812" s="5" t="s">
        <v>6110</v>
      </c>
      <c r="D2812" s="3" t="s">
        <v>64</v>
      </c>
    </row>
    <row r="2813" spans="1:4" ht="15" customHeight="1">
      <c r="A2813" s="3" t="str">
        <f t="shared" si="188"/>
        <v>20221206</v>
      </c>
      <c r="B2813" t="s">
        <v>1986</v>
      </c>
      <c r="C2813" s="5" t="s">
        <v>6111</v>
      </c>
      <c r="D2813" s="3" t="s">
        <v>64</v>
      </c>
    </row>
    <row r="2814" spans="1:4" ht="15" customHeight="1">
      <c r="A2814" s="3" t="str">
        <f t="shared" si="188"/>
        <v>20221206</v>
      </c>
      <c r="B2814" t="s">
        <v>1987</v>
      </c>
      <c r="C2814" s="5" t="s">
        <v>5314</v>
      </c>
      <c r="D2814" s="3" t="s">
        <v>61</v>
      </c>
    </row>
    <row r="2815" spans="1:4" ht="15" customHeight="1">
      <c r="A2815" s="3" t="str">
        <f t="shared" si="188"/>
        <v>20221206</v>
      </c>
      <c r="B2815" t="s">
        <v>1988</v>
      </c>
      <c r="C2815" s="5" t="s">
        <v>6112</v>
      </c>
      <c r="D2815" s="3" t="s">
        <v>6</v>
      </c>
    </row>
    <row r="2816" spans="1:4" ht="15" customHeight="1">
      <c r="A2816" s="3" t="str">
        <f t="shared" si="188"/>
        <v>20221206</v>
      </c>
      <c r="B2816" t="s">
        <v>1989</v>
      </c>
      <c r="C2816" s="5" t="s">
        <v>6113</v>
      </c>
      <c r="D2816" s="3" t="s">
        <v>6</v>
      </c>
    </row>
    <row r="2817" spans="1:4" ht="15" customHeight="1">
      <c r="A2817" s="3" t="str">
        <f t="shared" si="188"/>
        <v>20221206</v>
      </c>
      <c r="B2817" t="s">
        <v>1990</v>
      </c>
      <c r="C2817" s="5" t="s">
        <v>5379</v>
      </c>
      <c r="D2817" s="3" t="s">
        <v>4</v>
      </c>
    </row>
    <row r="2818" spans="1:4" ht="15" customHeight="1">
      <c r="A2818" s="3" t="str">
        <f t="shared" si="188"/>
        <v>20221206</v>
      </c>
      <c r="B2818" t="s">
        <v>1991</v>
      </c>
      <c r="C2818" s="5" t="s">
        <v>4728</v>
      </c>
      <c r="D2818" s="3" t="s">
        <v>61</v>
      </c>
    </row>
    <row r="2819" spans="1:4" ht="15" customHeight="1">
      <c r="A2819" s="3" t="str">
        <f t="shared" si="188"/>
        <v>20221206</v>
      </c>
      <c r="B2819" t="s">
        <v>1992</v>
      </c>
      <c r="C2819" s="5" t="s">
        <v>6114</v>
      </c>
      <c r="D2819" s="3" t="s">
        <v>61</v>
      </c>
    </row>
    <row r="2820" spans="1:4" ht="15" customHeight="1">
      <c r="A2820" s="3" t="str">
        <f t="shared" si="188"/>
        <v>20221206</v>
      </c>
      <c r="B2820" t="s">
        <v>1993</v>
      </c>
      <c r="C2820" s="5" t="s">
        <v>6115</v>
      </c>
      <c r="D2820" s="3" t="s">
        <v>6</v>
      </c>
    </row>
    <row r="2821" spans="1:4" ht="15" customHeight="1">
      <c r="A2821" s="3" t="str">
        <f t="shared" si="188"/>
        <v>20221206</v>
      </c>
      <c r="B2821" t="s">
        <v>1994</v>
      </c>
      <c r="C2821" s="5" t="s">
        <v>6116</v>
      </c>
      <c r="D2821" s="3" t="s">
        <v>61</v>
      </c>
    </row>
    <row r="2822" spans="1:4" ht="15" customHeight="1">
      <c r="A2822" s="3" t="str">
        <f t="shared" si="188"/>
        <v>20221206</v>
      </c>
      <c r="B2822" t="s">
        <v>1995</v>
      </c>
      <c r="C2822" s="5" t="s">
        <v>6117</v>
      </c>
      <c r="D2822" s="3" t="s">
        <v>6</v>
      </c>
    </row>
    <row r="2823" spans="1:4" ht="15" customHeight="1">
      <c r="A2823" s="3" t="str">
        <f t="shared" si="188"/>
        <v>20221206</v>
      </c>
      <c r="B2823" t="s">
        <v>1996</v>
      </c>
      <c r="C2823" s="5" t="s">
        <v>6118</v>
      </c>
      <c r="D2823" s="3" t="s">
        <v>61</v>
      </c>
    </row>
    <row r="2824" spans="1:4" ht="15" customHeight="1">
      <c r="A2824" s="3" t="str">
        <f t="shared" si="188"/>
        <v>20221206</v>
      </c>
      <c r="B2824" t="s">
        <v>1997</v>
      </c>
      <c r="C2824" s="5" t="s">
        <v>6119</v>
      </c>
      <c r="D2824" s="3" t="s">
        <v>4</v>
      </c>
    </row>
    <row r="2825" spans="1:4" ht="15" customHeight="1">
      <c r="A2825" s="3" t="str">
        <f t="shared" si="188"/>
        <v>20221206</v>
      </c>
      <c r="B2825" t="s">
        <v>1998</v>
      </c>
      <c r="C2825" s="5" t="s">
        <v>6120</v>
      </c>
      <c r="D2825" s="3" t="s">
        <v>61</v>
      </c>
    </row>
    <row r="2826" spans="1:4" ht="15" customHeight="1">
      <c r="A2826" s="3" t="str">
        <f t="shared" si="188"/>
        <v>20221206</v>
      </c>
      <c r="B2826" t="s">
        <v>1999</v>
      </c>
      <c r="C2826" s="5" t="s">
        <v>6121</v>
      </c>
      <c r="D2826" s="3" t="s">
        <v>61</v>
      </c>
    </row>
    <row r="2827" spans="1:4" ht="15" customHeight="1">
      <c r="A2827" s="3" t="str">
        <f t="shared" si="188"/>
        <v>20221206</v>
      </c>
      <c r="B2827" t="s">
        <v>2000</v>
      </c>
      <c r="C2827" s="5" t="s">
        <v>6122</v>
      </c>
      <c r="D2827" s="3" t="s">
        <v>61</v>
      </c>
    </row>
    <row r="2828" spans="1:4" ht="15" customHeight="1">
      <c r="A2828" s="3" t="str">
        <f t="shared" si="188"/>
        <v>20221206</v>
      </c>
      <c r="B2828" t="s">
        <v>2001</v>
      </c>
      <c r="C2828" s="5" t="s">
        <v>4814</v>
      </c>
      <c r="D2828" s="3" t="s">
        <v>6</v>
      </c>
    </row>
    <row r="2829" spans="1:4" ht="15" customHeight="1">
      <c r="A2829" s="3" t="str">
        <f t="shared" ref="A2829:A2836" si="189">"20221201"</f>
        <v>20221201</v>
      </c>
      <c r="B2829" t="s">
        <v>117</v>
      </c>
      <c r="C2829" s="5" t="s">
        <v>6123</v>
      </c>
      <c r="D2829" s="3" t="s">
        <v>6</v>
      </c>
    </row>
    <row r="2830" spans="1:4" ht="15" customHeight="1">
      <c r="A2830" s="3" t="str">
        <f t="shared" si="189"/>
        <v>20221201</v>
      </c>
      <c r="B2830" t="s">
        <v>118</v>
      </c>
      <c r="C2830" s="5" t="s">
        <v>6124</v>
      </c>
      <c r="D2830" s="3" t="s">
        <v>6</v>
      </c>
    </row>
    <row r="2831" spans="1:4" ht="15" customHeight="1">
      <c r="A2831" s="3" t="str">
        <f t="shared" si="189"/>
        <v>20221201</v>
      </c>
      <c r="B2831" t="s">
        <v>119</v>
      </c>
      <c r="C2831" s="5" t="s">
        <v>6125</v>
      </c>
      <c r="D2831" s="3" t="s">
        <v>61</v>
      </c>
    </row>
    <row r="2832" spans="1:4" ht="15" customHeight="1">
      <c r="A2832" s="3" t="str">
        <f t="shared" si="189"/>
        <v>20221201</v>
      </c>
      <c r="B2832" t="s">
        <v>120</v>
      </c>
      <c r="C2832" s="5" t="s">
        <v>6126</v>
      </c>
      <c r="D2832" s="3" t="s">
        <v>6</v>
      </c>
    </row>
    <row r="2833" spans="1:4" ht="15" customHeight="1">
      <c r="A2833" s="3" t="str">
        <f t="shared" si="189"/>
        <v>20221201</v>
      </c>
      <c r="B2833" t="s">
        <v>121</v>
      </c>
      <c r="C2833" s="5" t="s">
        <v>6127</v>
      </c>
      <c r="D2833" s="3" t="s">
        <v>61</v>
      </c>
    </row>
    <row r="2834" spans="1:4" ht="15" customHeight="1">
      <c r="A2834" s="3" t="str">
        <f t="shared" si="189"/>
        <v>20221201</v>
      </c>
      <c r="B2834" t="s">
        <v>122</v>
      </c>
      <c r="C2834" s="5" t="s">
        <v>6128</v>
      </c>
      <c r="D2834" s="3" t="s">
        <v>61</v>
      </c>
    </row>
    <row r="2835" spans="1:4" ht="15" customHeight="1">
      <c r="A2835" s="3" t="str">
        <f t="shared" si="189"/>
        <v>20221201</v>
      </c>
      <c r="B2835" t="s">
        <v>123</v>
      </c>
      <c r="C2835" s="5" t="s">
        <v>6129</v>
      </c>
      <c r="D2835" s="3" t="s">
        <v>61</v>
      </c>
    </row>
    <row r="2836" spans="1:4" ht="15" customHeight="1">
      <c r="A2836" s="3" t="str">
        <f t="shared" si="189"/>
        <v>20221201</v>
      </c>
      <c r="B2836" t="s">
        <v>124</v>
      </c>
      <c r="C2836" s="5" t="s">
        <v>6130</v>
      </c>
      <c r="D2836" s="3" t="s">
        <v>61</v>
      </c>
    </row>
    <row r="2837" spans="1:4" ht="15" customHeight="1">
      <c r="A2837" s="3" t="str">
        <f t="shared" ref="A2837:A2852" si="190">"20221129"</f>
        <v>20221129</v>
      </c>
      <c r="B2837" t="s">
        <v>1967</v>
      </c>
      <c r="C2837" s="5" t="s">
        <v>6131</v>
      </c>
      <c r="D2837" s="3" t="s">
        <v>61</v>
      </c>
    </row>
    <row r="2838" spans="1:4" ht="15" customHeight="1">
      <c r="A2838" s="3" t="str">
        <f t="shared" si="190"/>
        <v>20221129</v>
      </c>
      <c r="B2838" t="s">
        <v>1968</v>
      </c>
      <c r="C2838" s="5" t="s">
        <v>6132</v>
      </c>
      <c r="D2838" s="3" t="s">
        <v>64</v>
      </c>
    </row>
    <row r="2839" spans="1:4" ht="15" customHeight="1">
      <c r="A2839" s="3" t="str">
        <f t="shared" si="190"/>
        <v>20221129</v>
      </c>
      <c r="B2839" t="s">
        <v>1969</v>
      </c>
      <c r="C2839" s="5" t="s">
        <v>6133</v>
      </c>
      <c r="D2839" s="3" t="s">
        <v>64</v>
      </c>
    </row>
    <row r="2840" spans="1:4" ht="15" customHeight="1">
      <c r="A2840" s="3" t="str">
        <f t="shared" si="190"/>
        <v>20221129</v>
      </c>
      <c r="B2840" t="s">
        <v>1970</v>
      </c>
      <c r="C2840" s="5" t="s">
        <v>6134</v>
      </c>
      <c r="D2840" s="3" t="s">
        <v>61</v>
      </c>
    </row>
    <row r="2841" spans="1:4" ht="15" customHeight="1">
      <c r="A2841" s="3" t="str">
        <f t="shared" si="190"/>
        <v>20221129</v>
      </c>
      <c r="B2841" t="s">
        <v>1971</v>
      </c>
      <c r="C2841" s="5" t="s">
        <v>6135</v>
      </c>
      <c r="D2841" s="3" t="s">
        <v>61</v>
      </c>
    </row>
    <row r="2842" spans="1:4" ht="15" customHeight="1">
      <c r="A2842" s="3" t="str">
        <f t="shared" si="190"/>
        <v>20221129</v>
      </c>
      <c r="B2842" t="s">
        <v>1972</v>
      </c>
      <c r="C2842" s="5" t="s">
        <v>6136</v>
      </c>
      <c r="D2842" s="3" t="s">
        <v>61</v>
      </c>
    </row>
    <row r="2843" spans="1:4" ht="15" customHeight="1">
      <c r="A2843" s="3" t="str">
        <f t="shared" si="190"/>
        <v>20221129</v>
      </c>
      <c r="B2843" t="s">
        <v>1973</v>
      </c>
      <c r="C2843" s="5" t="s">
        <v>6137</v>
      </c>
      <c r="D2843" s="3" t="s">
        <v>6</v>
      </c>
    </row>
    <row r="2844" spans="1:4" ht="15" customHeight="1">
      <c r="A2844" s="3" t="str">
        <f t="shared" si="190"/>
        <v>20221129</v>
      </c>
      <c r="B2844" t="s">
        <v>1974</v>
      </c>
      <c r="C2844" s="5" t="s">
        <v>6138</v>
      </c>
      <c r="D2844" s="3" t="s">
        <v>6</v>
      </c>
    </row>
    <row r="2845" spans="1:4" ht="15" customHeight="1">
      <c r="A2845" s="3" t="str">
        <f t="shared" si="190"/>
        <v>20221129</v>
      </c>
      <c r="B2845" t="s">
        <v>1975</v>
      </c>
      <c r="C2845" s="5" t="s">
        <v>6139</v>
      </c>
      <c r="D2845" s="3" t="s">
        <v>6</v>
      </c>
    </row>
    <row r="2846" spans="1:4" ht="15" customHeight="1">
      <c r="A2846" s="3" t="str">
        <f t="shared" si="190"/>
        <v>20221129</v>
      </c>
      <c r="B2846" t="s">
        <v>1976</v>
      </c>
      <c r="C2846" s="5" t="s">
        <v>6140</v>
      </c>
      <c r="D2846" s="3" t="s">
        <v>61</v>
      </c>
    </row>
    <row r="2847" spans="1:4" ht="15" customHeight="1">
      <c r="A2847" s="3" t="str">
        <f t="shared" si="190"/>
        <v>20221129</v>
      </c>
      <c r="B2847" t="s">
        <v>1977</v>
      </c>
      <c r="C2847" s="5" t="s">
        <v>6141</v>
      </c>
      <c r="D2847" s="3" t="s">
        <v>64</v>
      </c>
    </row>
    <row r="2848" spans="1:4" ht="15" customHeight="1">
      <c r="A2848" s="3" t="str">
        <f t="shared" si="190"/>
        <v>20221129</v>
      </c>
      <c r="B2848" t="s">
        <v>1978</v>
      </c>
      <c r="C2848" s="5" t="s">
        <v>6142</v>
      </c>
      <c r="D2848" s="3" t="s">
        <v>64</v>
      </c>
    </row>
    <row r="2849" spans="1:4" ht="15" customHeight="1">
      <c r="A2849" s="3" t="str">
        <f t="shared" si="190"/>
        <v>20221129</v>
      </c>
      <c r="B2849" t="s">
        <v>1979</v>
      </c>
      <c r="C2849" s="5" t="s">
        <v>6143</v>
      </c>
      <c r="D2849" s="3" t="s">
        <v>4</v>
      </c>
    </row>
    <row r="2850" spans="1:4" ht="15" customHeight="1">
      <c r="A2850" s="3" t="str">
        <f t="shared" si="190"/>
        <v>20221129</v>
      </c>
      <c r="B2850" t="s">
        <v>1980</v>
      </c>
      <c r="C2850" s="5" t="s">
        <v>6144</v>
      </c>
      <c r="D2850" s="3" t="s">
        <v>6</v>
      </c>
    </row>
    <row r="2851" spans="1:4" ht="15" customHeight="1">
      <c r="A2851" s="3" t="str">
        <f t="shared" si="190"/>
        <v>20221129</v>
      </c>
      <c r="B2851" t="s">
        <v>1981</v>
      </c>
      <c r="C2851" s="5" t="s">
        <v>6145</v>
      </c>
      <c r="D2851" s="3" t="s">
        <v>6</v>
      </c>
    </row>
    <row r="2852" spans="1:4" ht="15" customHeight="1">
      <c r="A2852" s="3" t="str">
        <f t="shared" si="190"/>
        <v>20221129</v>
      </c>
      <c r="B2852" t="s">
        <v>1982</v>
      </c>
      <c r="C2852" s="5" t="s">
        <v>6146</v>
      </c>
      <c r="D2852" s="3" t="s">
        <v>61</v>
      </c>
    </row>
    <row r="2853" spans="1:4" ht="15" customHeight="1">
      <c r="A2853" s="3" t="str">
        <f>"20221124"</f>
        <v>20221124</v>
      </c>
      <c r="B2853" t="s">
        <v>112</v>
      </c>
      <c r="C2853" s="5" t="s">
        <v>6147</v>
      </c>
      <c r="D2853" s="3" t="s">
        <v>61</v>
      </c>
    </row>
    <row r="2854" spans="1:4" ht="15" customHeight="1">
      <c r="A2854" s="3" t="str">
        <f>"20221124"</f>
        <v>20221124</v>
      </c>
      <c r="B2854" t="s">
        <v>113</v>
      </c>
      <c r="C2854" s="5" t="s">
        <v>6148</v>
      </c>
      <c r="D2854" s="3" t="s">
        <v>61</v>
      </c>
    </row>
    <row r="2855" spans="1:4" ht="15" customHeight="1">
      <c r="A2855" s="3" t="str">
        <f>"20221124"</f>
        <v>20221124</v>
      </c>
      <c r="B2855" t="s">
        <v>114</v>
      </c>
      <c r="C2855" s="5" t="s">
        <v>6149</v>
      </c>
      <c r="D2855" s="3" t="s">
        <v>6</v>
      </c>
    </row>
    <row r="2856" spans="1:4" ht="15" customHeight="1">
      <c r="A2856" s="3" t="str">
        <f>"20221124"</f>
        <v>20221124</v>
      </c>
      <c r="B2856" t="s">
        <v>115</v>
      </c>
      <c r="C2856" s="5" t="s">
        <v>6150</v>
      </c>
      <c r="D2856" s="3" t="s">
        <v>61</v>
      </c>
    </row>
    <row r="2857" spans="1:4" ht="15" customHeight="1">
      <c r="A2857" s="3" t="str">
        <f>"20221124"</f>
        <v>20221124</v>
      </c>
      <c r="B2857" t="s">
        <v>116</v>
      </c>
      <c r="C2857" s="5" t="s">
        <v>6151</v>
      </c>
      <c r="D2857" s="3" t="s">
        <v>6</v>
      </c>
    </row>
    <row r="2858" spans="1:4" ht="15" customHeight="1">
      <c r="A2858" s="3" t="str">
        <f t="shared" ref="A2858:A2876" si="191">"20221122"</f>
        <v>20221122</v>
      </c>
      <c r="B2858" t="s">
        <v>1948</v>
      </c>
      <c r="C2858" s="5" t="s">
        <v>5169</v>
      </c>
      <c r="D2858" s="3" t="s">
        <v>64</v>
      </c>
    </row>
    <row r="2859" spans="1:4" ht="15" customHeight="1">
      <c r="A2859" s="3" t="str">
        <f t="shared" si="191"/>
        <v>20221122</v>
      </c>
      <c r="B2859" t="s">
        <v>1949</v>
      </c>
      <c r="C2859" s="5" t="s">
        <v>6152</v>
      </c>
      <c r="D2859" s="3" t="s">
        <v>61</v>
      </c>
    </row>
    <row r="2860" spans="1:4" ht="15" customHeight="1">
      <c r="A2860" s="3" t="str">
        <f t="shared" si="191"/>
        <v>20221122</v>
      </c>
      <c r="B2860" t="s">
        <v>1950</v>
      </c>
      <c r="C2860" s="5" t="s">
        <v>6153</v>
      </c>
      <c r="D2860" s="3" t="s">
        <v>61</v>
      </c>
    </row>
    <row r="2861" spans="1:4" ht="15" customHeight="1">
      <c r="A2861" s="3" t="str">
        <f t="shared" si="191"/>
        <v>20221122</v>
      </c>
      <c r="B2861" t="s">
        <v>1951</v>
      </c>
      <c r="C2861" s="5" t="s">
        <v>6154</v>
      </c>
      <c r="D2861" s="3" t="s">
        <v>61</v>
      </c>
    </row>
    <row r="2862" spans="1:4" ht="15" customHeight="1">
      <c r="A2862" s="3" t="str">
        <f t="shared" si="191"/>
        <v>20221122</v>
      </c>
      <c r="B2862" t="s">
        <v>1952</v>
      </c>
      <c r="C2862" s="5" t="s">
        <v>6155</v>
      </c>
      <c r="D2862" s="3" t="s">
        <v>61</v>
      </c>
    </row>
    <row r="2863" spans="1:4" ht="15" customHeight="1">
      <c r="A2863" s="3" t="str">
        <f t="shared" si="191"/>
        <v>20221122</v>
      </c>
      <c r="B2863" t="s">
        <v>1953</v>
      </c>
      <c r="C2863" s="5" t="s">
        <v>6156</v>
      </c>
      <c r="D2863" s="3" t="s">
        <v>61</v>
      </c>
    </row>
    <row r="2864" spans="1:4" ht="15" customHeight="1">
      <c r="A2864" s="3" t="str">
        <f t="shared" si="191"/>
        <v>20221122</v>
      </c>
      <c r="B2864" t="s">
        <v>1954</v>
      </c>
      <c r="C2864" s="5" t="s">
        <v>6157</v>
      </c>
      <c r="D2864" s="3" t="s">
        <v>6</v>
      </c>
    </row>
    <row r="2865" spans="1:4" ht="15" customHeight="1">
      <c r="A2865" s="3" t="str">
        <f t="shared" si="191"/>
        <v>20221122</v>
      </c>
      <c r="B2865" t="s">
        <v>1955</v>
      </c>
      <c r="C2865" s="5" t="s">
        <v>6158</v>
      </c>
      <c r="D2865" s="3" t="s">
        <v>6</v>
      </c>
    </row>
    <row r="2866" spans="1:4" ht="15" customHeight="1">
      <c r="A2866" s="3" t="str">
        <f t="shared" si="191"/>
        <v>20221122</v>
      </c>
      <c r="B2866" t="s">
        <v>1956</v>
      </c>
      <c r="C2866" s="5" t="s">
        <v>6159</v>
      </c>
      <c r="D2866" s="3" t="s">
        <v>61</v>
      </c>
    </row>
    <row r="2867" spans="1:4" ht="15" customHeight="1">
      <c r="A2867" s="3" t="str">
        <f t="shared" si="191"/>
        <v>20221122</v>
      </c>
      <c r="B2867" t="s">
        <v>1957</v>
      </c>
      <c r="C2867" s="5" t="s">
        <v>6160</v>
      </c>
      <c r="D2867" s="3" t="s">
        <v>61</v>
      </c>
    </row>
    <row r="2868" spans="1:4" ht="15" customHeight="1">
      <c r="A2868" s="3" t="str">
        <f t="shared" si="191"/>
        <v>20221122</v>
      </c>
      <c r="B2868" t="s">
        <v>1958</v>
      </c>
      <c r="C2868" s="5" t="s">
        <v>5838</v>
      </c>
      <c r="D2868" s="3" t="s">
        <v>61</v>
      </c>
    </row>
    <row r="2869" spans="1:4" ht="15" customHeight="1">
      <c r="A2869" s="3" t="str">
        <f t="shared" si="191"/>
        <v>20221122</v>
      </c>
      <c r="B2869" t="s">
        <v>1959</v>
      </c>
      <c r="C2869" s="5" t="s">
        <v>6161</v>
      </c>
      <c r="D2869" s="3" t="s">
        <v>61</v>
      </c>
    </row>
    <row r="2870" spans="1:4" ht="15" customHeight="1">
      <c r="A2870" s="3" t="str">
        <f t="shared" si="191"/>
        <v>20221122</v>
      </c>
      <c r="B2870" t="s">
        <v>1960</v>
      </c>
      <c r="C2870" s="5" t="s">
        <v>6162</v>
      </c>
      <c r="D2870" s="3" t="s">
        <v>61</v>
      </c>
    </row>
    <row r="2871" spans="1:4" ht="15" customHeight="1">
      <c r="A2871" s="3" t="str">
        <f t="shared" si="191"/>
        <v>20221122</v>
      </c>
      <c r="B2871" t="s">
        <v>1961</v>
      </c>
      <c r="C2871" s="5" t="s">
        <v>6163</v>
      </c>
      <c r="D2871" s="3" t="s">
        <v>61</v>
      </c>
    </row>
    <row r="2872" spans="1:4" ht="15" customHeight="1">
      <c r="A2872" s="3" t="str">
        <f t="shared" si="191"/>
        <v>20221122</v>
      </c>
      <c r="B2872" t="s">
        <v>1962</v>
      </c>
      <c r="C2872" s="5" t="s">
        <v>6164</v>
      </c>
      <c r="D2872" s="3" t="s">
        <v>61</v>
      </c>
    </row>
    <row r="2873" spans="1:4" ht="15" customHeight="1">
      <c r="A2873" s="3" t="str">
        <f t="shared" si="191"/>
        <v>20221122</v>
      </c>
      <c r="B2873" t="s">
        <v>1963</v>
      </c>
      <c r="C2873" s="5" t="s">
        <v>4979</v>
      </c>
      <c r="D2873" s="3" t="s">
        <v>61</v>
      </c>
    </row>
    <row r="2874" spans="1:4" ht="15" customHeight="1">
      <c r="A2874" s="3" t="str">
        <f t="shared" si="191"/>
        <v>20221122</v>
      </c>
      <c r="B2874" t="s">
        <v>1964</v>
      </c>
      <c r="C2874" s="5" t="s">
        <v>6165</v>
      </c>
      <c r="D2874" s="3" t="s">
        <v>6</v>
      </c>
    </row>
    <row r="2875" spans="1:4" ht="15" customHeight="1">
      <c r="A2875" s="3" t="str">
        <f t="shared" si="191"/>
        <v>20221122</v>
      </c>
      <c r="B2875" t="s">
        <v>1965</v>
      </c>
      <c r="C2875" s="5" t="s">
        <v>6166</v>
      </c>
      <c r="D2875" s="3" t="s">
        <v>4</v>
      </c>
    </row>
    <row r="2876" spans="1:4" ht="15" customHeight="1">
      <c r="A2876" s="3" t="str">
        <f t="shared" si="191"/>
        <v>20221122</v>
      </c>
      <c r="B2876" t="s">
        <v>1966</v>
      </c>
      <c r="C2876" s="5" t="s">
        <v>6167</v>
      </c>
      <c r="D2876" s="3" t="s">
        <v>61</v>
      </c>
    </row>
    <row r="2877" spans="1:4" ht="15" customHeight="1">
      <c r="A2877" s="3" t="str">
        <f t="shared" ref="A2877:A2882" si="192">"20221117"</f>
        <v>20221117</v>
      </c>
      <c r="B2877" t="s">
        <v>106</v>
      </c>
      <c r="C2877" s="5" t="s">
        <v>6168</v>
      </c>
      <c r="D2877" s="3" t="s">
        <v>61</v>
      </c>
    </row>
    <row r="2878" spans="1:4" ht="15" customHeight="1">
      <c r="A2878" s="3" t="str">
        <f t="shared" si="192"/>
        <v>20221117</v>
      </c>
      <c r="B2878" t="s">
        <v>107</v>
      </c>
      <c r="C2878" s="5" t="s">
        <v>6169</v>
      </c>
      <c r="D2878" s="3" t="s">
        <v>61</v>
      </c>
    </row>
    <row r="2879" spans="1:4" ht="15" customHeight="1">
      <c r="A2879" s="3" t="str">
        <f t="shared" si="192"/>
        <v>20221117</v>
      </c>
      <c r="B2879" t="s">
        <v>108</v>
      </c>
      <c r="C2879" s="5" t="s">
        <v>6170</v>
      </c>
      <c r="D2879" s="3" t="s">
        <v>61</v>
      </c>
    </row>
    <row r="2880" spans="1:4" ht="15" customHeight="1">
      <c r="A2880" s="3" t="str">
        <f t="shared" si="192"/>
        <v>20221117</v>
      </c>
      <c r="B2880" t="s">
        <v>109</v>
      </c>
      <c r="C2880" s="5" t="s">
        <v>6171</v>
      </c>
      <c r="D2880" s="3" t="s">
        <v>6</v>
      </c>
    </row>
    <row r="2881" spans="1:4" ht="15" customHeight="1">
      <c r="A2881" s="3" t="str">
        <f t="shared" si="192"/>
        <v>20221117</v>
      </c>
      <c r="B2881" t="s">
        <v>110</v>
      </c>
      <c r="C2881" s="5" t="s">
        <v>6172</v>
      </c>
      <c r="D2881" s="3" t="s">
        <v>61</v>
      </c>
    </row>
    <row r="2882" spans="1:4" ht="15" customHeight="1">
      <c r="A2882" s="3" t="str">
        <f t="shared" si="192"/>
        <v>20221117</v>
      </c>
      <c r="B2882" t="s">
        <v>111</v>
      </c>
      <c r="C2882" s="5" t="s">
        <v>6173</v>
      </c>
      <c r="D2882" s="3" t="s">
        <v>61</v>
      </c>
    </row>
    <row r="2883" spans="1:4" ht="15" customHeight="1">
      <c r="A2883" s="3" t="str">
        <f t="shared" ref="A2883:A2892" si="193">"20221115"</f>
        <v>20221115</v>
      </c>
      <c r="B2883" t="s">
        <v>1938</v>
      </c>
      <c r="C2883" s="5" t="s">
        <v>6174</v>
      </c>
      <c r="D2883" s="3" t="s">
        <v>61</v>
      </c>
    </row>
    <row r="2884" spans="1:4" ht="15" customHeight="1">
      <c r="A2884" s="3" t="str">
        <f t="shared" si="193"/>
        <v>20221115</v>
      </c>
      <c r="B2884" t="s">
        <v>1939</v>
      </c>
      <c r="C2884" s="5" t="s">
        <v>6175</v>
      </c>
      <c r="D2884" s="3" t="s">
        <v>6</v>
      </c>
    </row>
    <row r="2885" spans="1:4" ht="15" customHeight="1">
      <c r="A2885" s="3" t="str">
        <f t="shared" si="193"/>
        <v>20221115</v>
      </c>
      <c r="B2885" t="s">
        <v>1940</v>
      </c>
      <c r="C2885" s="5" t="s">
        <v>6083</v>
      </c>
      <c r="D2885" s="3" t="s">
        <v>61</v>
      </c>
    </row>
    <row r="2886" spans="1:4" ht="15" customHeight="1">
      <c r="A2886" s="3" t="str">
        <f t="shared" si="193"/>
        <v>20221115</v>
      </c>
      <c r="B2886" t="s">
        <v>1941</v>
      </c>
      <c r="C2886" s="5" t="s">
        <v>6176</v>
      </c>
      <c r="D2886" s="3" t="s">
        <v>61</v>
      </c>
    </row>
    <row r="2887" spans="1:4" ht="15" customHeight="1">
      <c r="A2887" s="3" t="str">
        <f t="shared" si="193"/>
        <v>20221115</v>
      </c>
      <c r="B2887" t="s">
        <v>1942</v>
      </c>
      <c r="C2887" s="5" t="s">
        <v>6177</v>
      </c>
      <c r="D2887" s="3" t="s">
        <v>64</v>
      </c>
    </row>
    <row r="2888" spans="1:4" ht="15" customHeight="1">
      <c r="A2888" s="3" t="str">
        <f t="shared" si="193"/>
        <v>20221115</v>
      </c>
      <c r="B2888" t="s">
        <v>1943</v>
      </c>
      <c r="C2888" s="5" t="s">
        <v>6178</v>
      </c>
      <c r="D2888" s="3" t="s">
        <v>6</v>
      </c>
    </row>
    <row r="2889" spans="1:4" ht="15" customHeight="1">
      <c r="A2889" s="3" t="str">
        <f t="shared" si="193"/>
        <v>20221115</v>
      </c>
      <c r="B2889" t="s">
        <v>1944</v>
      </c>
      <c r="C2889" s="5" t="s">
        <v>6179</v>
      </c>
      <c r="D2889" s="3" t="s">
        <v>4</v>
      </c>
    </row>
    <row r="2890" spans="1:4" ht="15" customHeight="1">
      <c r="A2890" s="3" t="str">
        <f t="shared" si="193"/>
        <v>20221115</v>
      </c>
      <c r="B2890" t="s">
        <v>1945</v>
      </c>
      <c r="C2890" s="5" t="s">
        <v>6180</v>
      </c>
      <c r="D2890" s="3" t="s">
        <v>6</v>
      </c>
    </row>
    <row r="2891" spans="1:4" ht="15" customHeight="1">
      <c r="A2891" s="3" t="str">
        <f t="shared" si="193"/>
        <v>20221115</v>
      </c>
      <c r="B2891" t="s">
        <v>1946</v>
      </c>
      <c r="C2891" s="5" t="s">
        <v>6181</v>
      </c>
      <c r="D2891" s="3" t="s">
        <v>61</v>
      </c>
    </row>
    <row r="2892" spans="1:4" ht="15" customHeight="1">
      <c r="A2892" s="3" t="str">
        <f t="shared" si="193"/>
        <v>20221115</v>
      </c>
      <c r="B2892" t="s">
        <v>1947</v>
      </c>
      <c r="C2892" s="5" t="s">
        <v>6182</v>
      </c>
      <c r="D2892" s="3" t="s">
        <v>64</v>
      </c>
    </row>
    <row r="2893" spans="1:4" ht="15" customHeight="1">
      <c r="A2893" s="3" t="str">
        <f>"20221110"</f>
        <v>20221110</v>
      </c>
      <c r="B2893" t="s">
        <v>101</v>
      </c>
      <c r="C2893" s="5" t="s">
        <v>6183</v>
      </c>
      <c r="D2893" s="3" t="s">
        <v>6</v>
      </c>
    </row>
    <row r="2894" spans="1:4" ht="15" customHeight="1">
      <c r="A2894" s="3" t="str">
        <f>"20221110"</f>
        <v>20221110</v>
      </c>
      <c r="B2894" t="s">
        <v>102</v>
      </c>
      <c r="C2894" s="5" t="s">
        <v>6184</v>
      </c>
      <c r="D2894" s="3" t="s">
        <v>4</v>
      </c>
    </row>
    <row r="2895" spans="1:4" ht="15" customHeight="1">
      <c r="A2895" s="3" t="str">
        <f>"20221110"</f>
        <v>20221110</v>
      </c>
      <c r="B2895" t="s">
        <v>103</v>
      </c>
      <c r="C2895" s="5" t="s">
        <v>6185</v>
      </c>
      <c r="D2895" s="3" t="s">
        <v>61</v>
      </c>
    </row>
    <row r="2896" spans="1:4" ht="15" customHeight="1">
      <c r="A2896" s="3" t="str">
        <f>"20221110"</f>
        <v>20221110</v>
      </c>
      <c r="B2896" t="s">
        <v>104</v>
      </c>
      <c r="C2896" s="5" t="s">
        <v>6186</v>
      </c>
      <c r="D2896" s="3" t="s">
        <v>6</v>
      </c>
    </row>
    <row r="2897" spans="1:4" ht="15" customHeight="1">
      <c r="A2897" s="3" t="str">
        <f>"20221110"</f>
        <v>20221110</v>
      </c>
      <c r="B2897" t="s">
        <v>105</v>
      </c>
      <c r="C2897" s="5" t="s">
        <v>6187</v>
      </c>
      <c r="D2897" s="3" t="s">
        <v>6</v>
      </c>
    </row>
    <row r="2898" spans="1:4" ht="15" customHeight="1">
      <c r="A2898" s="3" t="str">
        <f t="shared" ref="A2898:A2916" si="194">"20221108"</f>
        <v>20221108</v>
      </c>
      <c r="B2898" t="s">
        <v>1919</v>
      </c>
      <c r="C2898" s="5" t="s">
        <v>6188</v>
      </c>
      <c r="D2898" s="3" t="s">
        <v>64</v>
      </c>
    </row>
    <row r="2899" spans="1:4" ht="15" customHeight="1">
      <c r="A2899" s="3" t="str">
        <f t="shared" si="194"/>
        <v>20221108</v>
      </c>
      <c r="B2899" t="s">
        <v>1920</v>
      </c>
      <c r="C2899" s="5" t="s">
        <v>6189</v>
      </c>
      <c r="D2899" s="3" t="s">
        <v>64</v>
      </c>
    </row>
    <row r="2900" spans="1:4" ht="15" customHeight="1">
      <c r="A2900" s="3" t="str">
        <f t="shared" si="194"/>
        <v>20221108</v>
      </c>
      <c r="B2900" t="s">
        <v>1921</v>
      </c>
      <c r="C2900" s="5" t="s">
        <v>6190</v>
      </c>
      <c r="D2900" s="3" t="s">
        <v>61</v>
      </c>
    </row>
    <row r="2901" spans="1:4" ht="15" customHeight="1">
      <c r="A2901" s="3" t="str">
        <f t="shared" si="194"/>
        <v>20221108</v>
      </c>
      <c r="B2901" t="s">
        <v>1922</v>
      </c>
      <c r="C2901" s="5" t="s">
        <v>6191</v>
      </c>
      <c r="D2901" s="3" t="s">
        <v>64</v>
      </c>
    </row>
    <row r="2902" spans="1:4" ht="15" customHeight="1">
      <c r="A2902" s="3" t="str">
        <f t="shared" si="194"/>
        <v>20221108</v>
      </c>
      <c r="B2902" t="s">
        <v>1923</v>
      </c>
      <c r="C2902" s="5" t="s">
        <v>6192</v>
      </c>
      <c r="D2902" s="3" t="s">
        <v>64</v>
      </c>
    </row>
    <row r="2903" spans="1:4" ht="15" customHeight="1">
      <c r="A2903" s="3" t="str">
        <f t="shared" si="194"/>
        <v>20221108</v>
      </c>
      <c r="B2903" t="s">
        <v>1924</v>
      </c>
      <c r="C2903" s="5" t="s">
        <v>6193</v>
      </c>
      <c r="D2903" s="3" t="s">
        <v>4</v>
      </c>
    </row>
    <row r="2904" spans="1:4" ht="15" customHeight="1">
      <c r="A2904" s="3" t="str">
        <f t="shared" si="194"/>
        <v>20221108</v>
      </c>
      <c r="B2904" t="s">
        <v>1925</v>
      </c>
      <c r="C2904" s="5" t="s">
        <v>5688</v>
      </c>
      <c r="D2904" s="3" t="s">
        <v>6</v>
      </c>
    </row>
    <row r="2905" spans="1:4" ht="15" customHeight="1">
      <c r="A2905" s="3" t="str">
        <f t="shared" si="194"/>
        <v>20221108</v>
      </c>
      <c r="B2905" t="s">
        <v>1926</v>
      </c>
      <c r="C2905" s="5" t="s">
        <v>6194</v>
      </c>
      <c r="D2905" s="3" t="s">
        <v>6</v>
      </c>
    </row>
    <row r="2906" spans="1:4" ht="15" customHeight="1">
      <c r="A2906" s="3" t="str">
        <f t="shared" si="194"/>
        <v>20221108</v>
      </c>
      <c r="B2906" t="s">
        <v>1927</v>
      </c>
      <c r="C2906" s="5" t="s">
        <v>6195</v>
      </c>
      <c r="D2906" s="3" t="s">
        <v>61</v>
      </c>
    </row>
    <row r="2907" spans="1:4" ht="15" customHeight="1">
      <c r="A2907" s="3" t="str">
        <f t="shared" si="194"/>
        <v>20221108</v>
      </c>
      <c r="B2907" t="s">
        <v>1928</v>
      </c>
      <c r="C2907" s="5" t="s">
        <v>6196</v>
      </c>
      <c r="D2907" s="3" t="s">
        <v>61</v>
      </c>
    </row>
    <row r="2908" spans="1:4" ht="15" customHeight="1">
      <c r="A2908" s="3" t="str">
        <f t="shared" si="194"/>
        <v>20221108</v>
      </c>
      <c r="B2908" t="s">
        <v>1929</v>
      </c>
      <c r="C2908" s="5" t="s">
        <v>6197</v>
      </c>
      <c r="D2908" s="3" t="s">
        <v>64</v>
      </c>
    </row>
    <row r="2909" spans="1:4" ht="15" customHeight="1">
      <c r="A2909" s="3" t="str">
        <f t="shared" si="194"/>
        <v>20221108</v>
      </c>
      <c r="B2909" t="s">
        <v>1930</v>
      </c>
      <c r="C2909" s="5" t="s">
        <v>6198</v>
      </c>
      <c r="D2909" s="3" t="s">
        <v>6</v>
      </c>
    </row>
    <row r="2910" spans="1:4" ht="15" customHeight="1">
      <c r="A2910" s="3" t="str">
        <f t="shared" si="194"/>
        <v>20221108</v>
      </c>
      <c r="B2910" t="s">
        <v>1931</v>
      </c>
      <c r="C2910" s="5" t="s">
        <v>6199</v>
      </c>
      <c r="D2910" s="3" t="s">
        <v>64</v>
      </c>
    </row>
    <row r="2911" spans="1:4" ht="15" customHeight="1">
      <c r="A2911" s="3" t="str">
        <f t="shared" si="194"/>
        <v>20221108</v>
      </c>
      <c r="B2911" t="s">
        <v>1932</v>
      </c>
      <c r="C2911" s="5" t="s">
        <v>5038</v>
      </c>
      <c r="D2911" s="3" t="s">
        <v>61</v>
      </c>
    </row>
    <row r="2912" spans="1:4" ht="15" customHeight="1">
      <c r="A2912" s="3" t="str">
        <f t="shared" si="194"/>
        <v>20221108</v>
      </c>
      <c r="B2912" t="s">
        <v>1933</v>
      </c>
      <c r="C2912" s="5" t="s">
        <v>6200</v>
      </c>
      <c r="D2912" s="3" t="s">
        <v>6</v>
      </c>
    </row>
    <row r="2913" spans="1:4" ht="15" customHeight="1">
      <c r="A2913" s="3" t="str">
        <f t="shared" si="194"/>
        <v>20221108</v>
      </c>
      <c r="B2913" t="s">
        <v>1934</v>
      </c>
      <c r="C2913" s="5" t="s">
        <v>6201</v>
      </c>
      <c r="D2913" s="3" t="s">
        <v>61</v>
      </c>
    </row>
    <row r="2914" spans="1:4" ht="15" customHeight="1">
      <c r="A2914" s="3" t="str">
        <f t="shared" si="194"/>
        <v>20221108</v>
      </c>
      <c r="B2914" t="s">
        <v>1935</v>
      </c>
      <c r="C2914" s="5" t="s">
        <v>6202</v>
      </c>
      <c r="D2914" s="3" t="s">
        <v>61</v>
      </c>
    </row>
    <row r="2915" spans="1:4" ht="15" customHeight="1">
      <c r="A2915" s="3" t="str">
        <f t="shared" si="194"/>
        <v>20221108</v>
      </c>
      <c r="B2915" t="s">
        <v>1936</v>
      </c>
      <c r="C2915" s="5" t="s">
        <v>6203</v>
      </c>
      <c r="D2915" s="3" t="s">
        <v>61</v>
      </c>
    </row>
    <row r="2916" spans="1:4" ht="15" customHeight="1">
      <c r="A2916" s="3" t="str">
        <f t="shared" si="194"/>
        <v>20221108</v>
      </c>
      <c r="B2916" t="s">
        <v>1937</v>
      </c>
      <c r="C2916" s="5" t="s">
        <v>6204</v>
      </c>
      <c r="D2916" s="3" t="s">
        <v>61</v>
      </c>
    </row>
    <row r="2917" spans="1:4" ht="15" customHeight="1">
      <c r="A2917" s="3" t="str">
        <f t="shared" ref="A2917:A2926" si="195">"20221103"</f>
        <v>20221103</v>
      </c>
      <c r="B2917" t="s">
        <v>91</v>
      </c>
      <c r="C2917" s="5" t="s">
        <v>6205</v>
      </c>
      <c r="D2917" s="3" t="s">
        <v>6</v>
      </c>
    </row>
    <row r="2918" spans="1:4" ht="15" customHeight="1">
      <c r="A2918" s="3" t="str">
        <f t="shared" si="195"/>
        <v>20221103</v>
      </c>
      <c r="B2918" t="s">
        <v>92</v>
      </c>
      <c r="C2918" s="5" t="s">
        <v>6206</v>
      </c>
      <c r="D2918" s="3" t="s">
        <v>64</v>
      </c>
    </row>
    <row r="2919" spans="1:4" ht="15" customHeight="1">
      <c r="A2919" s="3" t="str">
        <f t="shared" si="195"/>
        <v>20221103</v>
      </c>
      <c r="B2919" t="s">
        <v>93</v>
      </c>
      <c r="C2919" s="5" t="s">
        <v>6207</v>
      </c>
      <c r="D2919" s="3" t="s">
        <v>64</v>
      </c>
    </row>
    <row r="2920" spans="1:4" ht="15" customHeight="1">
      <c r="A2920" s="3" t="str">
        <f t="shared" si="195"/>
        <v>20221103</v>
      </c>
      <c r="B2920" t="s">
        <v>94</v>
      </c>
      <c r="C2920" s="5" t="s">
        <v>6208</v>
      </c>
      <c r="D2920" s="3" t="s">
        <v>64</v>
      </c>
    </row>
    <row r="2921" spans="1:4" ht="15" customHeight="1">
      <c r="A2921" s="3" t="str">
        <f t="shared" si="195"/>
        <v>20221103</v>
      </c>
      <c r="B2921" t="s">
        <v>95</v>
      </c>
      <c r="C2921" s="5" t="s">
        <v>6209</v>
      </c>
      <c r="D2921" s="3" t="s">
        <v>64</v>
      </c>
    </row>
    <row r="2922" spans="1:4" ht="15" customHeight="1">
      <c r="A2922" s="3" t="str">
        <f t="shared" si="195"/>
        <v>20221103</v>
      </c>
      <c r="B2922" t="s">
        <v>96</v>
      </c>
      <c r="C2922" s="5" t="s">
        <v>6210</v>
      </c>
      <c r="D2922" s="3" t="s">
        <v>64</v>
      </c>
    </row>
    <row r="2923" spans="1:4" ht="15" customHeight="1">
      <c r="A2923" s="3" t="str">
        <f t="shared" si="195"/>
        <v>20221103</v>
      </c>
      <c r="B2923" t="s">
        <v>97</v>
      </c>
      <c r="C2923" s="5" t="s">
        <v>6211</v>
      </c>
      <c r="D2923" s="3" t="s">
        <v>64</v>
      </c>
    </row>
    <row r="2924" spans="1:4" ht="15" customHeight="1">
      <c r="A2924" s="3" t="str">
        <f t="shared" si="195"/>
        <v>20221103</v>
      </c>
      <c r="B2924" t="s">
        <v>98</v>
      </c>
      <c r="C2924" s="5" t="s">
        <v>6212</v>
      </c>
      <c r="D2924" s="3" t="s">
        <v>61</v>
      </c>
    </row>
    <row r="2925" spans="1:4" ht="15" customHeight="1">
      <c r="A2925" s="3" t="str">
        <f t="shared" si="195"/>
        <v>20221103</v>
      </c>
      <c r="B2925" t="s">
        <v>99</v>
      </c>
      <c r="C2925" s="5" t="s">
        <v>6213</v>
      </c>
      <c r="D2925" s="3" t="s">
        <v>6</v>
      </c>
    </row>
    <row r="2926" spans="1:4" ht="15" customHeight="1">
      <c r="A2926" s="3" t="str">
        <f t="shared" si="195"/>
        <v>20221103</v>
      </c>
      <c r="B2926" t="s">
        <v>100</v>
      </c>
      <c r="C2926" s="5" t="s">
        <v>6214</v>
      </c>
      <c r="D2926" s="3" t="s">
        <v>6</v>
      </c>
    </row>
    <row r="2927" spans="1:4" ht="15" customHeight="1">
      <c r="A2927" s="3" t="str">
        <f t="shared" ref="A2927:A2943" si="196">"20221101"</f>
        <v>20221101</v>
      </c>
      <c r="B2927" t="s">
        <v>1901</v>
      </c>
      <c r="C2927" s="5" t="s">
        <v>6215</v>
      </c>
      <c r="D2927" s="3" t="s">
        <v>64</v>
      </c>
    </row>
    <row r="2928" spans="1:4" ht="15" customHeight="1">
      <c r="A2928" s="3" t="str">
        <f t="shared" si="196"/>
        <v>20221101</v>
      </c>
      <c r="B2928" t="s">
        <v>1902</v>
      </c>
      <c r="C2928" s="5" t="s">
        <v>6216</v>
      </c>
      <c r="D2928" s="3" t="s">
        <v>61</v>
      </c>
    </row>
    <row r="2929" spans="1:4" ht="15" customHeight="1">
      <c r="A2929" s="3" t="str">
        <f t="shared" si="196"/>
        <v>20221101</v>
      </c>
      <c r="B2929" t="s">
        <v>1903</v>
      </c>
      <c r="C2929" s="5" t="s">
        <v>6217</v>
      </c>
      <c r="D2929" s="3" t="s">
        <v>61</v>
      </c>
    </row>
    <row r="2930" spans="1:4" ht="15" customHeight="1">
      <c r="A2930" s="3" t="str">
        <f t="shared" si="196"/>
        <v>20221101</v>
      </c>
      <c r="B2930" t="s">
        <v>1904</v>
      </c>
      <c r="C2930" s="5" t="s">
        <v>6218</v>
      </c>
      <c r="D2930" s="3" t="s">
        <v>61</v>
      </c>
    </row>
    <row r="2931" spans="1:4" ht="15" customHeight="1">
      <c r="A2931" s="3" t="str">
        <f t="shared" si="196"/>
        <v>20221101</v>
      </c>
      <c r="B2931" t="s">
        <v>1905</v>
      </c>
      <c r="C2931" s="5" t="s">
        <v>6000</v>
      </c>
      <c r="D2931" s="3" t="s">
        <v>6</v>
      </c>
    </row>
    <row r="2932" spans="1:4" ht="15" customHeight="1">
      <c r="A2932" s="3" t="str">
        <f t="shared" si="196"/>
        <v>20221101</v>
      </c>
      <c r="B2932" t="s">
        <v>1906</v>
      </c>
      <c r="C2932" s="5" t="s">
        <v>6219</v>
      </c>
      <c r="D2932" s="3" t="s">
        <v>4</v>
      </c>
    </row>
    <row r="2933" spans="1:4" ht="15" customHeight="1">
      <c r="A2933" s="3" t="str">
        <f t="shared" si="196"/>
        <v>20221101</v>
      </c>
      <c r="B2933" t="s">
        <v>1907</v>
      </c>
      <c r="C2933" s="5" t="s">
        <v>6220</v>
      </c>
      <c r="D2933" s="3" t="s">
        <v>6</v>
      </c>
    </row>
    <row r="2934" spans="1:4" ht="15" customHeight="1">
      <c r="A2934" s="3" t="str">
        <f t="shared" si="196"/>
        <v>20221101</v>
      </c>
      <c r="B2934" t="s">
        <v>1908</v>
      </c>
      <c r="C2934" s="5" t="s">
        <v>6221</v>
      </c>
      <c r="D2934" s="3" t="s">
        <v>6</v>
      </c>
    </row>
    <row r="2935" spans="1:4" ht="15" customHeight="1">
      <c r="A2935" s="3" t="str">
        <f t="shared" si="196"/>
        <v>20221101</v>
      </c>
      <c r="B2935" t="s">
        <v>1909</v>
      </c>
      <c r="C2935" s="5" t="s">
        <v>6222</v>
      </c>
      <c r="D2935" s="3" t="s">
        <v>1910</v>
      </c>
    </row>
    <row r="2936" spans="1:4" ht="15" customHeight="1">
      <c r="A2936" s="3" t="str">
        <f t="shared" si="196"/>
        <v>20221101</v>
      </c>
      <c r="B2936" t="s">
        <v>1911</v>
      </c>
      <c r="C2936" s="5" t="s">
        <v>5644</v>
      </c>
      <c r="D2936" s="3" t="s">
        <v>4</v>
      </c>
    </row>
    <row r="2937" spans="1:4" ht="15" customHeight="1">
      <c r="A2937" s="3" t="str">
        <f t="shared" si="196"/>
        <v>20221101</v>
      </c>
      <c r="B2937" t="s">
        <v>1912</v>
      </c>
      <c r="C2937" s="5" t="s">
        <v>6223</v>
      </c>
      <c r="D2937" s="3" t="s">
        <v>6</v>
      </c>
    </row>
    <row r="2938" spans="1:4" ht="15" customHeight="1">
      <c r="A2938" s="3" t="str">
        <f t="shared" si="196"/>
        <v>20221101</v>
      </c>
      <c r="B2938" t="s">
        <v>1913</v>
      </c>
      <c r="C2938" s="5" t="s">
        <v>6224</v>
      </c>
      <c r="D2938" s="3" t="s">
        <v>61</v>
      </c>
    </row>
    <row r="2939" spans="1:4" ht="15" customHeight="1">
      <c r="A2939" s="3" t="str">
        <f t="shared" si="196"/>
        <v>20221101</v>
      </c>
      <c r="B2939" t="s">
        <v>1914</v>
      </c>
      <c r="C2939" s="5" t="s">
        <v>6225</v>
      </c>
      <c r="D2939" s="3" t="s">
        <v>61</v>
      </c>
    </row>
    <row r="2940" spans="1:4" ht="15" customHeight="1">
      <c r="A2940" s="3" t="str">
        <f t="shared" si="196"/>
        <v>20221101</v>
      </c>
      <c r="B2940" t="s">
        <v>1915</v>
      </c>
      <c r="C2940" s="5" t="s">
        <v>6226</v>
      </c>
      <c r="D2940" s="3" t="s">
        <v>64</v>
      </c>
    </row>
    <row r="2941" spans="1:4" ht="15" customHeight="1">
      <c r="A2941" s="3" t="str">
        <f t="shared" si="196"/>
        <v>20221101</v>
      </c>
      <c r="B2941" t="s">
        <v>1916</v>
      </c>
      <c r="C2941" s="5" t="s">
        <v>6227</v>
      </c>
      <c r="D2941" s="3" t="s">
        <v>61</v>
      </c>
    </row>
    <row r="2942" spans="1:4" ht="15" customHeight="1">
      <c r="A2942" s="3" t="str">
        <f t="shared" si="196"/>
        <v>20221101</v>
      </c>
      <c r="B2942" t="s">
        <v>1917</v>
      </c>
      <c r="C2942" s="5" t="s">
        <v>6228</v>
      </c>
      <c r="D2942" s="3" t="s">
        <v>6</v>
      </c>
    </row>
    <row r="2943" spans="1:4" ht="15" customHeight="1">
      <c r="A2943" s="3" t="str">
        <f t="shared" si="196"/>
        <v>20221101</v>
      </c>
      <c r="B2943" t="s">
        <v>1918</v>
      </c>
      <c r="C2943" s="5" t="s">
        <v>6229</v>
      </c>
      <c r="D2943" s="3" t="s">
        <v>61</v>
      </c>
    </row>
    <row r="2944" spans="1:4" ht="15" customHeight="1">
      <c r="A2944" s="3" t="str">
        <f t="shared" ref="A2944:A2949" si="197">"20221027"</f>
        <v>20221027</v>
      </c>
      <c r="B2944" t="s">
        <v>85</v>
      </c>
      <c r="C2944" s="5" t="s">
        <v>6230</v>
      </c>
      <c r="D2944" s="3" t="s">
        <v>64</v>
      </c>
    </row>
    <row r="2945" spans="1:4" ht="15" customHeight="1">
      <c r="A2945" s="3" t="str">
        <f t="shared" si="197"/>
        <v>20221027</v>
      </c>
      <c r="B2945" t="s">
        <v>86</v>
      </c>
      <c r="C2945" s="5" t="s">
        <v>6231</v>
      </c>
      <c r="D2945" s="3" t="s">
        <v>64</v>
      </c>
    </row>
    <row r="2946" spans="1:4" ht="15" customHeight="1">
      <c r="A2946" s="3" t="str">
        <f t="shared" si="197"/>
        <v>20221027</v>
      </c>
      <c r="B2946" t="s">
        <v>87</v>
      </c>
      <c r="C2946" s="5" t="s">
        <v>6232</v>
      </c>
      <c r="D2946" s="3" t="s">
        <v>61</v>
      </c>
    </row>
    <row r="2947" spans="1:4" ht="15" customHeight="1">
      <c r="A2947" s="3" t="str">
        <f t="shared" si="197"/>
        <v>20221027</v>
      </c>
      <c r="B2947" t="s">
        <v>88</v>
      </c>
      <c r="C2947" s="5" t="s">
        <v>6233</v>
      </c>
      <c r="D2947" s="3" t="s">
        <v>6</v>
      </c>
    </row>
    <row r="2948" spans="1:4" ht="15" customHeight="1">
      <c r="A2948" s="3" t="str">
        <f t="shared" si="197"/>
        <v>20221027</v>
      </c>
      <c r="B2948" t="s">
        <v>89</v>
      </c>
      <c r="C2948" s="5" t="s">
        <v>6234</v>
      </c>
      <c r="D2948" s="3" t="s">
        <v>61</v>
      </c>
    </row>
    <row r="2949" spans="1:4" ht="15" customHeight="1">
      <c r="A2949" s="3" t="str">
        <f t="shared" si="197"/>
        <v>20221027</v>
      </c>
      <c r="B2949" t="s">
        <v>90</v>
      </c>
      <c r="C2949" s="5" t="s">
        <v>6235</v>
      </c>
      <c r="D2949" s="3" t="s">
        <v>61</v>
      </c>
    </row>
    <row r="2950" spans="1:4" ht="15" customHeight="1">
      <c r="A2950" s="3" t="str">
        <f t="shared" ref="A2950:A2967" si="198">"20221025"</f>
        <v>20221025</v>
      </c>
      <c r="B2950" t="s">
        <v>1883</v>
      </c>
      <c r="C2950" s="5" t="s">
        <v>6236</v>
      </c>
      <c r="D2950" s="3" t="s">
        <v>61</v>
      </c>
    </row>
    <row r="2951" spans="1:4" ht="15" customHeight="1">
      <c r="A2951" s="3" t="str">
        <f t="shared" si="198"/>
        <v>20221025</v>
      </c>
      <c r="B2951" t="s">
        <v>1884</v>
      </c>
      <c r="C2951" s="5" t="s">
        <v>6237</v>
      </c>
      <c r="D2951" s="3" t="s">
        <v>61</v>
      </c>
    </row>
    <row r="2952" spans="1:4" ht="15" customHeight="1">
      <c r="A2952" s="3" t="str">
        <f t="shared" si="198"/>
        <v>20221025</v>
      </c>
      <c r="B2952" t="s">
        <v>1885</v>
      </c>
      <c r="C2952" s="5" t="s">
        <v>6238</v>
      </c>
      <c r="D2952" s="3" t="s">
        <v>64</v>
      </c>
    </row>
    <row r="2953" spans="1:4" ht="15" customHeight="1">
      <c r="A2953" s="3" t="str">
        <f t="shared" si="198"/>
        <v>20221025</v>
      </c>
      <c r="B2953" t="s">
        <v>1886</v>
      </c>
      <c r="C2953" s="5" t="s">
        <v>6029</v>
      </c>
      <c r="D2953" s="3" t="s">
        <v>6</v>
      </c>
    </row>
    <row r="2954" spans="1:4" ht="15" customHeight="1">
      <c r="A2954" s="3" t="str">
        <f t="shared" si="198"/>
        <v>20221025</v>
      </c>
      <c r="B2954" t="s">
        <v>1887</v>
      </c>
      <c r="C2954" s="5" t="s">
        <v>6239</v>
      </c>
      <c r="D2954" s="3" t="s">
        <v>61</v>
      </c>
    </row>
    <row r="2955" spans="1:4" ht="15" customHeight="1">
      <c r="A2955" s="3" t="str">
        <f t="shared" si="198"/>
        <v>20221025</v>
      </c>
      <c r="B2955" t="s">
        <v>1888</v>
      </c>
      <c r="C2955" s="5" t="s">
        <v>6240</v>
      </c>
      <c r="D2955" s="3" t="s">
        <v>61</v>
      </c>
    </row>
    <row r="2956" spans="1:4" ht="15" customHeight="1">
      <c r="A2956" s="3" t="str">
        <f t="shared" si="198"/>
        <v>20221025</v>
      </c>
      <c r="B2956" t="s">
        <v>1889</v>
      </c>
      <c r="C2956" s="5" t="s">
        <v>6241</v>
      </c>
      <c r="D2956" s="3" t="s">
        <v>61</v>
      </c>
    </row>
    <row r="2957" spans="1:4" ht="15" customHeight="1">
      <c r="A2957" s="3" t="str">
        <f t="shared" si="198"/>
        <v>20221025</v>
      </c>
      <c r="B2957" t="s">
        <v>1890</v>
      </c>
      <c r="C2957" s="5" t="s">
        <v>6242</v>
      </c>
      <c r="D2957" s="3" t="s">
        <v>64</v>
      </c>
    </row>
    <row r="2958" spans="1:4" ht="15" customHeight="1">
      <c r="A2958" s="3" t="str">
        <f t="shared" si="198"/>
        <v>20221025</v>
      </c>
      <c r="B2958" t="s">
        <v>1891</v>
      </c>
      <c r="C2958" s="5" t="s">
        <v>4815</v>
      </c>
      <c r="D2958" s="3" t="s">
        <v>61</v>
      </c>
    </row>
    <row r="2959" spans="1:4" ht="15" customHeight="1">
      <c r="A2959" s="3" t="str">
        <f t="shared" si="198"/>
        <v>20221025</v>
      </c>
      <c r="B2959" t="s">
        <v>1892</v>
      </c>
      <c r="C2959" s="5" t="s">
        <v>6243</v>
      </c>
      <c r="D2959" s="3" t="s">
        <v>6</v>
      </c>
    </row>
    <row r="2960" spans="1:4" ht="15" customHeight="1">
      <c r="A2960" s="3" t="str">
        <f t="shared" si="198"/>
        <v>20221025</v>
      </c>
      <c r="B2960" t="s">
        <v>1893</v>
      </c>
      <c r="C2960" s="5" t="s">
        <v>6244</v>
      </c>
      <c r="D2960" s="3" t="s">
        <v>4</v>
      </c>
    </row>
    <row r="2961" spans="1:4" ht="15" customHeight="1">
      <c r="A2961" s="3" t="str">
        <f t="shared" si="198"/>
        <v>20221025</v>
      </c>
      <c r="B2961" t="s">
        <v>1894</v>
      </c>
      <c r="C2961" s="5" t="s">
        <v>6245</v>
      </c>
      <c r="D2961" s="3" t="s">
        <v>61</v>
      </c>
    </row>
    <row r="2962" spans="1:4" ht="15" customHeight="1">
      <c r="A2962" s="3" t="str">
        <f t="shared" si="198"/>
        <v>20221025</v>
      </c>
      <c r="B2962" t="s">
        <v>1895</v>
      </c>
      <c r="C2962" s="5" t="s">
        <v>6246</v>
      </c>
      <c r="D2962" s="3" t="s">
        <v>61</v>
      </c>
    </row>
    <row r="2963" spans="1:4" ht="15" customHeight="1">
      <c r="A2963" s="3" t="str">
        <f t="shared" si="198"/>
        <v>20221025</v>
      </c>
      <c r="B2963" t="s">
        <v>1896</v>
      </c>
      <c r="C2963" s="5" t="s">
        <v>6247</v>
      </c>
      <c r="D2963" s="3" t="s">
        <v>61</v>
      </c>
    </row>
    <row r="2964" spans="1:4" ht="15" customHeight="1">
      <c r="A2964" s="3" t="str">
        <f t="shared" si="198"/>
        <v>20221025</v>
      </c>
      <c r="B2964" t="s">
        <v>1897</v>
      </c>
      <c r="C2964" s="5" t="s">
        <v>6248</v>
      </c>
      <c r="D2964" s="3" t="s">
        <v>61</v>
      </c>
    </row>
    <row r="2965" spans="1:4" ht="15" customHeight="1">
      <c r="A2965" s="3" t="str">
        <f t="shared" si="198"/>
        <v>20221025</v>
      </c>
      <c r="B2965" t="s">
        <v>1898</v>
      </c>
      <c r="C2965" s="5" t="s">
        <v>6249</v>
      </c>
      <c r="D2965" s="3" t="s">
        <v>61</v>
      </c>
    </row>
    <row r="2966" spans="1:4" ht="15" customHeight="1">
      <c r="A2966" s="3" t="str">
        <f t="shared" si="198"/>
        <v>20221025</v>
      </c>
      <c r="B2966" t="s">
        <v>1899</v>
      </c>
      <c r="C2966" s="5" t="s">
        <v>6250</v>
      </c>
      <c r="D2966" s="3" t="s">
        <v>6</v>
      </c>
    </row>
    <row r="2967" spans="1:4" ht="15" customHeight="1">
      <c r="A2967" s="3" t="str">
        <f t="shared" si="198"/>
        <v>20221025</v>
      </c>
      <c r="B2967" t="s">
        <v>1900</v>
      </c>
      <c r="C2967" s="5" t="s">
        <v>6251</v>
      </c>
      <c r="D2967" s="3" t="s">
        <v>6</v>
      </c>
    </row>
    <row r="2968" spans="1:4" ht="15" customHeight="1">
      <c r="A2968" s="3" t="str">
        <f>"20221020"</f>
        <v>20221020</v>
      </c>
      <c r="B2968" t="s">
        <v>81</v>
      </c>
      <c r="C2968" s="5" t="s">
        <v>6252</v>
      </c>
      <c r="D2968" s="3" t="s">
        <v>61</v>
      </c>
    </row>
    <row r="2969" spans="1:4" ht="15" customHeight="1">
      <c r="A2969" s="3" t="str">
        <f>"20221020"</f>
        <v>20221020</v>
      </c>
      <c r="B2969" t="s">
        <v>82</v>
      </c>
      <c r="C2969" s="5" t="s">
        <v>6253</v>
      </c>
      <c r="D2969" s="3" t="s">
        <v>61</v>
      </c>
    </row>
    <row r="2970" spans="1:4" ht="15" customHeight="1">
      <c r="A2970" s="3" t="str">
        <f>"20221020"</f>
        <v>20221020</v>
      </c>
      <c r="B2970" t="s">
        <v>83</v>
      </c>
      <c r="C2970" s="5" t="s">
        <v>6254</v>
      </c>
      <c r="D2970" s="3" t="s">
        <v>6</v>
      </c>
    </row>
    <row r="2971" spans="1:4" ht="15" customHeight="1">
      <c r="A2971" s="3" t="str">
        <f>"20221020"</f>
        <v>20221020</v>
      </c>
      <c r="B2971" t="s">
        <v>84</v>
      </c>
      <c r="C2971" s="5" t="s">
        <v>6255</v>
      </c>
      <c r="D2971" s="3" t="s">
        <v>6</v>
      </c>
    </row>
    <row r="2972" spans="1:4" ht="15" customHeight="1">
      <c r="A2972" s="3" t="str">
        <f t="shared" ref="A2972:A2987" si="199">"20221018"</f>
        <v>20221018</v>
      </c>
      <c r="B2972" t="s">
        <v>1867</v>
      </c>
      <c r="C2972" s="5" t="s">
        <v>5467</v>
      </c>
      <c r="D2972" s="3" t="s">
        <v>64</v>
      </c>
    </row>
    <row r="2973" spans="1:4" ht="15" customHeight="1">
      <c r="A2973" s="3" t="str">
        <f t="shared" si="199"/>
        <v>20221018</v>
      </c>
      <c r="B2973" t="s">
        <v>1868</v>
      </c>
      <c r="C2973" s="5" t="s">
        <v>6256</v>
      </c>
      <c r="D2973" s="3" t="s">
        <v>61</v>
      </c>
    </row>
    <row r="2974" spans="1:4" ht="15" customHeight="1">
      <c r="A2974" s="3" t="str">
        <f t="shared" si="199"/>
        <v>20221018</v>
      </c>
      <c r="B2974" t="s">
        <v>1869</v>
      </c>
      <c r="C2974" s="5" t="s">
        <v>6257</v>
      </c>
      <c r="D2974" s="3" t="s">
        <v>61</v>
      </c>
    </row>
    <row r="2975" spans="1:4" ht="15" customHeight="1">
      <c r="A2975" s="3" t="str">
        <f t="shared" si="199"/>
        <v>20221018</v>
      </c>
      <c r="B2975" t="s">
        <v>1870</v>
      </c>
      <c r="C2975" s="5" t="s">
        <v>6258</v>
      </c>
      <c r="D2975" s="3" t="s">
        <v>61</v>
      </c>
    </row>
    <row r="2976" spans="1:4" ht="15" customHeight="1">
      <c r="A2976" s="3" t="str">
        <f t="shared" si="199"/>
        <v>20221018</v>
      </c>
      <c r="B2976" t="s">
        <v>1871</v>
      </c>
      <c r="C2976" s="5" t="s">
        <v>5269</v>
      </c>
      <c r="D2976" s="3" t="s">
        <v>61</v>
      </c>
    </row>
    <row r="2977" spans="1:4" ht="15" customHeight="1">
      <c r="A2977" s="3" t="str">
        <f t="shared" si="199"/>
        <v>20221018</v>
      </c>
      <c r="B2977" t="s">
        <v>1872</v>
      </c>
      <c r="C2977" s="5" t="s">
        <v>5663</v>
      </c>
      <c r="D2977" s="3" t="s">
        <v>61</v>
      </c>
    </row>
    <row r="2978" spans="1:4" ht="15" customHeight="1">
      <c r="A2978" s="3" t="str">
        <f t="shared" si="199"/>
        <v>20221018</v>
      </c>
      <c r="B2978" t="s">
        <v>1873</v>
      </c>
      <c r="C2978" s="5" t="s">
        <v>6259</v>
      </c>
      <c r="D2978" s="3" t="s">
        <v>61</v>
      </c>
    </row>
    <row r="2979" spans="1:4" ht="15" customHeight="1">
      <c r="A2979" s="3" t="str">
        <f t="shared" si="199"/>
        <v>20221018</v>
      </c>
      <c r="B2979" t="s">
        <v>1874</v>
      </c>
      <c r="C2979" s="5" t="s">
        <v>6260</v>
      </c>
      <c r="D2979" s="3" t="s">
        <v>6</v>
      </c>
    </row>
    <row r="2980" spans="1:4" ht="15" customHeight="1">
      <c r="A2980" s="3" t="str">
        <f t="shared" si="199"/>
        <v>20221018</v>
      </c>
      <c r="B2980" t="s">
        <v>1875</v>
      </c>
      <c r="C2980" s="5" t="s">
        <v>6261</v>
      </c>
      <c r="D2980" s="3" t="s">
        <v>61</v>
      </c>
    </row>
    <row r="2981" spans="1:4" ht="15" customHeight="1">
      <c r="A2981" s="3" t="str">
        <f t="shared" si="199"/>
        <v>20221018</v>
      </c>
      <c r="B2981" t="s">
        <v>1876</v>
      </c>
      <c r="C2981" s="5" t="s">
        <v>6262</v>
      </c>
      <c r="D2981" s="3" t="s">
        <v>61</v>
      </c>
    </row>
    <row r="2982" spans="1:4" ht="15" customHeight="1">
      <c r="A2982" s="3" t="str">
        <f t="shared" si="199"/>
        <v>20221018</v>
      </c>
      <c r="B2982" t="s">
        <v>1877</v>
      </c>
      <c r="C2982" s="5" t="s">
        <v>6263</v>
      </c>
      <c r="D2982" s="3" t="s">
        <v>64</v>
      </c>
    </row>
    <row r="2983" spans="1:4" ht="15" customHeight="1">
      <c r="A2983" s="3" t="str">
        <f t="shared" si="199"/>
        <v>20221018</v>
      </c>
      <c r="B2983" t="s">
        <v>1878</v>
      </c>
      <c r="C2983" s="5" t="s">
        <v>6264</v>
      </c>
      <c r="D2983" s="3" t="s">
        <v>6</v>
      </c>
    </row>
    <row r="2984" spans="1:4" ht="15" customHeight="1">
      <c r="A2984" s="3" t="str">
        <f t="shared" si="199"/>
        <v>20221018</v>
      </c>
      <c r="B2984" t="s">
        <v>1879</v>
      </c>
      <c r="C2984" s="5" t="s">
        <v>6265</v>
      </c>
      <c r="D2984" s="3" t="s">
        <v>6</v>
      </c>
    </row>
    <row r="2985" spans="1:4" ht="15" customHeight="1">
      <c r="A2985" s="3" t="str">
        <f t="shared" si="199"/>
        <v>20221018</v>
      </c>
      <c r="B2985" t="s">
        <v>1880</v>
      </c>
      <c r="C2985" s="5" t="s">
        <v>5182</v>
      </c>
      <c r="D2985" s="3" t="s">
        <v>6</v>
      </c>
    </row>
    <row r="2986" spans="1:4" ht="15" customHeight="1">
      <c r="A2986" s="3" t="str">
        <f t="shared" si="199"/>
        <v>20221018</v>
      </c>
      <c r="B2986" t="s">
        <v>1881</v>
      </c>
      <c r="C2986" s="5" t="s">
        <v>6266</v>
      </c>
      <c r="D2986" s="3" t="s">
        <v>61</v>
      </c>
    </row>
    <row r="2987" spans="1:4" ht="15" customHeight="1">
      <c r="A2987" s="3" t="str">
        <f t="shared" si="199"/>
        <v>20221018</v>
      </c>
      <c r="B2987" t="s">
        <v>1882</v>
      </c>
      <c r="C2987" s="5" t="s">
        <v>6267</v>
      </c>
      <c r="D2987" s="3" t="s">
        <v>4</v>
      </c>
    </row>
    <row r="2988" spans="1:4" ht="15" customHeight="1">
      <c r="A2988" s="3" t="str">
        <f>"20221013"</f>
        <v>20221013</v>
      </c>
      <c r="B2988" t="s">
        <v>75</v>
      </c>
      <c r="C2988" s="5" t="s">
        <v>6268</v>
      </c>
      <c r="D2988" s="3" t="s">
        <v>61</v>
      </c>
    </row>
    <row r="2989" spans="1:4" ht="15" customHeight="1">
      <c r="A2989" s="3" t="str">
        <f>"20221013"</f>
        <v>20221013</v>
      </c>
      <c r="B2989" t="s">
        <v>76</v>
      </c>
      <c r="C2989" s="5" t="s">
        <v>6269</v>
      </c>
      <c r="D2989" s="3" t="s">
        <v>6</v>
      </c>
    </row>
    <row r="2990" spans="1:4" ht="15" customHeight="1">
      <c r="A2990" s="3" t="str">
        <f>"20221013"</f>
        <v>20221013</v>
      </c>
      <c r="B2990" t="s">
        <v>77</v>
      </c>
      <c r="C2990" s="5" t="s">
        <v>6270</v>
      </c>
      <c r="D2990" s="3" t="s">
        <v>6</v>
      </c>
    </row>
    <row r="2991" spans="1:4" ht="15" customHeight="1">
      <c r="A2991" s="3" t="str">
        <f>"20221013"</f>
        <v>20221013</v>
      </c>
      <c r="B2991" t="s">
        <v>78</v>
      </c>
      <c r="C2991" s="5" t="s">
        <v>6271</v>
      </c>
      <c r="D2991" s="3" t="s">
        <v>6</v>
      </c>
    </row>
    <row r="2992" spans="1:4" ht="15" customHeight="1">
      <c r="A2992" s="3" t="str">
        <f>"20221013"</f>
        <v>20221013</v>
      </c>
      <c r="B2992" t="s">
        <v>79</v>
      </c>
      <c r="C2992" s="5" t="s">
        <v>6272</v>
      </c>
      <c r="D2992" s="3" t="s">
        <v>80</v>
      </c>
    </row>
    <row r="2993" spans="1:4" ht="15" customHeight="1">
      <c r="A2993" s="3" t="str">
        <f t="shared" ref="A2993:A3016" si="200">"20221011"</f>
        <v>20221011</v>
      </c>
      <c r="B2993" t="s">
        <v>1843</v>
      </c>
      <c r="C2993" s="5" t="s">
        <v>6273</v>
      </c>
      <c r="D2993" s="3" t="s">
        <v>61</v>
      </c>
    </row>
    <row r="2994" spans="1:4" ht="15" customHeight="1">
      <c r="A2994" s="3" t="str">
        <f t="shared" si="200"/>
        <v>20221011</v>
      </c>
      <c r="B2994" t="s">
        <v>1844</v>
      </c>
      <c r="C2994" s="5" t="s">
        <v>6274</v>
      </c>
      <c r="D2994" s="3" t="s">
        <v>64</v>
      </c>
    </row>
    <row r="2995" spans="1:4" ht="15" customHeight="1">
      <c r="A2995" s="3" t="str">
        <f t="shared" si="200"/>
        <v>20221011</v>
      </c>
      <c r="B2995" t="s">
        <v>1845</v>
      </c>
      <c r="C2995" s="5" t="s">
        <v>6275</v>
      </c>
      <c r="D2995" s="3" t="s">
        <v>61</v>
      </c>
    </row>
    <row r="2996" spans="1:4" ht="15" customHeight="1">
      <c r="A2996" s="3" t="str">
        <f t="shared" si="200"/>
        <v>20221011</v>
      </c>
      <c r="B2996" t="s">
        <v>1846</v>
      </c>
      <c r="C2996" s="5" t="s">
        <v>6276</v>
      </c>
      <c r="D2996" s="3" t="s">
        <v>61</v>
      </c>
    </row>
    <row r="2997" spans="1:4" ht="15" customHeight="1">
      <c r="A2997" s="3" t="str">
        <f t="shared" si="200"/>
        <v>20221011</v>
      </c>
      <c r="B2997" t="s">
        <v>1847</v>
      </c>
      <c r="C2997" s="5" t="s">
        <v>6277</v>
      </c>
      <c r="D2997" s="3" t="s">
        <v>61</v>
      </c>
    </row>
    <row r="2998" spans="1:4" ht="15" customHeight="1">
      <c r="A2998" s="3" t="str">
        <f t="shared" si="200"/>
        <v>20221011</v>
      </c>
      <c r="B2998" t="s">
        <v>1848</v>
      </c>
      <c r="C2998" s="5" t="s">
        <v>6278</v>
      </c>
      <c r="D2998" s="3" t="s">
        <v>6</v>
      </c>
    </row>
    <row r="2999" spans="1:4" ht="15" customHeight="1">
      <c r="A2999" s="3" t="str">
        <f t="shared" si="200"/>
        <v>20221011</v>
      </c>
      <c r="B2999" t="s">
        <v>1849</v>
      </c>
      <c r="C2999" s="5" t="s">
        <v>6279</v>
      </c>
      <c r="D2999" s="3" t="s">
        <v>64</v>
      </c>
    </row>
    <row r="3000" spans="1:4" ht="15" customHeight="1">
      <c r="A3000" s="3" t="str">
        <f t="shared" si="200"/>
        <v>20221011</v>
      </c>
      <c r="B3000" t="s">
        <v>1850</v>
      </c>
      <c r="C3000" s="5" t="s">
        <v>6280</v>
      </c>
      <c r="D3000" s="3" t="s">
        <v>64</v>
      </c>
    </row>
    <row r="3001" spans="1:4" ht="15" customHeight="1">
      <c r="A3001" s="3" t="str">
        <f t="shared" si="200"/>
        <v>20221011</v>
      </c>
      <c r="B3001" t="s">
        <v>1851</v>
      </c>
      <c r="C3001" s="5" t="s">
        <v>5036</v>
      </c>
      <c r="D3001" s="3" t="s">
        <v>6</v>
      </c>
    </row>
    <row r="3002" spans="1:4" ht="15" customHeight="1">
      <c r="A3002" s="3" t="str">
        <f t="shared" si="200"/>
        <v>20221011</v>
      </c>
      <c r="B3002" t="s">
        <v>1852</v>
      </c>
      <c r="C3002" s="5" t="s">
        <v>6281</v>
      </c>
      <c r="D3002" s="3" t="s">
        <v>6</v>
      </c>
    </row>
    <row r="3003" spans="1:4" ht="15" customHeight="1">
      <c r="A3003" s="3" t="str">
        <f t="shared" si="200"/>
        <v>20221011</v>
      </c>
      <c r="B3003" t="s">
        <v>1853</v>
      </c>
      <c r="C3003" s="5" t="s">
        <v>5786</v>
      </c>
      <c r="D3003" s="3" t="s">
        <v>6</v>
      </c>
    </row>
    <row r="3004" spans="1:4" ht="15" customHeight="1">
      <c r="A3004" s="3" t="str">
        <f t="shared" si="200"/>
        <v>20221011</v>
      </c>
      <c r="B3004" t="s">
        <v>1854</v>
      </c>
      <c r="C3004" s="5" t="s">
        <v>6087</v>
      </c>
      <c r="D3004" s="3" t="s">
        <v>6</v>
      </c>
    </row>
    <row r="3005" spans="1:4" ht="15" customHeight="1">
      <c r="A3005" s="3" t="str">
        <f t="shared" si="200"/>
        <v>20221011</v>
      </c>
      <c r="B3005" t="s">
        <v>1855</v>
      </c>
      <c r="C3005" s="5" t="s">
        <v>5579</v>
      </c>
      <c r="D3005" s="3" t="s">
        <v>64</v>
      </c>
    </row>
    <row r="3006" spans="1:4" ht="15" customHeight="1">
      <c r="A3006" s="3" t="str">
        <f t="shared" si="200"/>
        <v>20221011</v>
      </c>
      <c r="B3006" t="s">
        <v>1856</v>
      </c>
      <c r="C3006" s="5" t="s">
        <v>6282</v>
      </c>
      <c r="D3006" s="3" t="s">
        <v>61</v>
      </c>
    </row>
    <row r="3007" spans="1:4" ht="15" customHeight="1">
      <c r="A3007" s="3" t="str">
        <f t="shared" si="200"/>
        <v>20221011</v>
      </c>
      <c r="B3007" t="s">
        <v>1857</v>
      </c>
      <c r="C3007" s="5" t="s">
        <v>6283</v>
      </c>
      <c r="D3007" s="3" t="s">
        <v>61</v>
      </c>
    </row>
    <row r="3008" spans="1:4" ht="15" customHeight="1">
      <c r="A3008" s="3" t="str">
        <f t="shared" si="200"/>
        <v>20221011</v>
      </c>
      <c r="B3008" t="s">
        <v>1858</v>
      </c>
      <c r="C3008" s="5" t="s">
        <v>6284</v>
      </c>
      <c r="D3008" s="3" t="s">
        <v>61</v>
      </c>
    </row>
    <row r="3009" spans="1:4" ht="15" customHeight="1">
      <c r="A3009" s="3" t="str">
        <f t="shared" si="200"/>
        <v>20221011</v>
      </c>
      <c r="B3009" t="s">
        <v>1859</v>
      </c>
      <c r="C3009" s="5" t="s">
        <v>4578</v>
      </c>
      <c r="D3009" s="3" t="s">
        <v>61</v>
      </c>
    </row>
    <row r="3010" spans="1:4" ht="15" customHeight="1">
      <c r="A3010" s="3" t="str">
        <f t="shared" si="200"/>
        <v>20221011</v>
      </c>
      <c r="B3010" t="s">
        <v>1860</v>
      </c>
      <c r="C3010" s="5" t="s">
        <v>6285</v>
      </c>
      <c r="D3010" s="3" t="s">
        <v>6</v>
      </c>
    </row>
    <row r="3011" spans="1:4" ht="15" customHeight="1">
      <c r="A3011" s="3" t="str">
        <f t="shared" si="200"/>
        <v>20221011</v>
      </c>
      <c r="B3011" t="s">
        <v>1861</v>
      </c>
      <c r="C3011" s="5" t="s">
        <v>6286</v>
      </c>
      <c r="D3011" s="3" t="s">
        <v>6</v>
      </c>
    </row>
    <row r="3012" spans="1:4" ht="15" customHeight="1">
      <c r="A3012" s="3" t="str">
        <f t="shared" si="200"/>
        <v>20221011</v>
      </c>
      <c r="B3012" t="s">
        <v>1862</v>
      </c>
      <c r="C3012" s="5" t="s">
        <v>6287</v>
      </c>
      <c r="D3012" s="3" t="s">
        <v>6</v>
      </c>
    </row>
    <row r="3013" spans="1:4" ht="15" customHeight="1">
      <c r="A3013" s="3" t="str">
        <f t="shared" si="200"/>
        <v>20221011</v>
      </c>
      <c r="B3013" t="s">
        <v>1863</v>
      </c>
      <c r="C3013" s="5" t="s">
        <v>6288</v>
      </c>
      <c r="D3013" s="3" t="s">
        <v>61</v>
      </c>
    </row>
    <row r="3014" spans="1:4" ht="15" customHeight="1">
      <c r="A3014" s="3" t="str">
        <f t="shared" si="200"/>
        <v>20221011</v>
      </c>
      <c r="B3014" t="s">
        <v>1864</v>
      </c>
      <c r="C3014" s="5" t="s">
        <v>6289</v>
      </c>
      <c r="D3014" s="3" t="s">
        <v>6</v>
      </c>
    </row>
    <row r="3015" spans="1:4" ht="15" customHeight="1">
      <c r="A3015" s="3" t="str">
        <f t="shared" si="200"/>
        <v>20221011</v>
      </c>
      <c r="B3015" t="s">
        <v>1865</v>
      </c>
      <c r="C3015" s="5" t="s">
        <v>6290</v>
      </c>
      <c r="D3015" s="3" t="s">
        <v>61</v>
      </c>
    </row>
    <row r="3016" spans="1:4" ht="15" customHeight="1">
      <c r="A3016" s="3" t="str">
        <f t="shared" si="200"/>
        <v>20221011</v>
      </c>
      <c r="B3016" t="s">
        <v>1866</v>
      </c>
      <c r="C3016" s="5" t="s">
        <v>6291</v>
      </c>
      <c r="D3016" s="3" t="s">
        <v>61</v>
      </c>
    </row>
    <row r="3017" spans="1:4" ht="15" customHeight="1">
      <c r="A3017" s="3" t="str">
        <f>"20221006"</f>
        <v>20221006</v>
      </c>
      <c r="B3017" t="s">
        <v>70</v>
      </c>
      <c r="C3017" s="5" t="s">
        <v>6292</v>
      </c>
      <c r="D3017" s="3" t="s">
        <v>64</v>
      </c>
    </row>
    <row r="3018" spans="1:4" ht="15" customHeight="1">
      <c r="A3018" s="3" t="str">
        <f>"20221006"</f>
        <v>20221006</v>
      </c>
      <c r="B3018" t="s">
        <v>71</v>
      </c>
      <c r="C3018" s="5" t="s">
        <v>4009</v>
      </c>
      <c r="D3018" s="3" t="s">
        <v>61</v>
      </c>
    </row>
    <row r="3019" spans="1:4" ht="15" customHeight="1">
      <c r="A3019" s="3" t="str">
        <f>"20221006"</f>
        <v>20221006</v>
      </c>
      <c r="B3019" t="s">
        <v>72</v>
      </c>
      <c r="C3019" s="5" t="s">
        <v>6293</v>
      </c>
      <c r="D3019" s="3" t="s">
        <v>6</v>
      </c>
    </row>
    <row r="3020" spans="1:4" ht="15" customHeight="1">
      <c r="A3020" s="3" t="str">
        <f>"20221006"</f>
        <v>20221006</v>
      </c>
      <c r="B3020" t="s">
        <v>73</v>
      </c>
      <c r="C3020" s="5" t="s">
        <v>6294</v>
      </c>
      <c r="D3020" s="3" t="s">
        <v>61</v>
      </c>
    </row>
    <row r="3021" spans="1:4" ht="15" customHeight="1">
      <c r="A3021" s="3" t="str">
        <f>"20221006"</f>
        <v>20221006</v>
      </c>
      <c r="B3021" t="s">
        <v>74</v>
      </c>
      <c r="C3021" s="5" t="s">
        <v>6295</v>
      </c>
      <c r="D3021" s="3" t="s">
        <v>61</v>
      </c>
    </row>
    <row r="3022" spans="1:4" ht="15" customHeight="1">
      <c r="A3022" s="3" t="str">
        <f t="shared" ref="A3022:A3032" si="201">"20221004"</f>
        <v>20221004</v>
      </c>
      <c r="B3022" t="s">
        <v>1832</v>
      </c>
      <c r="C3022" s="5" t="s">
        <v>6296</v>
      </c>
      <c r="D3022" s="3" t="s">
        <v>61</v>
      </c>
    </row>
    <row r="3023" spans="1:4" ht="15" customHeight="1">
      <c r="A3023" s="3" t="str">
        <f t="shared" si="201"/>
        <v>20221004</v>
      </c>
      <c r="B3023" t="s">
        <v>1833</v>
      </c>
      <c r="C3023" s="5" t="s">
        <v>6297</v>
      </c>
      <c r="D3023" s="3" t="s">
        <v>61</v>
      </c>
    </row>
    <row r="3024" spans="1:4" ht="15" customHeight="1">
      <c r="A3024" s="3" t="str">
        <f t="shared" si="201"/>
        <v>20221004</v>
      </c>
      <c r="B3024" t="s">
        <v>1834</v>
      </c>
      <c r="C3024" s="5" t="s">
        <v>4562</v>
      </c>
      <c r="D3024" s="3" t="s">
        <v>6</v>
      </c>
    </row>
    <row r="3025" spans="1:4" ht="15" customHeight="1">
      <c r="A3025" s="3" t="str">
        <f t="shared" si="201"/>
        <v>20221004</v>
      </c>
      <c r="B3025" t="s">
        <v>1835</v>
      </c>
      <c r="C3025" s="5" t="s">
        <v>6298</v>
      </c>
      <c r="D3025" s="3" t="s">
        <v>6</v>
      </c>
    </row>
    <row r="3026" spans="1:4" ht="15" customHeight="1">
      <c r="A3026" s="3" t="str">
        <f t="shared" si="201"/>
        <v>20221004</v>
      </c>
      <c r="B3026" t="s">
        <v>1836</v>
      </c>
      <c r="C3026" s="5" t="s">
        <v>6299</v>
      </c>
      <c r="D3026" s="3" t="s">
        <v>61</v>
      </c>
    </row>
    <row r="3027" spans="1:4" ht="15" customHeight="1">
      <c r="A3027" s="3" t="str">
        <f t="shared" si="201"/>
        <v>20221004</v>
      </c>
      <c r="B3027" t="s">
        <v>1837</v>
      </c>
      <c r="C3027" s="5" t="s">
        <v>6300</v>
      </c>
      <c r="D3027" s="3" t="s">
        <v>61</v>
      </c>
    </row>
    <row r="3028" spans="1:4" ht="15" customHeight="1">
      <c r="A3028" s="3" t="str">
        <f t="shared" si="201"/>
        <v>20221004</v>
      </c>
      <c r="B3028" t="s">
        <v>1838</v>
      </c>
      <c r="C3028" s="5" t="s">
        <v>6301</v>
      </c>
      <c r="D3028" s="3" t="s">
        <v>61</v>
      </c>
    </row>
    <row r="3029" spans="1:4" ht="15" customHeight="1">
      <c r="A3029" s="3" t="str">
        <f t="shared" si="201"/>
        <v>20221004</v>
      </c>
      <c r="B3029" t="s">
        <v>1839</v>
      </c>
      <c r="C3029" s="5" t="s">
        <v>6302</v>
      </c>
      <c r="D3029" s="3" t="s">
        <v>61</v>
      </c>
    </row>
    <row r="3030" spans="1:4" ht="15" customHeight="1">
      <c r="A3030" s="3" t="str">
        <f t="shared" si="201"/>
        <v>20221004</v>
      </c>
      <c r="B3030" t="s">
        <v>1840</v>
      </c>
      <c r="C3030" s="5" t="s">
        <v>6303</v>
      </c>
      <c r="D3030" s="3" t="s">
        <v>61</v>
      </c>
    </row>
    <row r="3031" spans="1:4" ht="15" customHeight="1">
      <c r="A3031" s="3" t="str">
        <f t="shared" si="201"/>
        <v>20221004</v>
      </c>
      <c r="B3031" t="s">
        <v>1841</v>
      </c>
      <c r="C3031" s="5" t="s">
        <v>6304</v>
      </c>
      <c r="D3031" s="3" t="s">
        <v>6</v>
      </c>
    </row>
    <row r="3032" spans="1:4" ht="15" customHeight="1">
      <c r="A3032" s="3" t="str">
        <f t="shared" si="201"/>
        <v>20221004</v>
      </c>
      <c r="B3032" t="s">
        <v>1842</v>
      </c>
      <c r="C3032" s="5" t="s">
        <v>6305</v>
      </c>
      <c r="D3032" s="3" t="s">
        <v>61</v>
      </c>
    </row>
    <row r="3033" spans="1:4" ht="15" customHeight="1">
      <c r="A3033" s="3" t="str">
        <f>"20220929"</f>
        <v>20220929</v>
      </c>
      <c r="B3033" t="s">
        <v>69</v>
      </c>
      <c r="C3033" s="5" t="s">
        <v>6306</v>
      </c>
      <c r="D3033" s="3" t="s">
        <v>61</v>
      </c>
    </row>
    <row r="3034" spans="1:4" ht="15" customHeight="1">
      <c r="A3034" s="3" t="str">
        <f t="shared" ref="A3034:A3046" si="202">"20220927"</f>
        <v>20220927</v>
      </c>
      <c r="B3034" t="s">
        <v>1819</v>
      </c>
      <c r="C3034" s="5" t="s">
        <v>6307</v>
      </c>
      <c r="D3034" s="3" t="s">
        <v>61</v>
      </c>
    </row>
    <row r="3035" spans="1:4" ht="15" customHeight="1">
      <c r="A3035" s="3" t="str">
        <f t="shared" si="202"/>
        <v>20220927</v>
      </c>
      <c r="B3035" t="s">
        <v>1820</v>
      </c>
      <c r="C3035" s="5" t="s">
        <v>6308</v>
      </c>
      <c r="D3035" s="3" t="s">
        <v>64</v>
      </c>
    </row>
    <row r="3036" spans="1:4" ht="15" customHeight="1">
      <c r="A3036" s="3" t="str">
        <f t="shared" si="202"/>
        <v>20220927</v>
      </c>
      <c r="B3036" t="s">
        <v>1821</v>
      </c>
      <c r="C3036" s="5" t="s">
        <v>6309</v>
      </c>
      <c r="D3036" s="3" t="s">
        <v>64</v>
      </c>
    </row>
    <row r="3037" spans="1:4" ht="15" customHeight="1">
      <c r="A3037" s="3" t="str">
        <f t="shared" si="202"/>
        <v>20220927</v>
      </c>
      <c r="B3037" t="s">
        <v>1822</v>
      </c>
      <c r="C3037" s="5" t="s">
        <v>6310</v>
      </c>
      <c r="D3037" s="3" t="s">
        <v>64</v>
      </c>
    </row>
    <row r="3038" spans="1:4" ht="15" customHeight="1">
      <c r="A3038" s="3" t="str">
        <f t="shared" si="202"/>
        <v>20220927</v>
      </c>
      <c r="B3038" t="s">
        <v>1823</v>
      </c>
      <c r="C3038" s="5" t="s">
        <v>6311</v>
      </c>
      <c r="D3038" s="3" t="s">
        <v>61</v>
      </c>
    </row>
    <row r="3039" spans="1:4" ht="15" customHeight="1">
      <c r="A3039" s="3" t="str">
        <f t="shared" si="202"/>
        <v>20220927</v>
      </c>
      <c r="B3039" t="s">
        <v>1824</v>
      </c>
      <c r="C3039" s="5" t="s">
        <v>6312</v>
      </c>
      <c r="D3039" s="3" t="s">
        <v>6</v>
      </c>
    </row>
    <row r="3040" spans="1:4" ht="15" customHeight="1">
      <c r="A3040" s="3" t="str">
        <f t="shared" si="202"/>
        <v>20220927</v>
      </c>
      <c r="B3040" t="s">
        <v>1825</v>
      </c>
      <c r="C3040" s="5" t="s">
        <v>6313</v>
      </c>
      <c r="D3040" s="3" t="s">
        <v>6</v>
      </c>
    </row>
    <row r="3041" spans="1:4" ht="15" customHeight="1">
      <c r="A3041" s="3" t="str">
        <f t="shared" si="202"/>
        <v>20220927</v>
      </c>
      <c r="B3041" t="s">
        <v>1826</v>
      </c>
      <c r="C3041" s="5" t="s">
        <v>6314</v>
      </c>
      <c r="D3041" s="3" t="s">
        <v>4</v>
      </c>
    </row>
    <row r="3042" spans="1:4" ht="15" customHeight="1">
      <c r="A3042" s="3" t="str">
        <f t="shared" si="202"/>
        <v>20220927</v>
      </c>
      <c r="B3042" t="s">
        <v>1827</v>
      </c>
      <c r="C3042" s="5" t="s">
        <v>6315</v>
      </c>
      <c r="D3042" s="3" t="s">
        <v>6</v>
      </c>
    </row>
    <row r="3043" spans="1:4" ht="15" customHeight="1">
      <c r="A3043" s="3" t="str">
        <f t="shared" si="202"/>
        <v>20220927</v>
      </c>
      <c r="B3043" t="s">
        <v>1828</v>
      </c>
      <c r="C3043" s="5" t="s">
        <v>6316</v>
      </c>
      <c r="D3043" s="3" t="s">
        <v>6</v>
      </c>
    </row>
    <row r="3044" spans="1:4" ht="15" customHeight="1">
      <c r="A3044" s="3" t="str">
        <f t="shared" si="202"/>
        <v>20220927</v>
      </c>
      <c r="B3044" t="s">
        <v>1829</v>
      </c>
      <c r="C3044" s="5" t="s">
        <v>4045</v>
      </c>
      <c r="D3044" s="3" t="s">
        <v>6</v>
      </c>
    </row>
    <row r="3045" spans="1:4" ht="15" customHeight="1">
      <c r="A3045" s="3" t="str">
        <f t="shared" si="202"/>
        <v>20220927</v>
      </c>
      <c r="B3045" t="s">
        <v>1830</v>
      </c>
      <c r="C3045" s="5" t="s">
        <v>6317</v>
      </c>
      <c r="D3045" s="3" t="s">
        <v>6</v>
      </c>
    </row>
    <row r="3046" spans="1:4" ht="15" customHeight="1">
      <c r="A3046" s="3" t="str">
        <f t="shared" si="202"/>
        <v>20220927</v>
      </c>
      <c r="B3046" t="s">
        <v>1831</v>
      </c>
      <c r="C3046" s="5" t="s">
        <v>6318</v>
      </c>
      <c r="D3046" s="3" t="s">
        <v>61</v>
      </c>
    </row>
    <row r="3047" spans="1:4" ht="15" customHeight="1">
      <c r="A3047" s="3" t="str">
        <f>"20220922"</f>
        <v>20220922</v>
      </c>
      <c r="B3047" t="s">
        <v>65</v>
      </c>
      <c r="C3047" s="5" t="s">
        <v>6319</v>
      </c>
      <c r="D3047" s="3" t="s">
        <v>61</v>
      </c>
    </row>
    <row r="3048" spans="1:4" ht="15" customHeight="1">
      <c r="A3048" s="3" t="str">
        <f>"20220922"</f>
        <v>20220922</v>
      </c>
      <c r="B3048" t="s">
        <v>66</v>
      </c>
      <c r="C3048" s="5" t="s">
        <v>6320</v>
      </c>
      <c r="D3048" s="3" t="s">
        <v>6</v>
      </c>
    </row>
    <row r="3049" spans="1:4" ht="15" customHeight="1">
      <c r="A3049" s="3" t="str">
        <f>"20220922"</f>
        <v>20220922</v>
      </c>
      <c r="B3049" t="s">
        <v>67</v>
      </c>
      <c r="C3049" s="5" t="s">
        <v>6321</v>
      </c>
      <c r="D3049" s="3" t="s">
        <v>6</v>
      </c>
    </row>
    <row r="3050" spans="1:4" ht="15" customHeight="1">
      <c r="A3050" s="3" t="str">
        <f>"20220922"</f>
        <v>20220922</v>
      </c>
      <c r="B3050" t="s">
        <v>68</v>
      </c>
      <c r="C3050" s="5" t="s">
        <v>6322</v>
      </c>
      <c r="D3050" s="3" t="s">
        <v>6</v>
      </c>
    </row>
    <row r="3051" spans="1:4" ht="15" customHeight="1">
      <c r="A3051" s="3" t="str">
        <f t="shared" ref="A3051:A3068" si="203">"20220920"</f>
        <v>20220920</v>
      </c>
      <c r="B3051" t="s">
        <v>1801</v>
      </c>
      <c r="C3051" s="5" t="s">
        <v>6323</v>
      </c>
      <c r="D3051" s="3" t="s">
        <v>61</v>
      </c>
    </row>
    <row r="3052" spans="1:4" ht="15" customHeight="1">
      <c r="A3052" s="3" t="str">
        <f t="shared" si="203"/>
        <v>20220920</v>
      </c>
      <c r="B3052" t="s">
        <v>1802</v>
      </c>
      <c r="C3052" s="5" t="s">
        <v>6324</v>
      </c>
      <c r="D3052" s="3" t="s">
        <v>61</v>
      </c>
    </row>
    <row r="3053" spans="1:4" ht="15" customHeight="1">
      <c r="A3053" s="3" t="str">
        <f t="shared" si="203"/>
        <v>20220920</v>
      </c>
      <c r="B3053" t="s">
        <v>1803</v>
      </c>
      <c r="C3053" s="5" t="s">
        <v>6325</v>
      </c>
      <c r="D3053" s="3" t="s">
        <v>61</v>
      </c>
    </row>
    <row r="3054" spans="1:4" ht="15" customHeight="1">
      <c r="A3054" s="3" t="str">
        <f t="shared" si="203"/>
        <v>20220920</v>
      </c>
      <c r="B3054" t="s">
        <v>1804</v>
      </c>
      <c r="C3054" s="5" t="s">
        <v>6326</v>
      </c>
      <c r="D3054" s="3" t="s">
        <v>64</v>
      </c>
    </row>
    <row r="3055" spans="1:4" ht="15" customHeight="1">
      <c r="A3055" s="3" t="str">
        <f t="shared" si="203"/>
        <v>20220920</v>
      </c>
      <c r="B3055" t="s">
        <v>1805</v>
      </c>
      <c r="C3055" s="5" t="s">
        <v>6327</v>
      </c>
      <c r="D3055" s="3" t="s">
        <v>64</v>
      </c>
    </row>
    <row r="3056" spans="1:4" ht="15" customHeight="1">
      <c r="A3056" s="3" t="str">
        <f t="shared" si="203"/>
        <v>20220920</v>
      </c>
      <c r="B3056" t="s">
        <v>1806</v>
      </c>
      <c r="C3056" s="5" t="s">
        <v>6328</v>
      </c>
      <c r="D3056" s="3" t="s">
        <v>6</v>
      </c>
    </row>
    <row r="3057" spans="1:4" ht="15" customHeight="1">
      <c r="A3057" s="3" t="str">
        <f t="shared" si="203"/>
        <v>20220920</v>
      </c>
      <c r="B3057" t="s">
        <v>1807</v>
      </c>
      <c r="C3057" s="5" t="s">
        <v>6329</v>
      </c>
      <c r="D3057" s="3" t="s">
        <v>61</v>
      </c>
    </row>
    <row r="3058" spans="1:4" ht="15" customHeight="1">
      <c r="A3058" s="3" t="str">
        <f t="shared" si="203"/>
        <v>20220920</v>
      </c>
      <c r="B3058" t="s">
        <v>1808</v>
      </c>
      <c r="C3058" s="5" t="s">
        <v>6330</v>
      </c>
      <c r="D3058" s="3" t="s">
        <v>6</v>
      </c>
    </row>
    <row r="3059" spans="1:4" ht="15" customHeight="1">
      <c r="A3059" s="3" t="str">
        <f t="shared" si="203"/>
        <v>20220920</v>
      </c>
      <c r="B3059" t="s">
        <v>1809</v>
      </c>
      <c r="C3059" s="5" t="s">
        <v>6331</v>
      </c>
      <c r="D3059" s="3" t="s">
        <v>4</v>
      </c>
    </row>
    <row r="3060" spans="1:4" ht="15" customHeight="1">
      <c r="A3060" s="3" t="str">
        <f t="shared" si="203"/>
        <v>20220920</v>
      </c>
      <c r="B3060" t="s">
        <v>1810</v>
      </c>
      <c r="C3060" s="5" t="s">
        <v>6332</v>
      </c>
      <c r="D3060" s="3" t="s">
        <v>6</v>
      </c>
    </row>
    <row r="3061" spans="1:4" ht="15" customHeight="1">
      <c r="A3061" s="3" t="str">
        <f t="shared" si="203"/>
        <v>20220920</v>
      </c>
      <c r="B3061" t="s">
        <v>1811</v>
      </c>
      <c r="C3061" s="5" t="s">
        <v>6333</v>
      </c>
      <c r="D3061" s="3" t="s">
        <v>61</v>
      </c>
    </row>
    <row r="3062" spans="1:4" ht="15" customHeight="1">
      <c r="A3062" s="3" t="str">
        <f t="shared" si="203"/>
        <v>20220920</v>
      </c>
      <c r="B3062" t="s">
        <v>1812</v>
      </c>
      <c r="C3062" s="5" t="s">
        <v>6334</v>
      </c>
      <c r="D3062" s="3" t="s">
        <v>61</v>
      </c>
    </row>
    <row r="3063" spans="1:4" ht="15" customHeight="1">
      <c r="A3063" s="3" t="str">
        <f t="shared" si="203"/>
        <v>20220920</v>
      </c>
      <c r="B3063" t="s">
        <v>1813</v>
      </c>
      <c r="C3063" s="5" t="s">
        <v>6335</v>
      </c>
      <c r="D3063" s="3" t="s">
        <v>4</v>
      </c>
    </row>
    <row r="3064" spans="1:4" ht="15" customHeight="1">
      <c r="A3064" s="3" t="str">
        <f t="shared" si="203"/>
        <v>20220920</v>
      </c>
      <c r="B3064" t="s">
        <v>1814</v>
      </c>
      <c r="C3064" s="5" t="s">
        <v>6336</v>
      </c>
      <c r="D3064" s="3" t="s">
        <v>6</v>
      </c>
    </row>
    <row r="3065" spans="1:4" ht="15" customHeight="1">
      <c r="A3065" s="3" t="str">
        <f t="shared" si="203"/>
        <v>20220920</v>
      </c>
      <c r="B3065" t="s">
        <v>1815</v>
      </c>
      <c r="C3065" s="5" t="s">
        <v>6337</v>
      </c>
      <c r="D3065" s="3" t="s">
        <v>6</v>
      </c>
    </row>
    <row r="3066" spans="1:4" ht="15" customHeight="1">
      <c r="A3066" s="3" t="str">
        <f t="shared" si="203"/>
        <v>20220920</v>
      </c>
      <c r="B3066" t="s">
        <v>1816</v>
      </c>
      <c r="C3066" s="5" t="s">
        <v>6338</v>
      </c>
      <c r="D3066" s="3" t="s">
        <v>61</v>
      </c>
    </row>
    <row r="3067" spans="1:4" ht="15" customHeight="1">
      <c r="A3067" s="3" t="str">
        <f t="shared" si="203"/>
        <v>20220920</v>
      </c>
      <c r="B3067" t="s">
        <v>1817</v>
      </c>
      <c r="C3067" s="5" t="s">
        <v>6339</v>
      </c>
      <c r="D3067" s="3" t="s">
        <v>6</v>
      </c>
    </row>
    <row r="3068" spans="1:4" ht="15" customHeight="1">
      <c r="A3068" s="3" t="str">
        <f t="shared" si="203"/>
        <v>20220920</v>
      </c>
      <c r="B3068" t="s">
        <v>1818</v>
      </c>
      <c r="C3068" s="5" t="s">
        <v>6340</v>
      </c>
      <c r="D3068" s="3" t="s">
        <v>61</v>
      </c>
    </row>
    <row r="3069" spans="1:4" ht="15" customHeight="1">
      <c r="A3069" s="3" t="str">
        <f>"20220915"</f>
        <v>20220915</v>
      </c>
      <c r="B3069" t="s">
        <v>59</v>
      </c>
      <c r="C3069" s="5" t="s">
        <v>6341</v>
      </c>
      <c r="D3069" s="3" t="s">
        <v>6</v>
      </c>
    </row>
    <row r="3070" spans="1:4" ht="15" customHeight="1">
      <c r="A3070" s="3" t="str">
        <f>"20220915"</f>
        <v>20220915</v>
      </c>
      <c r="B3070" t="s">
        <v>60</v>
      </c>
      <c r="C3070" s="5" t="s">
        <v>6342</v>
      </c>
      <c r="D3070" s="3" t="s">
        <v>61</v>
      </c>
    </row>
    <row r="3071" spans="1:4" ht="15" customHeight="1">
      <c r="A3071" s="3" t="str">
        <f>"20220915"</f>
        <v>20220915</v>
      </c>
      <c r="B3071" t="s">
        <v>62</v>
      </c>
      <c r="C3071" s="5" t="s">
        <v>6343</v>
      </c>
      <c r="D3071" s="3" t="s">
        <v>6</v>
      </c>
    </row>
    <row r="3072" spans="1:4" ht="15" customHeight="1">
      <c r="A3072" s="3" t="str">
        <f>"20220915"</f>
        <v>20220915</v>
      </c>
      <c r="B3072" t="s">
        <v>63</v>
      </c>
      <c r="C3072" s="5" t="s">
        <v>6344</v>
      </c>
      <c r="D3072" s="3" t="s">
        <v>6</v>
      </c>
    </row>
    <row r="3073" spans="1:4" ht="15" customHeight="1">
      <c r="A3073" s="3" t="str">
        <f t="shared" ref="A3073:A3086" si="204">"20220913"</f>
        <v>20220913</v>
      </c>
      <c r="B3073" t="s">
        <v>1787</v>
      </c>
      <c r="C3073" s="5" t="s">
        <v>6345</v>
      </c>
      <c r="D3073" s="3" t="s">
        <v>64</v>
      </c>
    </row>
    <row r="3074" spans="1:4" ht="15" customHeight="1">
      <c r="A3074" s="3" t="str">
        <f t="shared" si="204"/>
        <v>20220913</v>
      </c>
      <c r="B3074" t="s">
        <v>1788</v>
      </c>
      <c r="C3074" s="5" t="s">
        <v>6346</v>
      </c>
      <c r="D3074" s="3" t="s">
        <v>61</v>
      </c>
    </row>
    <row r="3075" spans="1:4" ht="15" customHeight="1">
      <c r="A3075" s="3" t="str">
        <f t="shared" si="204"/>
        <v>20220913</v>
      </c>
      <c r="B3075" t="s">
        <v>1789</v>
      </c>
      <c r="C3075" s="5" t="s">
        <v>6347</v>
      </c>
      <c r="D3075" s="3" t="s">
        <v>6</v>
      </c>
    </row>
    <row r="3076" spans="1:4" ht="15" customHeight="1">
      <c r="A3076" s="3" t="str">
        <f t="shared" si="204"/>
        <v>20220913</v>
      </c>
      <c r="B3076" t="s">
        <v>1790</v>
      </c>
      <c r="C3076" s="5" t="s">
        <v>6348</v>
      </c>
      <c r="D3076" s="3" t="s">
        <v>61</v>
      </c>
    </row>
    <row r="3077" spans="1:4" ht="15" customHeight="1">
      <c r="A3077" s="3" t="str">
        <f t="shared" si="204"/>
        <v>20220913</v>
      </c>
      <c r="B3077" t="s">
        <v>1791</v>
      </c>
      <c r="C3077" s="5" t="s">
        <v>5736</v>
      </c>
      <c r="D3077" s="3" t="s">
        <v>61</v>
      </c>
    </row>
    <row r="3078" spans="1:4" ht="15" customHeight="1">
      <c r="A3078" s="3" t="str">
        <f t="shared" si="204"/>
        <v>20220913</v>
      </c>
      <c r="B3078" t="s">
        <v>1792</v>
      </c>
      <c r="C3078" s="5" t="s">
        <v>6349</v>
      </c>
      <c r="D3078" s="3" t="s">
        <v>6</v>
      </c>
    </row>
    <row r="3079" spans="1:4" ht="15" customHeight="1">
      <c r="A3079" s="3" t="str">
        <f t="shared" si="204"/>
        <v>20220913</v>
      </c>
      <c r="B3079" t="s">
        <v>1793</v>
      </c>
      <c r="C3079" s="5" t="s">
        <v>6350</v>
      </c>
      <c r="D3079" s="3" t="s">
        <v>6</v>
      </c>
    </row>
    <row r="3080" spans="1:4" ht="15" customHeight="1">
      <c r="A3080" s="3" t="str">
        <f t="shared" si="204"/>
        <v>20220913</v>
      </c>
      <c r="B3080" t="s">
        <v>1794</v>
      </c>
      <c r="C3080" s="5" t="s">
        <v>6351</v>
      </c>
      <c r="D3080" s="3" t="s">
        <v>6</v>
      </c>
    </row>
    <row r="3081" spans="1:4" ht="15" customHeight="1">
      <c r="A3081" s="3" t="str">
        <f t="shared" si="204"/>
        <v>20220913</v>
      </c>
      <c r="B3081" t="s">
        <v>1795</v>
      </c>
      <c r="C3081" s="5" t="s">
        <v>6352</v>
      </c>
      <c r="D3081" s="3" t="s">
        <v>6</v>
      </c>
    </row>
    <row r="3082" spans="1:4" ht="15" customHeight="1">
      <c r="A3082" s="3" t="str">
        <f t="shared" si="204"/>
        <v>20220913</v>
      </c>
      <c r="B3082" t="s">
        <v>1796</v>
      </c>
      <c r="C3082" s="5" t="s">
        <v>6353</v>
      </c>
      <c r="D3082" s="3" t="s">
        <v>61</v>
      </c>
    </row>
    <row r="3083" spans="1:4" ht="15" customHeight="1">
      <c r="A3083" s="3" t="str">
        <f t="shared" si="204"/>
        <v>20220913</v>
      </c>
      <c r="B3083" t="s">
        <v>1797</v>
      </c>
      <c r="C3083" s="5" t="s">
        <v>6354</v>
      </c>
      <c r="D3083" s="3" t="s">
        <v>6</v>
      </c>
    </row>
    <row r="3084" spans="1:4" ht="15" customHeight="1">
      <c r="A3084" s="3" t="str">
        <f t="shared" si="204"/>
        <v>20220913</v>
      </c>
      <c r="B3084" t="s">
        <v>1798</v>
      </c>
      <c r="C3084" s="5" t="s">
        <v>6355</v>
      </c>
      <c r="D3084" s="3" t="s">
        <v>64</v>
      </c>
    </row>
    <row r="3085" spans="1:4" ht="15" customHeight="1">
      <c r="A3085" s="3" t="str">
        <f t="shared" si="204"/>
        <v>20220913</v>
      </c>
      <c r="B3085" t="s">
        <v>1799</v>
      </c>
      <c r="C3085" s="5" t="s">
        <v>6356</v>
      </c>
      <c r="D3085" s="3" t="s">
        <v>61</v>
      </c>
    </row>
    <row r="3086" spans="1:4" ht="15" customHeight="1">
      <c r="A3086" s="3" t="str">
        <f t="shared" si="204"/>
        <v>20220913</v>
      </c>
      <c r="B3086" t="s">
        <v>1800</v>
      </c>
      <c r="C3086" s="5" t="s">
        <v>6357</v>
      </c>
      <c r="D3086" s="3" t="s">
        <v>61</v>
      </c>
    </row>
    <row r="3087" spans="1:4" ht="15" customHeight="1">
      <c r="A3087" s="3" t="str">
        <f>"20220908"</f>
        <v>20220908</v>
      </c>
      <c r="B3087" t="s">
        <v>55</v>
      </c>
      <c r="C3087" s="5" t="s">
        <v>6358</v>
      </c>
      <c r="D3087" s="3" t="s">
        <v>6</v>
      </c>
    </row>
    <row r="3088" spans="1:4" ht="15" customHeight="1">
      <c r="A3088" s="3" t="str">
        <f>"20220908"</f>
        <v>20220908</v>
      </c>
      <c r="B3088" t="s">
        <v>56</v>
      </c>
      <c r="C3088" s="5" t="s">
        <v>6359</v>
      </c>
      <c r="D3088" s="3" t="s">
        <v>6</v>
      </c>
    </row>
    <row r="3089" spans="1:4" ht="15" customHeight="1">
      <c r="A3089" s="3" t="str">
        <f>"20220908"</f>
        <v>20220908</v>
      </c>
      <c r="B3089" t="s">
        <v>57</v>
      </c>
      <c r="C3089" s="5" t="s">
        <v>6360</v>
      </c>
      <c r="D3089" s="3" t="s">
        <v>6</v>
      </c>
    </row>
    <row r="3090" spans="1:4" ht="15" customHeight="1">
      <c r="A3090" s="3" t="str">
        <f>"20220908"</f>
        <v>20220908</v>
      </c>
      <c r="B3090" t="s">
        <v>58</v>
      </c>
      <c r="C3090" s="5" t="s">
        <v>6361</v>
      </c>
      <c r="D3090" s="3" t="s">
        <v>6</v>
      </c>
    </row>
    <row r="3091" spans="1:4" ht="15" customHeight="1">
      <c r="A3091" s="3" t="str">
        <f t="shared" ref="A3091:A3108" si="205">"20220906"</f>
        <v>20220906</v>
      </c>
      <c r="B3091" t="s">
        <v>1769</v>
      </c>
      <c r="C3091" s="5" t="s">
        <v>6362</v>
      </c>
      <c r="D3091" s="3" t="s">
        <v>61</v>
      </c>
    </row>
    <row r="3092" spans="1:4" ht="15" customHeight="1">
      <c r="A3092" s="3" t="str">
        <f t="shared" si="205"/>
        <v>20220906</v>
      </c>
      <c r="B3092" t="s">
        <v>1770</v>
      </c>
      <c r="C3092" s="5" t="s">
        <v>6363</v>
      </c>
      <c r="D3092" s="3" t="s">
        <v>64</v>
      </c>
    </row>
    <row r="3093" spans="1:4" ht="15" customHeight="1">
      <c r="A3093" s="3" t="str">
        <f t="shared" si="205"/>
        <v>20220906</v>
      </c>
      <c r="B3093" t="s">
        <v>1771</v>
      </c>
      <c r="C3093" s="5" t="s">
        <v>5238</v>
      </c>
      <c r="D3093" s="3" t="s">
        <v>64</v>
      </c>
    </row>
    <row r="3094" spans="1:4" ht="15" customHeight="1">
      <c r="A3094" s="3" t="str">
        <f t="shared" si="205"/>
        <v>20220906</v>
      </c>
      <c r="B3094" t="s">
        <v>1772</v>
      </c>
      <c r="C3094" s="5" t="s">
        <v>6364</v>
      </c>
      <c r="D3094" s="3" t="s">
        <v>61</v>
      </c>
    </row>
    <row r="3095" spans="1:4" ht="15" customHeight="1">
      <c r="A3095" s="3" t="str">
        <f t="shared" si="205"/>
        <v>20220906</v>
      </c>
      <c r="B3095" t="s">
        <v>1773</v>
      </c>
      <c r="C3095" s="5" t="s">
        <v>6365</v>
      </c>
      <c r="D3095" s="3" t="s">
        <v>61</v>
      </c>
    </row>
    <row r="3096" spans="1:4" ht="15" customHeight="1">
      <c r="A3096" s="3" t="str">
        <f t="shared" si="205"/>
        <v>20220906</v>
      </c>
      <c r="B3096" t="s">
        <v>1774</v>
      </c>
      <c r="C3096" s="5" t="s">
        <v>6366</v>
      </c>
      <c r="D3096" s="3" t="s">
        <v>61</v>
      </c>
    </row>
    <row r="3097" spans="1:4" ht="15" customHeight="1">
      <c r="A3097" s="3" t="str">
        <f t="shared" si="205"/>
        <v>20220906</v>
      </c>
      <c r="B3097" t="s">
        <v>1775</v>
      </c>
      <c r="C3097" s="5" t="s">
        <v>6367</v>
      </c>
      <c r="D3097" s="3" t="s">
        <v>64</v>
      </c>
    </row>
    <row r="3098" spans="1:4" ht="15" customHeight="1">
      <c r="A3098" s="3" t="str">
        <f t="shared" si="205"/>
        <v>20220906</v>
      </c>
      <c r="B3098" t="s">
        <v>1776</v>
      </c>
      <c r="C3098" s="5" t="s">
        <v>6368</v>
      </c>
      <c r="D3098" s="3" t="s">
        <v>61</v>
      </c>
    </row>
    <row r="3099" spans="1:4" ht="15" customHeight="1">
      <c r="A3099" s="3" t="str">
        <f t="shared" si="205"/>
        <v>20220906</v>
      </c>
      <c r="B3099" t="s">
        <v>1777</v>
      </c>
      <c r="C3099" s="5" t="s">
        <v>6369</v>
      </c>
      <c r="D3099" s="3" t="s">
        <v>6</v>
      </c>
    </row>
    <row r="3100" spans="1:4" ht="15" customHeight="1">
      <c r="A3100" s="3" t="str">
        <f t="shared" si="205"/>
        <v>20220906</v>
      </c>
      <c r="B3100" t="s">
        <v>1778</v>
      </c>
      <c r="C3100" s="5" t="s">
        <v>6178</v>
      </c>
      <c r="D3100" s="3" t="s">
        <v>4</v>
      </c>
    </row>
    <row r="3101" spans="1:4" ht="15" customHeight="1">
      <c r="A3101" s="3" t="str">
        <f t="shared" si="205"/>
        <v>20220906</v>
      </c>
      <c r="B3101" t="s">
        <v>1779</v>
      </c>
      <c r="C3101" s="5" t="s">
        <v>6090</v>
      </c>
      <c r="D3101" s="3" t="s">
        <v>4</v>
      </c>
    </row>
    <row r="3102" spans="1:4" ht="15" customHeight="1">
      <c r="A3102" s="3" t="str">
        <f t="shared" si="205"/>
        <v>20220906</v>
      </c>
      <c r="B3102" t="s">
        <v>1780</v>
      </c>
      <c r="C3102" s="5" t="s">
        <v>6370</v>
      </c>
      <c r="D3102" s="3" t="s">
        <v>6</v>
      </c>
    </row>
    <row r="3103" spans="1:4" ht="15" customHeight="1">
      <c r="A3103" s="3" t="str">
        <f t="shared" si="205"/>
        <v>20220906</v>
      </c>
      <c r="B3103" t="s">
        <v>1781</v>
      </c>
      <c r="C3103" s="5" t="s">
        <v>6371</v>
      </c>
      <c r="D3103" s="3" t="s">
        <v>61</v>
      </c>
    </row>
    <row r="3104" spans="1:4" ht="15" customHeight="1">
      <c r="A3104" s="3" t="str">
        <f t="shared" si="205"/>
        <v>20220906</v>
      </c>
      <c r="B3104" t="s">
        <v>1782</v>
      </c>
      <c r="C3104" s="5" t="s">
        <v>6372</v>
      </c>
      <c r="D3104" s="3" t="s">
        <v>61</v>
      </c>
    </row>
    <row r="3105" spans="1:4" ht="15" customHeight="1">
      <c r="A3105" s="3" t="str">
        <f t="shared" si="205"/>
        <v>20220906</v>
      </c>
      <c r="B3105" t="s">
        <v>1783</v>
      </c>
      <c r="C3105" s="5" t="s">
        <v>6373</v>
      </c>
      <c r="D3105" s="3" t="s">
        <v>61</v>
      </c>
    </row>
    <row r="3106" spans="1:4" ht="15" customHeight="1">
      <c r="A3106" s="3" t="str">
        <f t="shared" si="205"/>
        <v>20220906</v>
      </c>
      <c r="B3106" t="s">
        <v>1784</v>
      </c>
      <c r="C3106" s="5" t="s">
        <v>6374</v>
      </c>
      <c r="D3106" s="3" t="s">
        <v>6</v>
      </c>
    </row>
    <row r="3107" spans="1:4" ht="15" customHeight="1">
      <c r="A3107" s="3" t="str">
        <f t="shared" si="205"/>
        <v>20220906</v>
      </c>
      <c r="B3107" t="s">
        <v>1785</v>
      </c>
      <c r="C3107" s="5" t="s">
        <v>6375</v>
      </c>
      <c r="D3107" s="3" t="s">
        <v>4</v>
      </c>
    </row>
    <row r="3108" spans="1:4" ht="15" customHeight="1">
      <c r="A3108" s="3" t="str">
        <f t="shared" si="205"/>
        <v>20220906</v>
      </c>
      <c r="B3108" t="s">
        <v>1786</v>
      </c>
      <c r="C3108" s="5" t="s">
        <v>6376</v>
      </c>
      <c r="D3108" s="3" t="s">
        <v>6</v>
      </c>
    </row>
    <row r="3109" spans="1:4" ht="15" customHeight="1">
      <c r="A3109" s="3" t="str">
        <f>"20220901"</f>
        <v>20220901</v>
      </c>
      <c r="B3109" t="s">
        <v>54</v>
      </c>
      <c r="C3109" s="5" t="s">
        <v>6377</v>
      </c>
      <c r="D3109" s="3" t="s">
        <v>6</v>
      </c>
    </row>
    <row r="3110" spans="1:4" ht="15" customHeight="1">
      <c r="A3110" s="3" t="str">
        <f t="shared" ref="A3110:A3129" si="206">"20220830"</f>
        <v>20220830</v>
      </c>
      <c r="B3110" t="s">
        <v>1749</v>
      </c>
      <c r="C3110" s="5" t="s">
        <v>6378</v>
      </c>
      <c r="D3110" s="3" t="s">
        <v>64</v>
      </c>
    </row>
    <row r="3111" spans="1:4" ht="15" customHeight="1">
      <c r="A3111" s="3" t="str">
        <f t="shared" si="206"/>
        <v>20220830</v>
      </c>
      <c r="B3111" t="s">
        <v>1750</v>
      </c>
      <c r="C3111" s="5" t="s">
        <v>6379</v>
      </c>
      <c r="D3111" s="3" t="s">
        <v>6</v>
      </c>
    </row>
    <row r="3112" spans="1:4" ht="15" customHeight="1">
      <c r="A3112" s="3" t="str">
        <f t="shared" si="206"/>
        <v>20220830</v>
      </c>
      <c r="B3112" t="s">
        <v>1751</v>
      </c>
      <c r="C3112" s="5" t="s">
        <v>6380</v>
      </c>
      <c r="D3112" s="3" t="s">
        <v>61</v>
      </c>
    </row>
    <row r="3113" spans="1:4" ht="15" customHeight="1">
      <c r="A3113" s="3" t="str">
        <f t="shared" si="206"/>
        <v>20220830</v>
      </c>
      <c r="B3113" t="s">
        <v>1752</v>
      </c>
      <c r="C3113" s="5" t="s">
        <v>6310</v>
      </c>
      <c r="D3113" s="3" t="s">
        <v>61</v>
      </c>
    </row>
    <row r="3114" spans="1:4" ht="15" customHeight="1">
      <c r="A3114" s="3" t="str">
        <f t="shared" si="206"/>
        <v>20220830</v>
      </c>
      <c r="B3114" t="s">
        <v>1753</v>
      </c>
      <c r="C3114" s="5" t="s">
        <v>6381</v>
      </c>
      <c r="D3114" s="3" t="s">
        <v>61</v>
      </c>
    </row>
    <row r="3115" spans="1:4" ht="15" customHeight="1">
      <c r="A3115" s="3" t="str">
        <f t="shared" si="206"/>
        <v>20220830</v>
      </c>
      <c r="B3115" t="s">
        <v>1754</v>
      </c>
      <c r="C3115" s="5" t="s">
        <v>6382</v>
      </c>
      <c r="D3115" s="3" t="s">
        <v>61</v>
      </c>
    </row>
    <row r="3116" spans="1:4" ht="15" customHeight="1">
      <c r="A3116" s="3" t="str">
        <f t="shared" si="206"/>
        <v>20220830</v>
      </c>
      <c r="B3116" t="s">
        <v>1755</v>
      </c>
      <c r="C3116" s="5" t="s">
        <v>6383</v>
      </c>
      <c r="D3116" s="3" t="s">
        <v>6</v>
      </c>
    </row>
    <row r="3117" spans="1:4" ht="15" customHeight="1">
      <c r="A3117" s="3" t="str">
        <f t="shared" si="206"/>
        <v>20220830</v>
      </c>
      <c r="B3117" t="s">
        <v>1756</v>
      </c>
      <c r="C3117" s="5" t="s">
        <v>6384</v>
      </c>
      <c r="D3117" s="3" t="s">
        <v>6</v>
      </c>
    </row>
    <row r="3118" spans="1:4" ht="15" customHeight="1">
      <c r="A3118" s="3" t="str">
        <f t="shared" si="206"/>
        <v>20220830</v>
      </c>
      <c r="B3118" t="s">
        <v>1757</v>
      </c>
      <c r="C3118" s="5" t="s">
        <v>6385</v>
      </c>
      <c r="D3118" s="3" t="s">
        <v>61</v>
      </c>
    </row>
    <row r="3119" spans="1:4" ht="15" customHeight="1">
      <c r="A3119" s="3" t="str">
        <f t="shared" si="206"/>
        <v>20220830</v>
      </c>
      <c r="B3119" t="s">
        <v>1758</v>
      </c>
      <c r="C3119" s="5" t="s">
        <v>6386</v>
      </c>
      <c r="D3119" s="3" t="s">
        <v>61</v>
      </c>
    </row>
    <row r="3120" spans="1:4" ht="15" customHeight="1">
      <c r="A3120" s="3" t="str">
        <f t="shared" si="206"/>
        <v>20220830</v>
      </c>
      <c r="B3120" t="s">
        <v>1759</v>
      </c>
      <c r="C3120" s="5" t="s">
        <v>6387</v>
      </c>
      <c r="D3120" s="3" t="s">
        <v>61</v>
      </c>
    </row>
    <row r="3121" spans="1:4" ht="15" customHeight="1">
      <c r="A3121" s="3" t="str">
        <f t="shared" si="206"/>
        <v>20220830</v>
      </c>
      <c r="B3121" t="s">
        <v>1760</v>
      </c>
      <c r="C3121" s="5" t="s">
        <v>6388</v>
      </c>
      <c r="D3121" s="3" t="s">
        <v>61</v>
      </c>
    </row>
    <row r="3122" spans="1:4" ht="15" customHeight="1">
      <c r="A3122" s="3" t="str">
        <f t="shared" si="206"/>
        <v>20220830</v>
      </c>
      <c r="B3122" t="s">
        <v>1761</v>
      </c>
      <c r="C3122" s="5" t="s">
        <v>6389</v>
      </c>
      <c r="D3122" s="3" t="s">
        <v>61</v>
      </c>
    </row>
    <row r="3123" spans="1:4" ht="15" customHeight="1">
      <c r="A3123" s="3" t="str">
        <f t="shared" si="206"/>
        <v>20220830</v>
      </c>
      <c r="B3123" t="s">
        <v>1762</v>
      </c>
      <c r="C3123" s="5" t="s">
        <v>6390</v>
      </c>
      <c r="D3123" s="3" t="s">
        <v>61</v>
      </c>
    </row>
    <row r="3124" spans="1:4" ht="15" customHeight="1">
      <c r="A3124" s="3" t="str">
        <f t="shared" si="206"/>
        <v>20220830</v>
      </c>
      <c r="B3124" t="s">
        <v>1763</v>
      </c>
      <c r="C3124" s="5" t="s">
        <v>6391</v>
      </c>
      <c r="D3124" s="3" t="s">
        <v>61</v>
      </c>
    </row>
    <row r="3125" spans="1:4" ht="15" customHeight="1">
      <c r="A3125" s="3" t="str">
        <f t="shared" si="206"/>
        <v>20220830</v>
      </c>
      <c r="B3125" t="s">
        <v>1764</v>
      </c>
      <c r="C3125" s="5" t="s">
        <v>6392</v>
      </c>
      <c r="D3125" s="3" t="s">
        <v>64</v>
      </c>
    </row>
    <row r="3126" spans="1:4" ht="15" customHeight="1">
      <c r="A3126" s="3" t="str">
        <f t="shared" si="206"/>
        <v>20220830</v>
      </c>
      <c r="B3126" t="s">
        <v>1765</v>
      </c>
      <c r="C3126" s="5" t="s">
        <v>4977</v>
      </c>
      <c r="D3126" s="3" t="s">
        <v>64</v>
      </c>
    </row>
    <row r="3127" spans="1:4" ht="15" customHeight="1">
      <c r="A3127" s="3" t="str">
        <f t="shared" si="206"/>
        <v>20220830</v>
      </c>
      <c r="B3127" t="s">
        <v>1766</v>
      </c>
      <c r="C3127" s="5" t="s">
        <v>5523</v>
      </c>
      <c r="D3127" s="3" t="s">
        <v>6</v>
      </c>
    </row>
    <row r="3128" spans="1:4" ht="15" customHeight="1">
      <c r="A3128" s="3" t="str">
        <f t="shared" si="206"/>
        <v>20220830</v>
      </c>
      <c r="B3128" t="s">
        <v>1767</v>
      </c>
      <c r="C3128" s="5" t="s">
        <v>6393</v>
      </c>
      <c r="D3128" s="3" t="s">
        <v>4</v>
      </c>
    </row>
    <row r="3129" spans="1:4" ht="15" customHeight="1">
      <c r="A3129" s="3" t="str">
        <f t="shared" si="206"/>
        <v>20220830</v>
      </c>
      <c r="B3129" t="s">
        <v>1768</v>
      </c>
      <c r="C3129" s="5" t="s">
        <v>6394</v>
      </c>
      <c r="D3129" s="3" t="s">
        <v>61</v>
      </c>
    </row>
    <row r="3130" spans="1:4" ht="15" customHeight="1">
      <c r="A3130" s="3" t="str">
        <f t="shared" ref="A3130:A3136" si="207">"20220825"</f>
        <v>20220825</v>
      </c>
      <c r="B3130" t="s">
        <v>47</v>
      </c>
      <c r="C3130" s="5" t="s">
        <v>6395</v>
      </c>
      <c r="D3130" s="3" t="s">
        <v>6</v>
      </c>
    </row>
    <row r="3131" spans="1:4" ht="15" customHeight="1">
      <c r="A3131" s="3" t="str">
        <f t="shared" si="207"/>
        <v>20220825</v>
      </c>
      <c r="B3131" t="s">
        <v>48</v>
      </c>
      <c r="C3131" s="5" t="s">
        <v>6396</v>
      </c>
      <c r="D3131" s="3" t="s">
        <v>6</v>
      </c>
    </row>
    <row r="3132" spans="1:4" ht="15" customHeight="1">
      <c r="A3132" s="3" t="str">
        <f t="shared" si="207"/>
        <v>20220825</v>
      </c>
      <c r="B3132" t="s">
        <v>49</v>
      </c>
      <c r="C3132" s="5" t="s">
        <v>6397</v>
      </c>
      <c r="D3132" s="3" t="s">
        <v>6</v>
      </c>
    </row>
    <row r="3133" spans="1:4" ht="15" customHeight="1">
      <c r="A3133" s="3" t="str">
        <f t="shared" si="207"/>
        <v>20220825</v>
      </c>
      <c r="B3133" t="s">
        <v>50</v>
      </c>
      <c r="C3133" s="5" t="s">
        <v>6398</v>
      </c>
      <c r="D3133" s="3" t="s">
        <v>6</v>
      </c>
    </row>
    <row r="3134" spans="1:4" ht="15" customHeight="1">
      <c r="A3134" s="3" t="str">
        <f t="shared" si="207"/>
        <v>20220825</v>
      </c>
      <c r="B3134" t="s">
        <v>51</v>
      </c>
      <c r="C3134" s="5" t="s">
        <v>6399</v>
      </c>
      <c r="D3134" s="3" t="s">
        <v>6</v>
      </c>
    </row>
    <row r="3135" spans="1:4" ht="15" customHeight="1">
      <c r="A3135" s="3" t="str">
        <f t="shared" si="207"/>
        <v>20220825</v>
      </c>
      <c r="B3135" t="s">
        <v>52</v>
      </c>
      <c r="C3135" s="5" t="s">
        <v>6400</v>
      </c>
      <c r="D3135" s="3" t="s">
        <v>6</v>
      </c>
    </row>
    <row r="3136" spans="1:4" ht="15" customHeight="1">
      <c r="A3136" s="3" t="str">
        <f t="shared" si="207"/>
        <v>20220825</v>
      </c>
      <c r="B3136" t="s">
        <v>53</v>
      </c>
      <c r="C3136" s="5" t="s">
        <v>6401</v>
      </c>
      <c r="D3136" s="3" t="s">
        <v>6</v>
      </c>
    </row>
    <row r="3137" spans="1:4" ht="15" customHeight="1">
      <c r="A3137" s="3" t="str">
        <f t="shared" ref="A3137:A3150" si="208">"20220823"</f>
        <v>20220823</v>
      </c>
      <c r="B3137" t="s">
        <v>1735</v>
      </c>
      <c r="C3137" s="5" t="s">
        <v>6402</v>
      </c>
      <c r="D3137" s="3" t="s">
        <v>61</v>
      </c>
    </row>
    <row r="3138" spans="1:4" ht="15" customHeight="1">
      <c r="A3138" s="3" t="str">
        <f t="shared" si="208"/>
        <v>20220823</v>
      </c>
      <c r="B3138" t="s">
        <v>1736</v>
      </c>
      <c r="C3138" s="5" t="s">
        <v>6403</v>
      </c>
      <c r="D3138" s="3" t="s">
        <v>64</v>
      </c>
    </row>
    <row r="3139" spans="1:4" ht="15" customHeight="1">
      <c r="A3139" s="3" t="str">
        <f t="shared" si="208"/>
        <v>20220823</v>
      </c>
      <c r="B3139" t="s">
        <v>1737</v>
      </c>
      <c r="C3139" s="5" t="s">
        <v>6404</v>
      </c>
      <c r="D3139" s="3" t="s">
        <v>61</v>
      </c>
    </row>
    <row r="3140" spans="1:4" ht="15" customHeight="1">
      <c r="A3140" s="3" t="str">
        <f t="shared" si="208"/>
        <v>20220823</v>
      </c>
      <c r="B3140" t="s">
        <v>1738</v>
      </c>
      <c r="C3140" s="5" t="s">
        <v>6405</v>
      </c>
      <c r="D3140" s="3" t="s">
        <v>61</v>
      </c>
    </row>
    <row r="3141" spans="1:4" ht="15" customHeight="1">
      <c r="A3141" s="3" t="str">
        <f t="shared" si="208"/>
        <v>20220823</v>
      </c>
      <c r="B3141" t="s">
        <v>1739</v>
      </c>
      <c r="C3141" s="5" t="s">
        <v>6406</v>
      </c>
      <c r="D3141" s="3" t="s">
        <v>61</v>
      </c>
    </row>
    <row r="3142" spans="1:4" ht="15" customHeight="1">
      <c r="A3142" s="3" t="str">
        <f t="shared" si="208"/>
        <v>20220823</v>
      </c>
      <c r="B3142" t="s">
        <v>1740</v>
      </c>
      <c r="C3142" s="5" t="s">
        <v>6407</v>
      </c>
      <c r="D3142" s="3" t="s">
        <v>64</v>
      </c>
    </row>
    <row r="3143" spans="1:4" ht="15" customHeight="1">
      <c r="A3143" s="3" t="str">
        <f t="shared" si="208"/>
        <v>20220823</v>
      </c>
      <c r="B3143" t="s">
        <v>1741</v>
      </c>
      <c r="C3143" s="5" t="s">
        <v>6408</v>
      </c>
      <c r="D3143" s="3" t="s">
        <v>61</v>
      </c>
    </row>
    <row r="3144" spans="1:4" ht="15" customHeight="1">
      <c r="A3144" s="3" t="str">
        <f t="shared" si="208"/>
        <v>20220823</v>
      </c>
      <c r="B3144" t="s">
        <v>1742</v>
      </c>
      <c r="C3144" s="5" t="s">
        <v>6409</v>
      </c>
      <c r="D3144" s="3" t="s">
        <v>61</v>
      </c>
    </row>
    <row r="3145" spans="1:4" ht="15" customHeight="1">
      <c r="A3145" s="3" t="str">
        <f t="shared" si="208"/>
        <v>20220823</v>
      </c>
      <c r="B3145" t="s">
        <v>1743</v>
      </c>
      <c r="C3145" s="5" t="s">
        <v>6410</v>
      </c>
      <c r="D3145" s="3" t="s">
        <v>6</v>
      </c>
    </row>
    <row r="3146" spans="1:4" ht="15" customHeight="1">
      <c r="A3146" s="3" t="str">
        <f t="shared" si="208"/>
        <v>20220823</v>
      </c>
      <c r="B3146" t="s">
        <v>1744</v>
      </c>
      <c r="C3146" s="5" t="s">
        <v>6411</v>
      </c>
      <c r="D3146" s="3" t="s">
        <v>6</v>
      </c>
    </row>
    <row r="3147" spans="1:4" ht="15" customHeight="1">
      <c r="A3147" s="3" t="str">
        <f t="shared" si="208"/>
        <v>20220823</v>
      </c>
      <c r="B3147" t="s">
        <v>1745</v>
      </c>
      <c r="C3147" s="5" t="s">
        <v>6412</v>
      </c>
      <c r="D3147" s="3" t="s">
        <v>6</v>
      </c>
    </row>
    <row r="3148" spans="1:4" ht="15" customHeight="1">
      <c r="A3148" s="3" t="str">
        <f t="shared" si="208"/>
        <v>20220823</v>
      </c>
      <c r="B3148" t="s">
        <v>1746</v>
      </c>
      <c r="C3148" s="5" t="s">
        <v>6413</v>
      </c>
      <c r="D3148" s="3" t="s">
        <v>6</v>
      </c>
    </row>
    <row r="3149" spans="1:4" ht="15" customHeight="1">
      <c r="A3149" s="3" t="str">
        <f t="shared" si="208"/>
        <v>20220823</v>
      </c>
      <c r="B3149" t="s">
        <v>1747</v>
      </c>
      <c r="C3149" s="5" t="s">
        <v>6414</v>
      </c>
      <c r="D3149" s="3" t="s">
        <v>6</v>
      </c>
    </row>
    <row r="3150" spans="1:4" ht="15" customHeight="1">
      <c r="A3150" s="3" t="str">
        <f t="shared" si="208"/>
        <v>20220823</v>
      </c>
      <c r="B3150" t="s">
        <v>1748</v>
      </c>
      <c r="C3150" s="5" t="s">
        <v>6415</v>
      </c>
      <c r="D3150" s="3" t="s">
        <v>6</v>
      </c>
    </row>
    <row r="3151" spans="1:4" ht="15" customHeight="1">
      <c r="A3151" s="3" t="str">
        <f>"20220818"</f>
        <v>20220818</v>
      </c>
      <c r="B3151" t="s">
        <v>43</v>
      </c>
      <c r="C3151" s="5" t="s">
        <v>6416</v>
      </c>
      <c r="D3151" s="3" t="s">
        <v>6</v>
      </c>
    </row>
    <row r="3152" spans="1:4" ht="15" customHeight="1">
      <c r="A3152" s="3" t="str">
        <f>"20220818"</f>
        <v>20220818</v>
      </c>
      <c r="B3152" t="s">
        <v>44</v>
      </c>
      <c r="C3152" s="5" t="s">
        <v>6417</v>
      </c>
      <c r="D3152" s="3" t="s">
        <v>6</v>
      </c>
    </row>
    <row r="3153" spans="1:4" ht="15" customHeight="1">
      <c r="A3153" s="3" t="str">
        <f>"20220818"</f>
        <v>20220818</v>
      </c>
      <c r="B3153" t="s">
        <v>45</v>
      </c>
      <c r="C3153" s="5" t="s">
        <v>6418</v>
      </c>
      <c r="D3153" s="3" t="s">
        <v>6</v>
      </c>
    </row>
    <row r="3154" spans="1:4" ht="15" customHeight="1">
      <c r="A3154" s="3" t="str">
        <f>"20220818"</f>
        <v>20220818</v>
      </c>
      <c r="B3154" t="s">
        <v>46</v>
      </c>
      <c r="C3154" s="5" t="s">
        <v>6419</v>
      </c>
      <c r="D3154" s="3" t="s">
        <v>6</v>
      </c>
    </row>
    <row r="3155" spans="1:4" ht="15" customHeight="1">
      <c r="A3155" s="3" t="str">
        <f t="shared" ref="A3155:A3160" si="209">"20220816"</f>
        <v>20220816</v>
      </c>
      <c r="B3155" t="s">
        <v>1729</v>
      </c>
      <c r="C3155" s="5" t="s">
        <v>6420</v>
      </c>
      <c r="D3155" s="3" t="s">
        <v>6</v>
      </c>
    </row>
    <row r="3156" spans="1:4" ht="15" customHeight="1">
      <c r="A3156" s="3" t="str">
        <f t="shared" si="209"/>
        <v>20220816</v>
      </c>
      <c r="B3156" t="s">
        <v>1730</v>
      </c>
      <c r="C3156" s="5" t="s">
        <v>6421</v>
      </c>
      <c r="D3156" s="3" t="s">
        <v>61</v>
      </c>
    </row>
    <row r="3157" spans="1:4" ht="15" customHeight="1">
      <c r="A3157" s="3" t="str">
        <f t="shared" si="209"/>
        <v>20220816</v>
      </c>
      <c r="B3157" t="s">
        <v>1731</v>
      </c>
      <c r="C3157" s="5" t="s">
        <v>6422</v>
      </c>
      <c r="D3157" s="3" t="s">
        <v>6</v>
      </c>
    </row>
    <row r="3158" spans="1:4" ht="15" customHeight="1">
      <c r="A3158" s="3" t="str">
        <f t="shared" si="209"/>
        <v>20220816</v>
      </c>
      <c r="B3158" t="s">
        <v>1732</v>
      </c>
      <c r="C3158" s="5" t="s">
        <v>6423</v>
      </c>
      <c r="D3158" s="3" t="s">
        <v>61</v>
      </c>
    </row>
    <row r="3159" spans="1:4" ht="15" customHeight="1">
      <c r="A3159" s="3" t="str">
        <f t="shared" si="209"/>
        <v>20220816</v>
      </c>
      <c r="B3159" t="s">
        <v>1733</v>
      </c>
      <c r="C3159" s="5" t="s">
        <v>6424</v>
      </c>
      <c r="D3159" s="3" t="s">
        <v>6</v>
      </c>
    </row>
    <row r="3160" spans="1:4" ht="15" customHeight="1">
      <c r="A3160" s="3" t="str">
        <f t="shared" si="209"/>
        <v>20220816</v>
      </c>
      <c r="B3160" t="s">
        <v>1734</v>
      </c>
      <c r="C3160" s="5" t="s">
        <v>6425</v>
      </c>
      <c r="D3160" s="3" t="s">
        <v>6</v>
      </c>
    </row>
    <row r="3161" spans="1:4" ht="15" customHeight="1">
      <c r="A3161" s="3" t="str">
        <f t="shared" ref="A3161:A3170" si="210">"20220809"</f>
        <v>20220809</v>
      </c>
      <c r="B3161" t="s">
        <v>1719</v>
      </c>
      <c r="C3161" s="5" t="s">
        <v>6113</v>
      </c>
      <c r="D3161" s="3" t="s">
        <v>6</v>
      </c>
    </row>
    <row r="3162" spans="1:4" ht="15" customHeight="1">
      <c r="A3162" s="3" t="str">
        <f t="shared" si="210"/>
        <v>20220809</v>
      </c>
      <c r="B3162" t="s">
        <v>1720</v>
      </c>
      <c r="C3162" s="5" t="s">
        <v>6426</v>
      </c>
      <c r="D3162" s="3" t="s">
        <v>6</v>
      </c>
    </row>
    <row r="3163" spans="1:4" ht="15" customHeight="1">
      <c r="A3163" s="3" t="str">
        <f t="shared" si="210"/>
        <v>20220809</v>
      </c>
      <c r="B3163" t="s">
        <v>1721</v>
      </c>
      <c r="C3163" s="5" t="s">
        <v>5405</v>
      </c>
      <c r="D3163" s="3" t="s">
        <v>4</v>
      </c>
    </row>
    <row r="3164" spans="1:4" ht="15" customHeight="1">
      <c r="A3164" s="3" t="str">
        <f t="shared" si="210"/>
        <v>20220809</v>
      </c>
      <c r="B3164" t="s">
        <v>1722</v>
      </c>
      <c r="C3164" s="5" t="s">
        <v>5921</v>
      </c>
      <c r="D3164" s="3" t="s">
        <v>6</v>
      </c>
    </row>
    <row r="3165" spans="1:4" ht="15" customHeight="1">
      <c r="A3165" s="3" t="str">
        <f t="shared" si="210"/>
        <v>20220809</v>
      </c>
      <c r="B3165" t="s">
        <v>1723</v>
      </c>
      <c r="C3165" s="5" t="s">
        <v>6427</v>
      </c>
      <c r="D3165" s="3" t="s">
        <v>4</v>
      </c>
    </row>
    <row r="3166" spans="1:4" ht="15" customHeight="1">
      <c r="A3166" s="3" t="str">
        <f t="shared" si="210"/>
        <v>20220809</v>
      </c>
      <c r="B3166" t="s">
        <v>1724</v>
      </c>
      <c r="C3166" s="5" t="s">
        <v>6428</v>
      </c>
      <c r="D3166" s="3" t="s">
        <v>6</v>
      </c>
    </row>
    <row r="3167" spans="1:4" ht="15" customHeight="1">
      <c r="A3167" s="3" t="str">
        <f t="shared" si="210"/>
        <v>20220809</v>
      </c>
      <c r="B3167" t="s">
        <v>1725</v>
      </c>
      <c r="C3167" s="5" t="s">
        <v>6429</v>
      </c>
      <c r="D3167" s="3" t="s">
        <v>6</v>
      </c>
    </row>
    <row r="3168" spans="1:4" ht="15" customHeight="1">
      <c r="A3168" s="3" t="str">
        <f t="shared" si="210"/>
        <v>20220809</v>
      </c>
      <c r="B3168" t="s">
        <v>1726</v>
      </c>
      <c r="C3168" s="5" t="s">
        <v>6430</v>
      </c>
      <c r="D3168" s="3" t="s">
        <v>6</v>
      </c>
    </row>
    <row r="3169" spans="1:4" ht="15" customHeight="1">
      <c r="A3169" s="3" t="str">
        <f t="shared" si="210"/>
        <v>20220809</v>
      </c>
      <c r="B3169" t="s">
        <v>1727</v>
      </c>
      <c r="C3169" s="5" t="s">
        <v>6431</v>
      </c>
      <c r="D3169" s="3" t="s">
        <v>4</v>
      </c>
    </row>
    <row r="3170" spans="1:4" ht="15" customHeight="1">
      <c r="A3170" s="3" t="str">
        <f t="shared" si="210"/>
        <v>20220809</v>
      </c>
      <c r="B3170" t="s">
        <v>1728</v>
      </c>
      <c r="C3170" s="5" t="s">
        <v>6432</v>
      </c>
      <c r="D3170" s="3" t="s">
        <v>6</v>
      </c>
    </row>
    <row r="3171" spans="1:4" ht="15" customHeight="1">
      <c r="A3171" s="3" t="str">
        <f>"20220804"</f>
        <v>20220804</v>
      </c>
      <c r="B3171" t="s">
        <v>40</v>
      </c>
      <c r="C3171" s="5" t="s">
        <v>6433</v>
      </c>
      <c r="D3171" s="3" t="s">
        <v>6</v>
      </c>
    </row>
    <row r="3172" spans="1:4" ht="15" customHeight="1">
      <c r="A3172" s="3" t="str">
        <f>"20220804"</f>
        <v>20220804</v>
      </c>
      <c r="B3172" t="s">
        <v>41</v>
      </c>
      <c r="C3172" s="5" t="s">
        <v>6434</v>
      </c>
      <c r="D3172" s="3" t="s">
        <v>6</v>
      </c>
    </row>
    <row r="3173" spans="1:4" ht="15" customHeight="1">
      <c r="A3173" s="3" t="str">
        <f>"20220804"</f>
        <v>20220804</v>
      </c>
      <c r="B3173" t="s">
        <v>42</v>
      </c>
      <c r="C3173" s="5" t="s">
        <v>6435</v>
      </c>
      <c r="D3173" s="3" t="s">
        <v>6</v>
      </c>
    </row>
    <row r="3174" spans="1:4" ht="15" customHeight="1">
      <c r="A3174" s="3" t="str">
        <f t="shared" ref="A3174:A3181" si="211">"20220802"</f>
        <v>20220802</v>
      </c>
      <c r="B3174" t="s">
        <v>1711</v>
      </c>
      <c r="C3174" s="5" t="s">
        <v>6296</v>
      </c>
      <c r="D3174" s="3" t="s">
        <v>6</v>
      </c>
    </row>
    <row r="3175" spans="1:4" ht="15" customHeight="1">
      <c r="A3175" s="3" t="str">
        <f t="shared" si="211"/>
        <v>20220802</v>
      </c>
      <c r="B3175" t="s">
        <v>1712</v>
      </c>
      <c r="C3175" s="5" t="s">
        <v>4558</v>
      </c>
      <c r="D3175" s="3" t="s">
        <v>6</v>
      </c>
    </row>
    <row r="3176" spans="1:4" ht="15" customHeight="1">
      <c r="A3176" s="3" t="str">
        <f t="shared" si="211"/>
        <v>20220802</v>
      </c>
      <c r="B3176" t="s">
        <v>1713</v>
      </c>
      <c r="C3176" s="5" t="s">
        <v>6436</v>
      </c>
      <c r="D3176" s="3" t="s">
        <v>6</v>
      </c>
    </row>
    <row r="3177" spans="1:4" ht="15" customHeight="1">
      <c r="A3177" s="3" t="str">
        <f t="shared" si="211"/>
        <v>20220802</v>
      </c>
      <c r="B3177" t="s">
        <v>1714</v>
      </c>
      <c r="C3177" s="5" t="s">
        <v>6437</v>
      </c>
      <c r="D3177" s="3" t="s">
        <v>6</v>
      </c>
    </row>
    <row r="3178" spans="1:4" ht="15" customHeight="1">
      <c r="A3178" s="3" t="str">
        <f t="shared" si="211"/>
        <v>20220802</v>
      </c>
      <c r="B3178" t="s">
        <v>1715</v>
      </c>
      <c r="C3178" s="5" t="s">
        <v>6438</v>
      </c>
      <c r="D3178" s="3" t="s">
        <v>6</v>
      </c>
    </row>
    <row r="3179" spans="1:4" ht="15" customHeight="1">
      <c r="A3179" s="3" t="str">
        <f t="shared" si="211"/>
        <v>20220802</v>
      </c>
      <c r="B3179" t="s">
        <v>1716</v>
      </c>
      <c r="C3179" s="5" t="s">
        <v>6439</v>
      </c>
      <c r="D3179" s="3" t="s">
        <v>6</v>
      </c>
    </row>
    <row r="3180" spans="1:4" ht="15" customHeight="1">
      <c r="A3180" s="3" t="str">
        <f t="shared" si="211"/>
        <v>20220802</v>
      </c>
      <c r="B3180" t="s">
        <v>1717</v>
      </c>
      <c r="C3180" s="5" t="s">
        <v>6440</v>
      </c>
      <c r="D3180" s="3" t="s">
        <v>6</v>
      </c>
    </row>
    <row r="3181" spans="1:4" ht="15" customHeight="1">
      <c r="A3181" s="3" t="str">
        <f t="shared" si="211"/>
        <v>20220802</v>
      </c>
      <c r="B3181" t="s">
        <v>1718</v>
      </c>
      <c r="C3181" s="5" t="s">
        <v>6441</v>
      </c>
      <c r="D3181" s="3" t="s">
        <v>6</v>
      </c>
    </row>
    <row r="3182" spans="1:4" ht="15" customHeight="1">
      <c r="A3182" s="3" t="str">
        <f t="shared" ref="A3182:A3187" si="212">"20220728"</f>
        <v>20220728</v>
      </c>
      <c r="B3182" t="s">
        <v>34</v>
      </c>
      <c r="C3182" s="5" t="s">
        <v>6442</v>
      </c>
      <c r="D3182" s="3" t="s">
        <v>6</v>
      </c>
    </row>
    <row r="3183" spans="1:4" ht="15" customHeight="1">
      <c r="A3183" s="3" t="str">
        <f t="shared" si="212"/>
        <v>20220728</v>
      </c>
      <c r="B3183" t="s">
        <v>35</v>
      </c>
      <c r="C3183" s="5" t="s">
        <v>6443</v>
      </c>
      <c r="D3183" s="3" t="s">
        <v>6</v>
      </c>
    </row>
    <row r="3184" spans="1:4" ht="15" customHeight="1">
      <c r="A3184" s="3" t="str">
        <f t="shared" si="212"/>
        <v>20220728</v>
      </c>
      <c r="B3184" t="s">
        <v>36</v>
      </c>
      <c r="C3184" s="5" t="s">
        <v>6141</v>
      </c>
      <c r="D3184" s="3" t="s">
        <v>4</v>
      </c>
    </row>
    <row r="3185" spans="1:4" ht="15" customHeight="1">
      <c r="A3185" s="3" t="str">
        <f t="shared" si="212"/>
        <v>20220728</v>
      </c>
      <c r="B3185" t="s">
        <v>37</v>
      </c>
      <c r="C3185" s="5" t="s">
        <v>6444</v>
      </c>
      <c r="D3185" s="3" t="s">
        <v>6</v>
      </c>
    </row>
    <row r="3186" spans="1:4" ht="15" customHeight="1">
      <c r="A3186" s="3" t="str">
        <f t="shared" si="212"/>
        <v>20220728</v>
      </c>
      <c r="B3186" t="s">
        <v>38</v>
      </c>
      <c r="C3186" s="5" t="s">
        <v>6445</v>
      </c>
      <c r="D3186" s="3" t="s">
        <v>6</v>
      </c>
    </row>
    <row r="3187" spans="1:4" ht="15" customHeight="1">
      <c r="A3187" s="3" t="str">
        <f t="shared" si="212"/>
        <v>20220728</v>
      </c>
      <c r="B3187" t="s">
        <v>39</v>
      </c>
      <c r="C3187" s="5" t="s">
        <v>4663</v>
      </c>
      <c r="D3187" s="3" t="s">
        <v>6</v>
      </c>
    </row>
    <row r="3188" spans="1:4" ht="15" customHeight="1">
      <c r="A3188" s="3" t="str">
        <f>"20220726"</f>
        <v>20220726</v>
      </c>
      <c r="B3188" t="s">
        <v>1706</v>
      </c>
      <c r="C3188" s="5" t="s">
        <v>6379</v>
      </c>
      <c r="D3188" s="3" t="s">
        <v>6</v>
      </c>
    </row>
    <row r="3189" spans="1:4" ht="15" customHeight="1">
      <c r="A3189" s="3" t="str">
        <f>"20220726"</f>
        <v>20220726</v>
      </c>
      <c r="B3189" t="s">
        <v>1707</v>
      </c>
      <c r="C3189" s="5" t="s">
        <v>6446</v>
      </c>
      <c r="D3189" s="3" t="s">
        <v>6</v>
      </c>
    </row>
    <row r="3190" spans="1:4" ht="15" customHeight="1">
      <c r="A3190" s="3" t="str">
        <f>"20220726"</f>
        <v>20220726</v>
      </c>
      <c r="B3190" t="s">
        <v>1708</v>
      </c>
      <c r="C3190" s="5" t="s">
        <v>4973</v>
      </c>
      <c r="D3190" s="3" t="s">
        <v>4</v>
      </c>
    </row>
    <row r="3191" spans="1:4" ht="15" customHeight="1">
      <c r="A3191" s="3" t="str">
        <f>"20220726"</f>
        <v>20220726</v>
      </c>
      <c r="B3191" t="s">
        <v>1709</v>
      </c>
      <c r="C3191" s="5" t="s">
        <v>6447</v>
      </c>
      <c r="D3191" s="3" t="s">
        <v>6</v>
      </c>
    </row>
    <row r="3192" spans="1:4" ht="15" customHeight="1">
      <c r="A3192" s="3" t="str">
        <f>"20220726"</f>
        <v>20220726</v>
      </c>
      <c r="B3192" t="s">
        <v>1710</v>
      </c>
      <c r="C3192" s="5" t="s">
        <v>6448</v>
      </c>
      <c r="D3192" s="3" t="s">
        <v>4</v>
      </c>
    </row>
    <row r="3193" spans="1:4" ht="15" customHeight="1">
      <c r="A3193" s="3" t="str">
        <f>"20220719"</f>
        <v>20220719</v>
      </c>
      <c r="B3193" t="s">
        <v>1703</v>
      </c>
      <c r="C3193" s="5" t="s">
        <v>6449</v>
      </c>
      <c r="D3193" s="3" t="s">
        <v>6</v>
      </c>
    </row>
    <row r="3194" spans="1:4" ht="15" customHeight="1">
      <c r="A3194" s="3" t="str">
        <f>"20220719"</f>
        <v>20220719</v>
      </c>
      <c r="B3194" t="s">
        <v>1704</v>
      </c>
      <c r="C3194" s="5" t="s">
        <v>6450</v>
      </c>
      <c r="D3194" s="3" t="s">
        <v>4</v>
      </c>
    </row>
    <row r="3195" spans="1:4" ht="15" customHeight="1">
      <c r="A3195" s="3" t="str">
        <f>"20220719"</f>
        <v>20220719</v>
      </c>
      <c r="B3195" t="s">
        <v>1705</v>
      </c>
      <c r="C3195" s="5" t="s">
        <v>6451</v>
      </c>
      <c r="D3195" s="3" t="s">
        <v>6</v>
      </c>
    </row>
    <row r="3196" spans="1:4" ht="15" customHeight="1">
      <c r="A3196" s="3" t="str">
        <f>"20220714"</f>
        <v>20220714</v>
      </c>
      <c r="B3196" t="s">
        <v>31</v>
      </c>
      <c r="C3196" s="5" t="s">
        <v>6452</v>
      </c>
      <c r="D3196" s="3" t="s">
        <v>6</v>
      </c>
    </row>
    <row r="3197" spans="1:4" ht="15" customHeight="1">
      <c r="A3197" s="3" t="str">
        <f>"20220714"</f>
        <v>20220714</v>
      </c>
      <c r="B3197" t="s">
        <v>32</v>
      </c>
      <c r="C3197" s="5" t="s">
        <v>6453</v>
      </c>
      <c r="D3197" s="3" t="s">
        <v>6</v>
      </c>
    </row>
    <row r="3198" spans="1:4" ht="15" customHeight="1">
      <c r="A3198" s="3" t="str">
        <f>"20220714"</f>
        <v>20220714</v>
      </c>
      <c r="B3198" t="s">
        <v>33</v>
      </c>
      <c r="C3198" s="5" t="s">
        <v>6454</v>
      </c>
      <c r="D3198" s="3" t="s">
        <v>6</v>
      </c>
    </row>
    <row r="3199" spans="1:4" ht="15" customHeight="1">
      <c r="A3199" s="3" t="str">
        <f t="shared" ref="A3199:A3209" si="213">"20220712"</f>
        <v>20220712</v>
      </c>
      <c r="B3199" t="s">
        <v>1692</v>
      </c>
      <c r="C3199" s="5" t="s">
        <v>6455</v>
      </c>
      <c r="D3199" s="3" t="s">
        <v>6</v>
      </c>
    </row>
    <row r="3200" spans="1:4" ht="15" customHeight="1">
      <c r="A3200" s="3" t="str">
        <f t="shared" si="213"/>
        <v>20220712</v>
      </c>
      <c r="B3200" t="s">
        <v>1693</v>
      </c>
      <c r="C3200" s="5" t="s">
        <v>6456</v>
      </c>
      <c r="D3200" s="3" t="s">
        <v>6</v>
      </c>
    </row>
    <row r="3201" spans="1:4" ht="15" customHeight="1">
      <c r="A3201" s="3" t="str">
        <f t="shared" si="213"/>
        <v>20220712</v>
      </c>
      <c r="B3201" t="s">
        <v>1694</v>
      </c>
      <c r="C3201" s="5" t="s">
        <v>6457</v>
      </c>
      <c r="D3201" s="3" t="s">
        <v>4</v>
      </c>
    </row>
    <row r="3202" spans="1:4" ht="15" customHeight="1">
      <c r="A3202" s="3" t="str">
        <f t="shared" si="213"/>
        <v>20220712</v>
      </c>
      <c r="B3202" t="s">
        <v>1695</v>
      </c>
      <c r="C3202" s="5" t="s">
        <v>6458</v>
      </c>
      <c r="D3202" s="3" t="s">
        <v>6</v>
      </c>
    </row>
    <row r="3203" spans="1:4" ht="15" customHeight="1">
      <c r="A3203" s="3" t="str">
        <f t="shared" si="213"/>
        <v>20220712</v>
      </c>
      <c r="B3203" t="s">
        <v>1696</v>
      </c>
      <c r="C3203" s="5" t="s">
        <v>6459</v>
      </c>
      <c r="D3203" s="3" t="s">
        <v>6</v>
      </c>
    </row>
    <row r="3204" spans="1:4" ht="15" customHeight="1">
      <c r="A3204" s="3" t="str">
        <f t="shared" si="213"/>
        <v>20220712</v>
      </c>
      <c r="B3204" t="s">
        <v>1697</v>
      </c>
      <c r="C3204" s="5" t="s">
        <v>6460</v>
      </c>
      <c r="D3204" s="3" t="s">
        <v>6</v>
      </c>
    </row>
    <row r="3205" spans="1:4" ht="15" customHeight="1">
      <c r="A3205" s="3" t="str">
        <f t="shared" si="213"/>
        <v>20220712</v>
      </c>
      <c r="B3205" t="s">
        <v>1698</v>
      </c>
      <c r="C3205" s="5" t="s">
        <v>6461</v>
      </c>
      <c r="D3205" s="3" t="s">
        <v>6</v>
      </c>
    </row>
    <row r="3206" spans="1:4" ht="15" customHeight="1">
      <c r="A3206" s="3" t="str">
        <f t="shared" si="213"/>
        <v>20220712</v>
      </c>
      <c r="B3206" t="s">
        <v>1699</v>
      </c>
      <c r="C3206" s="5" t="s">
        <v>6462</v>
      </c>
      <c r="D3206" s="3" t="s">
        <v>4</v>
      </c>
    </row>
    <row r="3207" spans="1:4" ht="15" customHeight="1">
      <c r="A3207" s="3" t="str">
        <f t="shared" si="213"/>
        <v>20220712</v>
      </c>
      <c r="B3207" t="s">
        <v>1700</v>
      </c>
      <c r="C3207" s="5" t="s">
        <v>5833</v>
      </c>
      <c r="D3207" s="3" t="s">
        <v>6</v>
      </c>
    </row>
    <row r="3208" spans="1:4" ht="15" customHeight="1">
      <c r="A3208" s="3" t="str">
        <f t="shared" si="213"/>
        <v>20220712</v>
      </c>
      <c r="B3208" t="s">
        <v>1701</v>
      </c>
      <c r="C3208" s="5" t="s">
        <v>6463</v>
      </c>
      <c r="D3208" s="3" t="s">
        <v>6</v>
      </c>
    </row>
    <row r="3209" spans="1:4" ht="15" customHeight="1">
      <c r="A3209" s="3" t="str">
        <f t="shared" si="213"/>
        <v>20220712</v>
      </c>
      <c r="B3209" t="s">
        <v>1702</v>
      </c>
      <c r="C3209" s="5" t="s">
        <v>6464</v>
      </c>
      <c r="D3209" s="3" t="s">
        <v>6</v>
      </c>
    </row>
    <row r="3210" spans="1:4" ht="15" customHeight="1">
      <c r="A3210" s="3" t="str">
        <f>"20220707"</f>
        <v>20220707</v>
      </c>
      <c r="B3210" t="s">
        <v>30</v>
      </c>
      <c r="C3210" s="5" t="s">
        <v>6465</v>
      </c>
      <c r="D3210" s="3" t="s">
        <v>6</v>
      </c>
    </row>
    <row r="3211" spans="1:4" ht="15" customHeight="1">
      <c r="A3211" s="3" t="str">
        <f t="shared" ref="A3211:A3222" si="214">"20220705"</f>
        <v>20220705</v>
      </c>
      <c r="B3211" t="s">
        <v>1680</v>
      </c>
      <c r="C3211" s="5" t="s">
        <v>6466</v>
      </c>
      <c r="D3211" s="3" t="s">
        <v>6</v>
      </c>
    </row>
    <row r="3212" spans="1:4" ht="15" customHeight="1">
      <c r="A3212" s="3" t="str">
        <f t="shared" si="214"/>
        <v>20220705</v>
      </c>
      <c r="B3212" t="s">
        <v>1681</v>
      </c>
      <c r="C3212" s="5" t="s">
        <v>6467</v>
      </c>
      <c r="D3212" s="3" t="s">
        <v>6</v>
      </c>
    </row>
    <row r="3213" spans="1:4" ht="15" customHeight="1">
      <c r="A3213" s="3" t="str">
        <f t="shared" si="214"/>
        <v>20220705</v>
      </c>
      <c r="B3213" t="s">
        <v>1682</v>
      </c>
      <c r="C3213" s="5" t="s">
        <v>6468</v>
      </c>
      <c r="D3213" s="3" t="s">
        <v>6</v>
      </c>
    </row>
    <row r="3214" spans="1:4" ht="15" customHeight="1">
      <c r="A3214" s="3" t="str">
        <f t="shared" si="214"/>
        <v>20220705</v>
      </c>
      <c r="B3214" t="s">
        <v>1683</v>
      </c>
      <c r="C3214" s="5" t="s">
        <v>6243</v>
      </c>
      <c r="D3214" s="3" t="s">
        <v>6</v>
      </c>
    </row>
    <row r="3215" spans="1:4" ht="15" customHeight="1">
      <c r="A3215" s="3" t="str">
        <f t="shared" si="214"/>
        <v>20220705</v>
      </c>
      <c r="B3215" t="s">
        <v>1684</v>
      </c>
      <c r="C3215" s="5" t="s">
        <v>6226</v>
      </c>
      <c r="D3215" s="3" t="s">
        <v>6</v>
      </c>
    </row>
    <row r="3216" spans="1:4" ht="15" customHeight="1">
      <c r="A3216" s="3" t="str">
        <f t="shared" si="214"/>
        <v>20220705</v>
      </c>
      <c r="B3216" t="s">
        <v>1685</v>
      </c>
      <c r="C3216" s="5" t="s">
        <v>6469</v>
      </c>
      <c r="D3216" s="3" t="s">
        <v>6</v>
      </c>
    </row>
    <row r="3217" spans="1:4" ht="15" customHeight="1">
      <c r="A3217" s="3" t="str">
        <f t="shared" si="214"/>
        <v>20220705</v>
      </c>
      <c r="B3217" t="s">
        <v>1686</v>
      </c>
      <c r="C3217" s="5" t="s">
        <v>5690</v>
      </c>
      <c r="D3217" s="3" t="s">
        <v>6</v>
      </c>
    </row>
    <row r="3218" spans="1:4" ht="15" customHeight="1">
      <c r="A3218" s="3" t="str">
        <f t="shared" si="214"/>
        <v>20220705</v>
      </c>
      <c r="B3218" t="s">
        <v>1687</v>
      </c>
      <c r="C3218" s="5" t="s">
        <v>6470</v>
      </c>
      <c r="D3218" s="3" t="s">
        <v>6</v>
      </c>
    </row>
    <row r="3219" spans="1:4" ht="15" customHeight="1">
      <c r="A3219" s="3" t="str">
        <f t="shared" si="214"/>
        <v>20220705</v>
      </c>
      <c r="B3219" t="s">
        <v>1688</v>
      </c>
      <c r="C3219" s="5" t="s">
        <v>6471</v>
      </c>
      <c r="D3219" s="3" t="s">
        <v>6</v>
      </c>
    </row>
    <row r="3220" spans="1:4" ht="15" customHeight="1">
      <c r="A3220" s="3" t="str">
        <f t="shared" si="214"/>
        <v>20220705</v>
      </c>
      <c r="B3220" t="s">
        <v>1689</v>
      </c>
      <c r="C3220" s="5" t="s">
        <v>6472</v>
      </c>
      <c r="D3220" s="3" t="s">
        <v>6</v>
      </c>
    </row>
    <row r="3221" spans="1:4" ht="15" customHeight="1">
      <c r="A3221" s="3" t="str">
        <f t="shared" si="214"/>
        <v>20220705</v>
      </c>
      <c r="B3221" t="s">
        <v>1690</v>
      </c>
      <c r="C3221" s="5" t="s">
        <v>6473</v>
      </c>
      <c r="D3221" s="3" t="s">
        <v>6</v>
      </c>
    </row>
    <row r="3222" spans="1:4" ht="15" customHeight="1">
      <c r="A3222" s="3" t="str">
        <f t="shared" si="214"/>
        <v>20220705</v>
      </c>
      <c r="B3222" t="s">
        <v>1691</v>
      </c>
      <c r="C3222" s="5" t="s">
        <v>6474</v>
      </c>
      <c r="D3222" s="3" t="s">
        <v>6</v>
      </c>
    </row>
    <row r="3223" spans="1:4" ht="15" customHeight="1">
      <c r="A3223" s="3" t="str">
        <f t="shared" ref="A3223:A3231" si="215">"20220628"</f>
        <v>20220628</v>
      </c>
      <c r="B3223" t="s">
        <v>1671</v>
      </c>
      <c r="C3223" s="5" t="s">
        <v>5708</v>
      </c>
      <c r="D3223" s="3" t="s">
        <v>6</v>
      </c>
    </row>
    <row r="3224" spans="1:4" ht="15" customHeight="1">
      <c r="A3224" s="3" t="str">
        <f t="shared" si="215"/>
        <v>20220628</v>
      </c>
      <c r="B3224" t="s">
        <v>1672</v>
      </c>
      <c r="C3224" s="5" t="s">
        <v>4193</v>
      </c>
      <c r="D3224" s="3" t="s">
        <v>4</v>
      </c>
    </row>
    <row r="3225" spans="1:4" ht="15" customHeight="1">
      <c r="A3225" s="3" t="str">
        <f t="shared" si="215"/>
        <v>20220628</v>
      </c>
      <c r="B3225" t="s">
        <v>1673</v>
      </c>
      <c r="C3225" s="5" t="s">
        <v>6475</v>
      </c>
      <c r="D3225" s="3" t="s">
        <v>4</v>
      </c>
    </row>
    <row r="3226" spans="1:4" ht="15" customHeight="1">
      <c r="A3226" s="3" t="str">
        <f t="shared" si="215"/>
        <v>20220628</v>
      </c>
      <c r="B3226" t="s">
        <v>1674</v>
      </c>
      <c r="C3226" s="5" t="s">
        <v>6476</v>
      </c>
      <c r="D3226" s="3" t="s">
        <v>4</v>
      </c>
    </row>
    <row r="3227" spans="1:4" ht="15" customHeight="1">
      <c r="A3227" s="3" t="str">
        <f t="shared" si="215"/>
        <v>20220628</v>
      </c>
      <c r="B3227" t="s">
        <v>1675</v>
      </c>
      <c r="C3227" s="5" t="s">
        <v>6477</v>
      </c>
      <c r="D3227" s="3" t="s">
        <v>6</v>
      </c>
    </row>
    <row r="3228" spans="1:4" ht="15" customHeight="1">
      <c r="A3228" s="3" t="str">
        <f t="shared" si="215"/>
        <v>20220628</v>
      </c>
      <c r="B3228" t="s">
        <v>1676</v>
      </c>
      <c r="C3228" s="5" t="s">
        <v>6478</v>
      </c>
      <c r="D3228" s="3" t="s">
        <v>6</v>
      </c>
    </row>
    <row r="3229" spans="1:4" ht="15" customHeight="1">
      <c r="A3229" s="3" t="str">
        <f t="shared" si="215"/>
        <v>20220628</v>
      </c>
      <c r="B3229" t="s">
        <v>1677</v>
      </c>
      <c r="C3229" s="5" t="s">
        <v>6479</v>
      </c>
      <c r="D3229" s="3" t="s">
        <v>6</v>
      </c>
    </row>
    <row r="3230" spans="1:4" ht="15" customHeight="1">
      <c r="A3230" s="3" t="str">
        <f t="shared" si="215"/>
        <v>20220628</v>
      </c>
      <c r="B3230" t="s">
        <v>1678</v>
      </c>
      <c r="C3230" s="5" t="s">
        <v>6480</v>
      </c>
      <c r="D3230" s="3" t="s">
        <v>6</v>
      </c>
    </row>
    <row r="3231" spans="1:4" ht="15" customHeight="1">
      <c r="A3231" s="3" t="str">
        <f t="shared" si="215"/>
        <v>20220628</v>
      </c>
      <c r="B3231" t="s">
        <v>1679</v>
      </c>
      <c r="C3231" s="5" t="s">
        <v>6481</v>
      </c>
      <c r="D3231" s="3" t="s">
        <v>6</v>
      </c>
    </row>
    <row r="3232" spans="1:4" ht="15" customHeight="1">
      <c r="A3232" s="3" t="str">
        <f>"20220623"</f>
        <v>20220623</v>
      </c>
      <c r="B3232" t="s">
        <v>27</v>
      </c>
      <c r="C3232" s="5" t="s">
        <v>6482</v>
      </c>
      <c r="D3232" s="3" t="s">
        <v>6</v>
      </c>
    </row>
    <row r="3233" spans="1:4" ht="15" customHeight="1">
      <c r="A3233" s="3" t="str">
        <f>"20220623"</f>
        <v>20220623</v>
      </c>
      <c r="B3233" t="s">
        <v>28</v>
      </c>
      <c r="C3233" s="5" t="s">
        <v>6483</v>
      </c>
      <c r="D3233" s="3" t="s">
        <v>6</v>
      </c>
    </row>
    <row r="3234" spans="1:4" ht="15" customHeight="1">
      <c r="A3234" s="3" t="str">
        <f>"20220623"</f>
        <v>20220623</v>
      </c>
      <c r="B3234" t="s">
        <v>29</v>
      </c>
      <c r="C3234" s="5" t="s">
        <v>6484</v>
      </c>
      <c r="D3234" s="3" t="s">
        <v>6</v>
      </c>
    </row>
    <row r="3235" spans="1:4" ht="15" customHeight="1">
      <c r="A3235" s="3" t="str">
        <f>"20220621"</f>
        <v>20220621</v>
      </c>
      <c r="B3235" t="s">
        <v>1666</v>
      </c>
      <c r="C3235" s="5" t="s">
        <v>6485</v>
      </c>
      <c r="D3235" s="3" t="s">
        <v>6</v>
      </c>
    </row>
    <row r="3236" spans="1:4" ht="15" customHeight="1">
      <c r="A3236" s="3" t="str">
        <f>"20220621"</f>
        <v>20220621</v>
      </c>
      <c r="B3236" t="s">
        <v>1667</v>
      </c>
      <c r="C3236" s="5" t="s">
        <v>6486</v>
      </c>
      <c r="D3236" s="3" t="s">
        <v>6</v>
      </c>
    </row>
    <row r="3237" spans="1:4" ht="15" customHeight="1">
      <c r="A3237" s="3" t="str">
        <f>"20220621"</f>
        <v>20220621</v>
      </c>
      <c r="B3237" t="s">
        <v>1668</v>
      </c>
      <c r="C3237" s="5" t="s">
        <v>6393</v>
      </c>
      <c r="D3237" s="3" t="s">
        <v>4</v>
      </c>
    </row>
    <row r="3238" spans="1:4" ht="15" customHeight="1">
      <c r="A3238" s="3" t="str">
        <f>"20220621"</f>
        <v>20220621</v>
      </c>
      <c r="B3238" t="s">
        <v>1669</v>
      </c>
      <c r="C3238" s="5" t="s">
        <v>6487</v>
      </c>
      <c r="D3238" s="3" t="s">
        <v>6</v>
      </c>
    </row>
    <row r="3239" spans="1:4" ht="15" customHeight="1">
      <c r="A3239" s="3" t="str">
        <f>"20220621"</f>
        <v>20220621</v>
      </c>
      <c r="B3239" t="s">
        <v>1670</v>
      </c>
      <c r="C3239" s="5" t="s">
        <v>6488</v>
      </c>
      <c r="D3239" s="3" t="s">
        <v>6</v>
      </c>
    </row>
    <row r="3240" spans="1:4" ht="15" customHeight="1">
      <c r="A3240" s="3" t="str">
        <f>"20220616"</f>
        <v>20220616</v>
      </c>
      <c r="B3240" t="s">
        <v>24</v>
      </c>
      <c r="C3240" s="5" t="s">
        <v>6489</v>
      </c>
      <c r="D3240" s="3" t="s">
        <v>6</v>
      </c>
    </row>
    <row r="3241" spans="1:4" ht="15" customHeight="1">
      <c r="A3241" s="3" t="str">
        <f>"20220616"</f>
        <v>20220616</v>
      </c>
      <c r="B3241" t="s">
        <v>25</v>
      </c>
      <c r="C3241" s="5" t="s">
        <v>6490</v>
      </c>
      <c r="D3241" s="3" t="s">
        <v>6</v>
      </c>
    </row>
    <row r="3242" spans="1:4" ht="15" customHeight="1">
      <c r="A3242" s="3" t="str">
        <f>"20220616"</f>
        <v>20220616</v>
      </c>
      <c r="B3242" t="s">
        <v>26</v>
      </c>
      <c r="C3242" s="5" t="s">
        <v>6491</v>
      </c>
      <c r="D3242" s="3" t="s">
        <v>6</v>
      </c>
    </row>
    <row r="3243" spans="1:4" ht="15" customHeight="1">
      <c r="A3243" s="3" t="str">
        <f t="shared" ref="A3243:A3251" si="216">"20220614"</f>
        <v>20220614</v>
      </c>
      <c r="B3243" t="s">
        <v>1657</v>
      </c>
      <c r="C3243" s="5" t="s">
        <v>6492</v>
      </c>
      <c r="D3243" s="3" t="s">
        <v>6</v>
      </c>
    </row>
    <row r="3244" spans="1:4" ht="15" customHeight="1">
      <c r="A3244" s="3" t="str">
        <f t="shared" si="216"/>
        <v>20220614</v>
      </c>
      <c r="B3244" t="s">
        <v>1658</v>
      </c>
      <c r="C3244" s="5" t="s">
        <v>6493</v>
      </c>
      <c r="D3244" s="3" t="s">
        <v>6</v>
      </c>
    </row>
    <row r="3245" spans="1:4" ht="15" customHeight="1">
      <c r="A3245" s="3" t="str">
        <f t="shared" si="216"/>
        <v>20220614</v>
      </c>
      <c r="B3245" t="s">
        <v>1659</v>
      </c>
      <c r="C3245" s="5" t="s">
        <v>6305</v>
      </c>
      <c r="D3245" s="3" t="s">
        <v>4</v>
      </c>
    </row>
    <row r="3246" spans="1:4" ht="15" customHeight="1">
      <c r="A3246" s="3" t="str">
        <f t="shared" si="216"/>
        <v>20220614</v>
      </c>
      <c r="B3246" t="s">
        <v>1660</v>
      </c>
      <c r="C3246" s="5" t="s">
        <v>6494</v>
      </c>
      <c r="D3246" s="3" t="s">
        <v>6</v>
      </c>
    </row>
    <row r="3247" spans="1:4" ht="15" customHeight="1">
      <c r="A3247" s="3" t="str">
        <f t="shared" si="216"/>
        <v>20220614</v>
      </c>
      <c r="B3247" t="s">
        <v>1661</v>
      </c>
      <c r="C3247" s="5" t="s">
        <v>6495</v>
      </c>
      <c r="D3247" s="3" t="s">
        <v>6</v>
      </c>
    </row>
    <row r="3248" spans="1:4" ht="15" customHeight="1">
      <c r="A3248" s="3" t="str">
        <f t="shared" si="216"/>
        <v>20220614</v>
      </c>
      <c r="B3248" t="s">
        <v>1662</v>
      </c>
      <c r="C3248" s="5" t="s">
        <v>6496</v>
      </c>
      <c r="D3248" s="3" t="s">
        <v>6</v>
      </c>
    </row>
    <row r="3249" spans="1:4" ht="15" customHeight="1">
      <c r="A3249" s="3" t="str">
        <f t="shared" si="216"/>
        <v>20220614</v>
      </c>
      <c r="B3249" t="s">
        <v>1663</v>
      </c>
      <c r="C3249" s="5" t="s">
        <v>6325</v>
      </c>
      <c r="D3249" s="3" t="s">
        <v>4</v>
      </c>
    </row>
    <row r="3250" spans="1:4" ht="15" customHeight="1">
      <c r="A3250" s="3" t="str">
        <f t="shared" si="216"/>
        <v>20220614</v>
      </c>
      <c r="B3250" t="s">
        <v>1664</v>
      </c>
      <c r="C3250" s="5" t="s">
        <v>6497</v>
      </c>
      <c r="D3250" s="3" t="s">
        <v>4</v>
      </c>
    </row>
    <row r="3251" spans="1:4" ht="15" customHeight="1">
      <c r="A3251" s="3" t="str">
        <f t="shared" si="216"/>
        <v>20220614</v>
      </c>
      <c r="B3251" t="s">
        <v>1665</v>
      </c>
      <c r="C3251" s="5" t="s">
        <v>6498</v>
      </c>
      <c r="D3251" s="3" t="s">
        <v>6</v>
      </c>
    </row>
    <row r="3252" spans="1:4" ht="15" customHeight="1">
      <c r="A3252" s="3" t="str">
        <f>"20220609"</f>
        <v>20220609</v>
      </c>
      <c r="B3252" t="s">
        <v>22</v>
      </c>
      <c r="C3252" s="5" t="s">
        <v>6499</v>
      </c>
      <c r="D3252" s="3" t="s">
        <v>6</v>
      </c>
    </row>
    <row r="3253" spans="1:4" ht="15" customHeight="1">
      <c r="A3253" s="3" t="str">
        <f>"20220609"</f>
        <v>20220609</v>
      </c>
      <c r="B3253" t="s">
        <v>23</v>
      </c>
      <c r="C3253" s="5" t="s">
        <v>6500</v>
      </c>
      <c r="D3253" s="3" t="s">
        <v>6</v>
      </c>
    </row>
    <row r="3254" spans="1:4" ht="15" customHeight="1">
      <c r="A3254" s="3" t="str">
        <f>"20220607"</f>
        <v>20220607</v>
      </c>
      <c r="B3254" t="s">
        <v>1653</v>
      </c>
      <c r="C3254" s="5" t="s">
        <v>6501</v>
      </c>
      <c r="D3254" s="3" t="s">
        <v>6</v>
      </c>
    </row>
    <row r="3255" spans="1:4" ht="15" customHeight="1">
      <c r="A3255" s="3" t="str">
        <f>"20220607"</f>
        <v>20220607</v>
      </c>
      <c r="B3255" t="s">
        <v>1654</v>
      </c>
      <c r="C3255" s="5" t="s">
        <v>6502</v>
      </c>
      <c r="D3255" s="3" t="s">
        <v>6</v>
      </c>
    </row>
    <row r="3256" spans="1:4" ht="15" customHeight="1">
      <c r="A3256" s="3" t="str">
        <f>"20220607"</f>
        <v>20220607</v>
      </c>
      <c r="B3256" t="s">
        <v>1655</v>
      </c>
      <c r="C3256" s="5" t="s">
        <v>6503</v>
      </c>
      <c r="D3256" s="3" t="s">
        <v>6</v>
      </c>
    </row>
    <row r="3257" spans="1:4" ht="15" customHeight="1">
      <c r="A3257" s="3" t="str">
        <f>"20220607"</f>
        <v>20220607</v>
      </c>
      <c r="B3257" t="s">
        <v>1656</v>
      </c>
      <c r="C3257" s="5" t="s">
        <v>6504</v>
      </c>
      <c r="D3257" s="3" t="s">
        <v>6</v>
      </c>
    </row>
    <row r="3258" spans="1:4" ht="15" customHeight="1">
      <c r="A3258" s="3" t="str">
        <f t="shared" ref="A3258:A3268" si="217">"20220531"</f>
        <v>20220531</v>
      </c>
      <c r="B3258" t="s">
        <v>1642</v>
      </c>
      <c r="C3258" s="5" t="s">
        <v>6219</v>
      </c>
      <c r="D3258" s="3" t="s">
        <v>4</v>
      </c>
    </row>
    <row r="3259" spans="1:4" ht="15" customHeight="1">
      <c r="A3259" s="3" t="str">
        <f t="shared" si="217"/>
        <v>20220531</v>
      </c>
      <c r="B3259" t="s">
        <v>1643</v>
      </c>
      <c r="C3259" s="5" t="s">
        <v>6505</v>
      </c>
      <c r="D3259" s="3" t="s">
        <v>6</v>
      </c>
    </row>
    <row r="3260" spans="1:4" ht="15" customHeight="1">
      <c r="A3260" s="3" t="str">
        <f t="shared" si="217"/>
        <v>20220531</v>
      </c>
      <c r="B3260" t="s">
        <v>1644</v>
      </c>
      <c r="C3260" s="5" t="s">
        <v>6506</v>
      </c>
      <c r="D3260" s="3" t="s">
        <v>6</v>
      </c>
    </row>
    <row r="3261" spans="1:4" ht="15" customHeight="1">
      <c r="A3261" s="3" t="str">
        <f t="shared" si="217"/>
        <v>20220531</v>
      </c>
      <c r="B3261" t="s">
        <v>1645</v>
      </c>
      <c r="C3261" s="5" t="s">
        <v>6507</v>
      </c>
      <c r="D3261" s="3" t="s">
        <v>6</v>
      </c>
    </row>
    <row r="3262" spans="1:4" ht="15" customHeight="1">
      <c r="A3262" s="3" t="str">
        <f t="shared" si="217"/>
        <v>20220531</v>
      </c>
      <c r="B3262" t="s">
        <v>1646</v>
      </c>
      <c r="C3262" s="5" t="s">
        <v>5870</v>
      </c>
      <c r="D3262" s="3" t="s">
        <v>6</v>
      </c>
    </row>
    <row r="3263" spans="1:4" ht="15" customHeight="1">
      <c r="A3263" s="3" t="str">
        <f t="shared" si="217"/>
        <v>20220531</v>
      </c>
      <c r="B3263" t="s">
        <v>1647</v>
      </c>
      <c r="C3263" s="5" t="s">
        <v>6508</v>
      </c>
      <c r="D3263" s="3" t="s">
        <v>6</v>
      </c>
    </row>
    <row r="3264" spans="1:4" ht="15" customHeight="1">
      <c r="A3264" s="3" t="str">
        <f t="shared" si="217"/>
        <v>20220531</v>
      </c>
      <c r="B3264" t="s">
        <v>1648</v>
      </c>
      <c r="C3264" s="5" t="s">
        <v>6509</v>
      </c>
      <c r="D3264" s="3" t="s">
        <v>6</v>
      </c>
    </row>
    <row r="3265" spans="1:4" ht="15" customHeight="1">
      <c r="A3265" s="3" t="str">
        <f t="shared" si="217"/>
        <v>20220531</v>
      </c>
      <c r="B3265" t="s">
        <v>1649</v>
      </c>
      <c r="C3265" s="5" t="s">
        <v>6510</v>
      </c>
      <c r="D3265" s="3" t="s">
        <v>4</v>
      </c>
    </row>
    <row r="3266" spans="1:4" ht="15" customHeight="1">
      <c r="A3266" s="3" t="str">
        <f t="shared" si="217"/>
        <v>20220531</v>
      </c>
      <c r="B3266" t="s">
        <v>1650</v>
      </c>
      <c r="C3266" s="5" t="s">
        <v>6467</v>
      </c>
      <c r="D3266" s="3" t="s">
        <v>6</v>
      </c>
    </row>
    <row r="3267" spans="1:4" ht="15" customHeight="1">
      <c r="A3267" s="3" t="str">
        <f t="shared" si="217"/>
        <v>20220531</v>
      </c>
      <c r="B3267" t="s">
        <v>1651</v>
      </c>
      <c r="C3267" s="5" t="s">
        <v>5832</v>
      </c>
      <c r="D3267" s="3" t="s">
        <v>6</v>
      </c>
    </row>
    <row r="3268" spans="1:4" ht="15" customHeight="1">
      <c r="A3268" s="3" t="str">
        <f t="shared" si="217"/>
        <v>20220531</v>
      </c>
      <c r="B3268" t="s">
        <v>1652</v>
      </c>
      <c r="C3268" s="5" t="s">
        <v>5929</v>
      </c>
      <c r="D3268" s="3" t="s">
        <v>6</v>
      </c>
    </row>
    <row r="3269" spans="1:4" ht="15" customHeight="1">
      <c r="A3269" s="3" t="str">
        <f>"20220526"</f>
        <v>20220526</v>
      </c>
      <c r="B3269" t="s">
        <v>21</v>
      </c>
      <c r="C3269" s="5" t="s">
        <v>6511</v>
      </c>
      <c r="D3269" s="3" t="s">
        <v>6</v>
      </c>
    </row>
    <row r="3270" spans="1:4" ht="15" customHeight="1">
      <c r="A3270" s="3" t="str">
        <f t="shared" ref="A3270:A3275" si="218">"20220524"</f>
        <v>20220524</v>
      </c>
      <c r="B3270" t="s">
        <v>1636</v>
      </c>
      <c r="C3270" s="5" t="s">
        <v>6512</v>
      </c>
      <c r="D3270" s="3" t="s">
        <v>6</v>
      </c>
    </row>
    <row r="3271" spans="1:4" ht="15" customHeight="1">
      <c r="A3271" s="3" t="str">
        <f t="shared" si="218"/>
        <v>20220524</v>
      </c>
      <c r="B3271" t="s">
        <v>1637</v>
      </c>
      <c r="C3271" s="5" t="s">
        <v>6513</v>
      </c>
      <c r="D3271" s="3" t="s">
        <v>4</v>
      </c>
    </row>
    <row r="3272" spans="1:4" ht="15" customHeight="1">
      <c r="A3272" s="3" t="str">
        <f t="shared" si="218"/>
        <v>20220524</v>
      </c>
      <c r="B3272" t="s">
        <v>1638</v>
      </c>
      <c r="C3272" s="5" t="s">
        <v>6385</v>
      </c>
      <c r="D3272" s="3" t="s">
        <v>6</v>
      </c>
    </row>
    <row r="3273" spans="1:4" ht="15" customHeight="1">
      <c r="A3273" s="3" t="str">
        <f t="shared" si="218"/>
        <v>20220524</v>
      </c>
      <c r="B3273" t="s">
        <v>1639</v>
      </c>
      <c r="C3273" s="5" t="s">
        <v>6348</v>
      </c>
      <c r="D3273" s="3" t="s">
        <v>6</v>
      </c>
    </row>
    <row r="3274" spans="1:4" ht="15" customHeight="1">
      <c r="A3274" s="3" t="str">
        <f t="shared" si="218"/>
        <v>20220524</v>
      </c>
      <c r="B3274" t="s">
        <v>1640</v>
      </c>
      <c r="C3274" s="5" t="s">
        <v>6514</v>
      </c>
      <c r="D3274" s="3" t="s">
        <v>6</v>
      </c>
    </row>
    <row r="3275" spans="1:4" ht="15" customHeight="1">
      <c r="A3275" s="3" t="str">
        <f t="shared" si="218"/>
        <v>20220524</v>
      </c>
      <c r="B3275" t="s">
        <v>1641</v>
      </c>
      <c r="C3275" s="5" t="s">
        <v>6331</v>
      </c>
      <c r="D3275" s="3" t="s">
        <v>6</v>
      </c>
    </row>
    <row r="3276" spans="1:4" ht="15" customHeight="1">
      <c r="A3276" s="3" t="str">
        <f t="shared" ref="A3276:A3284" si="219">"20220517"</f>
        <v>20220517</v>
      </c>
      <c r="B3276" t="s">
        <v>1627</v>
      </c>
      <c r="C3276" s="5" t="s">
        <v>6515</v>
      </c>
      <c r="D3276" s="3" t="s">
        <v>6</v>
      </c>
    </row>
    <row r="3277" spans="1:4" ht="15" customHeight="1">
      <c r="A3277" s="3" t="str">
        <f t="shared" si="219"/>
        <v>20220517</v>
      </c>
      <c r="B3277" t="s">
        <v>1628</v>
      </c>
      <c r="C3277" s="5" t="s">
        <v>6516</v>
      </c>
      <c r="D3277" s="3" t="s">
        <v>6</v>
      </c>
    </row>
    <row r="3278" spans="1:4" ht="15" customHeight="1">
      <c r="A3278" s="3" t="str">
        <f t="shared" si="219"/>
        <v>20220517</v>
      </c>
      <c r="B3278" t="s">
        <v>1629</v>
      </c>
      <c r="C3278" s="5" t="s">
        <v>6517</v>
      </c>
      <c r="D3278" s="3" t="s">
        <v>6</v>
      </c>
    </row>
    <row r="3279" spans="1:4" ht="15" customHeight="1">
      <c r="A3279" s="3" t="str">
        <f t="shared" si="219"/>
        <v>20220517</v>
      </c>
      <c r="B3279" t="s">
        <v>1630</v>
      </c>
      <c r="C3279" s="5" t="s">
        <v>4465</v>
      </c>
      <c r="D3279" s="3" t="s">
        <v>6</v>
      </c>
    </row>
    <row r="3280" spans="1:4" ht="15" customHeight="1">
      <c r="A3280" s="3" t="str">
        <f t="shared" si="219"/>
        <v>20220517</v>
      </c>
      <c r="B3280" t="s">
        <v>1631</v>
      </c>
      <c r="C3280" s="5" t="s">
        <v>6518</v>
      </c>
      <c r="D3280" s="3" t="s">
        <v>6</v>
      </c>
    </row>
    <row r="3281" spans="1:4" ht="15" customHeight="1">
      <c r="A3281" s="3" t="str">
        <f t="shared" si="219"/>
        <v>20220517</v>
      </c>
      <c r="B3281" t="s">
        <v>1632</v>
      </c>
      <c r="C3281" s="5" t="s">
        <v>6132</v>
      </c>
      <c r="D3281" s="3" t="s">
        <v>6</v>
      </c>
    </row>
    <row r="3282" spans="1:4" ht="15" customHeight="1">
      <c r="A3282" s="3" t="str">
        <f t="shared" si="219"/>
        <v>20220517</v>
      </c>
      <c r="B3282" t="s">
        <v>1633</v>
      </c>
      <c r="C3282" s="5" t="s">
        <v>6519</v>
      </c>
      <c r="D3282" s="3" t="s">
        <v>6</v>
      </c>
    </row>
    <row r="3283" spans="1:4" ht="15" customHeight="1">
      <c r="A3283" s="3" t="str">
        <f t="shared" si="219"/>
        <v>20220517</v>
      </c>
      <c r="B3283" t="s">
        <v>1634</v>
      </c>
      <c r="C3283" s="5" t="s">
        <v>5146</v>
      </c>
      <c r="D3283" s="3" t="s">
        <v>6</v>
      </c>
    </row>
    <row r="3284" spans="1:4" ht="15" customHeight="1">
      <c r="A3284" s="3" t="str">
        <f t="shared" si="219"/>
        <v>20220517</v>
      </c>
      <c r="B3284" t="s">
        <v>1635</v>
      </c>
      <c r="C3284" s="5" t="s">
        <v>6520</v>
      </c>
      <c r="D3284" s="3" t="s">
        <v>6</v>
      </c>
    </row>
    <row r="3285" spans="1:4" ht="15" customHeight="1">
      <c r="A3285" s="3" t="str">
        <f>"20220512"</f>
        <v>20220512</v>
      </c>
      <c r="B3285" t="s">
        <v>19</v>
      </c>
      <c r="C3285" s="5" t="s">
        <v>6521</v>
      </c>
      <c r="D3285" s="3" t="s">
        <v>6</v>
      </c>
    </row>
    <row r="3286" spans="1:4" ht="15" customHeight="1">
      <c r="A3286" s="3" t="str">
        <f>"20220512"</f>
        <v>20220512</v>
      </c>
      <c r="B3286" t="s">
        <v>20</v>
      </c>
      <c r="C3286" s="5" t="s">
        <v>6522</v>
      </c>
      <c r="D3286" s="3" t="s">
        <v>6</v>
      </c>
    </row>
    <row r="3287" spans="1:4" ht="15" customHeight="1">
      <c r="A3287" s="3" t="str">
        <f>"20220510"</f>
        <v>20220510</v>
      </c>
      <c r="B3287" t="s">
        <v>1623</v>
      </c>
      <c r="C3287" s="5" t="s">
        <v>5789</v>
      </c>
      <c r="D3287" s="3" t="s">
        <v>6</v>
      </c>
    </row>
    <row r="3288" spans="1:4" ht="15" customHeight="1">
      <c r="A3288" s="3" t="str">
        <f>"20220510"</f>
        <v>20220510</v>
      </c>
      <c r="B3288" t="s">
        <v>1624</v>
      </c>
      <c r="C3288" s="5" t="s">
        <v>5651</v>
      </c>
      <c r="D3288" s="3" t="s">
        <v>6</v>
      </c>
    </row>
    <row r="3289" spans="1:4" ht="15" customHeight="1">
      <c r="A3289" s="3" t="str">
        <f>"20220510"</f>
        <v>20220510</v>
      </c>
      <c r="B3289" t="s">
        <v>1625</v>
      </c>
      <c r="C3289" s="5" t="s">
        <v>6523</v>
      </c>
      <c r="D3289" s="3" t="s">
        <v>6</v>
      </c>
    </row>
    <row r="3290" spans="1:4" ht="15" customHeight="1">
      <c r="A3290" s="3" t="str">
        <f>"20220510"</f>
        <v>20220510</v>
      </c>
      <c r="B3290" t="s">
        <v>1626</v>
      </c>
      <c r="C3290" s="5" t="s">
        <v>6524</v>
      </c>
      <c r="D3290" s="3" t="s">
        <v>6</v>
      </c>
    </row>
    <row r="3291" spans="1:4" ht="15" customHeight="1">
      <c r="A3291" s="3" t="str">
        <f>"20220505"</f>
        <v>20220505</v>
      </c>
      <c r="B3291" t="s">
        <v>18</v>
      </c>
      <c r="C3291" s="5" t="s">
        <v>6525</v>
      </c>
      <c r="D3291" s="3" t="s">
        <v>6</v>
      </c>
    </row>
    <row r="3292" spans="1:4" ht="15" customHeight="1">
      <c r="A3292" s="3" t="str">
        <f>"20220503"</f>
        <v>20220503</v>
      </c>
      <c r="B3292" t="s">
        <v>1620</v>
      </c>
      <c r="C3292" s="5" t="s">
        <v>6526</v>
      </c>
      <c r="D3292" s="3" t="s">
        <v>6</v>
      </c>
    </row>
    <row r="3293" spans="1:4" ht="15" customHeight="1">
      <c r="A3293" s="3" t="str">
        <f>"20220503"</f>
        <v>20220503</v>
      </c>
      <c r="B3293" t="s">
        <v>1621</v>
      </c>
      <c r="C3293" s="5" t="s">
        <v>6527</v>
      </c>
      <c r="D3293" s="3" t="s">
        <v>6</v>
      </c>
    </row>
    <row r="3294" spans="1:4" ht="15" customHeight="1">
      <c r="A3294" s="3" t="str">
        <f>"20220503"</f>
        <v>20220503</v>
      </c>
      <c r="B3294" t="s">
        <v>1622</v>
      </c>
      <c r="C3294" s="5" t="s">
        <v>6175</v>
      </c>
      <c r="D3294" s="3" t="s">
        <v>6</v>
      </c>
    </row>
    <row r="3295" spans="1:4" ht="15" customHeight="1">
      <c r="A3295" s="3" t="str">
        <f>"20220428"</f>
        <v>20220428</v>
      </c>
      <c r="B3295" t="s">
        <v>12</v>
      </c>
      <c r="C3295" s="5" t="s">
        <v>6528</v>
      </c>
      <c r="D3295" s="3" t="s">
        <v>6</v>
      </c>
    </row>
    <row r="3296" spans="1:4" ht="15" customHeight="1">
      <c r="A3296" s="3" t="str">
        <f>"20220428"</f>
        <v>20220428</v>
      </c>
      <c r="B3296" t="s">
        <v>13</v>
      </c>
      <c r="C3296" s="5" t="s">
        <v>6529</v>
      </c>
      <c r="D3296" s="3" t="s">
        <v>6</v>
      </c>
    </row>
    <row r="3297" spans="1:4" ht="15" customHeight="1">
      <c r="A3297" s="3" t="str">
        <f>"20220428"</f>
        <v>20220428</v>
      </c>
      <c r="B3297" t="s">
        <v>14</v>
      </c>
      <c r="C3297" s="5" t="s">
        <v>6530</v>
      </c>
      <c r="D3297" s="3" t="s">
        <v>15</v>
      </c>
    </row>
    <row r="3298" spans="1:4" ht="15" customHeight="1">
      <c r="A3298" s="3" t="str">
        <f>"20220428"</f>
        <v>20220428</v>
      </c>
      <c r="B3298" t="s">
        <v>16</v>
      </c>
      <c r="C3298" s="5" t="s">
        <v>6531</v>
      </c>
      <c r="D3298" s="3" t="s">
        <v>6</v>
      </c>
    </row>
    <row r="3299" spans="1:4" ht="15" customHeight="1">
      <c r="A3299" s="3" t="str">
        <f>"20220428"</f>
        <v>20220428</v>
      </c>
      <c r="B3299" t="s">
        <v>17</v>
      </c>
      <c r="C3299" s="5" t="s">
        <v>6532</v>
      </c>
      <c r="D3299" s="3" t="s">
        <v>6</v>
      </c>
    </row>
    <row r="3300" spans="1:4" ht="15" customHeight="1">
      <c r="A3300" s="3" t="str">
        <f>"20220426"</f>
        <v>20220426</v>
      </c>
      <c r="B3300" t="s">
        <v>1616</v>
      </c>
      <c r="C3300" s="5" t="s">
        <v>6533</v>
      </c>
      <c r="D3300" s="3" t="s">
        <v>6</v>
      </c>
    </row>
    <row r="3301" spans="1:4" ht="15" customHeight="1">
      <c r="A3301" s="3" t="str">
        <f>"20220426"</f>
        <v>20220426</v>
      </c>
      <c r="B3301" t="s">
        <v>1617</v>
      </c>
      <c r="C3301" s="5" t="s">
        <v>6534</v>
      </c>
      <c r="D3301" s="3" t="s">
        <v>6</v>
      </c>
    </row>
    <row r="3302" spans="1:4" ht="15" customHeight="1">
      <c r="A3302" s="3" t="str">
        <f>"20220426"</f>
        <v>20220426</v>
      </c>
      <c r="B3302" t="s">
        <v>1618</v>
      </c>
      <c r="C3302" s="5" t="s">
        <v>6535</v>
      </c>
      <c r="D3302" s="3" t="s">
        <v>6</v>
      </c>
    </row>
    <row r="3303" spans="1:4" ht="15" customHeight="1">
      <c r="A3303" s="3" t="str">
        <f>"20220426"</f>
        <v>20220426</v>
      </c>
      <c r="B3303" t="s">
        <v>1619</v>
      </c>
      <c r="C3303" s="5" t="s">
        <v>6536</v>
      </c>
      <c r="D3303" s="3" t="s">
        <v>6</v>
      </c>
    </row>
    <row r="3304" spans="1:4" ht="15" customHeight="1">
      <c r="A3304" s="3" t="str">
        <f>"20220419"</f>
        <v>20220419</v>
      </c>
      <c r="B3304" t="s">
        <v>1611</v>
      </c>
      <c r="C3304" s="5" t="s">
        <v>5319</v>
      </c>
      <c r="D3304" s="3" t="s">
        <v>6</v>
      </c>
    </row>
    <row r="3305" spans="1:4" ht="15" customHeight="1">
      <c r="A3305" s="3" t="str">
        <f>"20220419"</f>
        <v>20220419</v>
      </c>
      <c r="B3305" t="s">
        <v>1612</v>
      </c>
      <c r="C3305" s="5" t="s">
        <v>6537</v>
      </c>
      <c r="D3305" s="3" t="s">
        <v>6</v>
      </c>
    </row>
    <row r="3306" spans="1:4" ht="15" customHeight="1">
      <c r="A3306" s="3" t="str">
        <f>"20220419"</f>
        <v>20220419</v>
      </c>
      <c r="B3306" t="s">
        <v>1613</v>
      </c>
      <c r="C3306" s="5" t="s">
        <v>6538</v>
      </c>
      <c r="D3306" s="3" t="s">
        <v>6</v>
      </c>
    </row>
    <row r="3307" spans="1:4" ht="15" customHeight="1">
      <c r="A3307" s="3" t="str">
        <f>"20220419"</f>
        <v>20220419</v>
      </c>
      <c r="B3307" t="s">
        <v>1614</v>
      </c>
      <c r="C3307" s="5" t="s">
        <v>6327</v>
      </c>
      <c r="D3307" s="3" t="s">
        <v>6</v>
      </c>
    </row>
    <row r="3308" spans="1:4" ht="15" customHeight="1">
      <c r="A3308" s="3" t="str">
        <f>"20220419"</f>
        <v>20220419</v>
      </c>
      <c r="B3308" t="s">
        <v>1615</v>
      </c>
      <c r="C3308" s="5" t="s">
        <v>6539</v>
      </c>
      <c r="D3308" s="3" t="s">
        <v>6</v>
      </c>
    </row>
    <row r="3309" spans="1:4" ht="15" customHeight="1">
      <c r="A3309" s="3" t="str">
        <f t="shared" ref="A3309:A3318" si="220">"20220412"</f>
        <v>20220412</v>
      </c>
      <c r="B3309" t="s">
        <v>1601</v>
      </c>
      <c r="C3309" s="5" t="s">
        <v>6540</v>
      </c>
      <c r="D3309" s="3" t="s">
        <v>6</v>
      </c>
    </row>
    <row r="3310" spans="1:4" ht="15" customHeight="1">
      <c r="A3310" s="3" t="str">
        <f t="shared" si="220"/>
        <v>20220412</v>
      </c>
      <c r="B3310" t="s">
        <v>1602</v>
      </c>
      <c r="C3310" s="5" t="s">
        <v>6541</v>
      </c>
      <c r="D3310" s="3" t="s">
        <v>6</v>
      </c>
    </row>
    <row r="3311" spans="1:4" ht="15" customHeight="1">
      <c r="A3311" s="3" t="str">
        <f t="shared" si="220"/>
        <v>20220412</v>
      </c>
      <c r="B3311" t="s">
        <v>1603</v>
      </c>
      <c r="C3311" s="5" t="s">
        <v>6542</v>
      </c>
      <c r="D3311" s="3" t="s">
        <v>6</v>
      </c>
    </row>
    <row r="3312" spans="1:4" ht="15" customHeight="1">
      <c r="A3312" s="3" t="str">
        <f t="shared" si="220"/>
        <v>20220412</v>
      </c>
      <c r="B3312" t="s">
        <v>1604</v>
      </c>
      <c r="C3312" s="5" t="s">
        <v>6543</v>
      </c>
      <c r="D3312" s="3" t="s">
        <v>6</v>
      </c>
    </row>
    <row r="3313" spans="1:4" ht="15" customHeight="1">
      <c r="A3313" s="3" t="str">
        <f t="shared" si="220"/>
        <v>20220412</v>
      </c>
      <c r="B3313" t="s">
        <v>1605</v>
      </c>
      <c r="C3313" s="5" t="s">
        <v>6544</v>
      </c>
      <c r="D3313" s="3" t="s">
        <v>6</v>
      </c>
    </row>
    <row r="3314" spans="1:4" ht="15" customHeight="1">
      <c r="A3314" s="3" t="str">
        <f t="shared" si="220"/>
        <v>20220412</v>
      </c>
      <c r="B3314" t="s">
        <v>1606</v>
      </c>
      <c r="C3314" s="5" t="s">
        <v>6455</v>
      </c>
      <c r="D3314" s="3" t="s">
        <v>6</v>
      </c>
    </row>
    <row r="3315" spans="1:4" ht="15" customHeight="1">
      <c r="A3315" s="3" t="str">
        <f t="shared" si="220"/>
        <v>20220412</v>
      </c>
      <c r="B3315" t="s">
        <v>1607</v>
      </c>
      <c r="C3315" s="5" t="s">
        <v>6545</v>
      </c>
      <c r="D3315" s="3" t="s">
        <v>6</v>
      </c>
    </row>
    <row r="3316" spans="1:4" ht="15" customHeight="1">
      <c r="A3316" s="3" t="str">
        <f t="shared" si="220"/>
        <v>20220412</v>
      </c>
      <c r="B3316" t="s">
        <v>1608</v>
      </c>
      <c r="C3316" s="5" t="s">
        <v>4619</v>
      </c>
      <c r="D3316" s="3" t="s">
        <v>6</v>
      </c>
    </row>
    <row r="3317" spans="1:4" ht="15" customHeight="1">
      <c r="A3317" s="3" t="str">
        <f t="shared" si="220"/>
        <v>20220412</v>
      </c>
      <c r="B3317" t="s">
        <v>1609</v>
      </c>
      <c r="C3317" s="5" t="s">
        <v>6546</v>
      </c>
      <c r="D3317" s="3" t="s">
        <v>6</v>
      </c>
    </row>
    <row r="3318" spans="1:4" ht="15" customHeight="1">
      <c r="A3318" s="3" t="str">
        <f t="shared" si="220"/>
        <v>20220412</v>
      </c>
      <c r="B3318" t="s">
        <v>1610</v>
      </c>
      <c r="C3318" s="5" t="s">
        <v>6547</v>
      </c>
      <c r="D3318" s="3" t="s">
        <v>6</v>
      </c>
    </row>
    <row r="3319" spans="1:4" ht="15" customHeight="1">
      <c r="A3319" s="3" t="str">
        <f>"20220405"</f>
        <v>20220405</v>
      </c>
      <c r="B3319" t="s">
        <v>1598</v>
      </c>
      <c r="C3319" s="5" t="s">
        <v>6548</v>
      </c>
      <c r="D3319" s="3" t="s">
        <v>6</v>
      </c>
    </row>
    <row r="3320" spans="1:4" ht="15" customHeight="1">
      <c r="A3320" s="3" t="str">
        <f>"20220405"</f>
        <v>20220405</v>
      </c>
      <c r="B3320" t="s">
        <v>1599</v>
      </c>
      <c r="C3320" s="5" t="s">
        <v>6549</v>
      </c>
      <c r="D3320" s="3" t="s">
        <v>6</v>
      </c>
    </row>
    <row r="3321" spans="1:4" ht="15" customHeight="1">
      <c r="A3321" s="3" t="str">
        <f>"20220405"</f>
        <v>20220405</v>
      </c>
      <c r="B3321" t="s">
        <v>1600</v>
      </c>
      <c r="C3321" s="5" t="s">
        <v>6550</v>
      </c>
      <c r="D3321" s="3" t="s">
        <v>6</v>
      </c>
    </row>
    <row r="3322" spans="1:4" ht="15" customHeight="1">
      <c r="A3322" s="3" t="str">
        <f>"20220331"</f>
        <v>20220331</v>
      </c>
      <c r="B3322" t="s">
        <v>9</v>
      </c>
      <c r="C3322" s="5" t="s">
        <v>6551</v>
      </c>
      <c r="D3322" s="3" t="s">
        <v>6</v>
      </c>
    </row>
    <row r="3323" spans="1:4" ht="15" customHeight="1">
      <c r="A3323" s="3" t="str">
        <f>"20220331"</f>
        <v>20220331</v>
      </c>
      <c r="B3323" t="s">
        <v>10</v>
      </c>
      <c r="C3323" s="5" t="s">
        <v>6552</v>
      </c>
      <c r="D3323" s="3" t="s">
        <v>6</v>
      </c>
    </row>
    <row r="3324" spans="1:4" ht="15" customHeight="1">
      <c r="A3324" s="3" t="str">
        <f>"20220331"</f>
        <v>20220331</v>
      </c>
      <c r="B3324" t="s">
        <v>11</v>
      </c>
      <c r="C3324" s="5" t="s">
        <v>6553</v>
      </c>
      <c r="D3324" s="3" t="s">
        <v>6</v>
      </c>
    </row>
    <row r="3325" spans="1:4" ht="15" customHeight="1">
      <c r="A3325" s="3" t="str">
        <f>"20220329"</f>
        <v>20220329</v>
      </c>
      <c r="B3325" t="s">
        <v>1597</v>
      </c>
      <c r="C3325" s="5" t="s">
        <v>6506</v>
      </c>
      <c r="D3325" s="3" t="s">
        <v>6</v>
      </c>
    </row>
    <row r="3326" spans="1:4" ht="15" customHeight="1">
      <c r="A3326" s="3" t="str">
        <f>"20220324"</f>
        <v>20220324</v>
      </c>
      <c r="B3326" t="s">
        <v>5</v>
      </c>
      <c r="C3326" s="5" t="s">
        <v>6554</v>
      </c>
      <c r="D3326" s="3" t="s">
        <v>6</v>
      </c>
    </row>
    <row r="3327" spans="1:4" ht="15" customHeight="1">
      <c r="A3327" s="3" t="str">
        <f>"20220324"</f>
        <v>20220324</v>
      </c>
      <c r="B3327" t="s">
        <v>7</v>
      </c>
      <c r="C3327" s="5" t="s">
        <v>6555</v>
      </c>
      <c r="D3327" s="3" t="s">
        <v>6</v>
      </c>
    </row>
    <row r="3328" spans="1:4" ht="15" customHeight="1">
      <c r="A3328" s="3" t="str">
        <f>"20220324"</f>
        <v>20220324</v>
      </c>
      <c r="B3328" t="s">
        <v>8</v>
      </c>
      <c r="C3328" s="5" t="s">
        <v>6556</v>
      </c>
      <c r="D3328" s="3" t="s">
        <v>4</v>
      </c>
    </row>
    <row r="3329" spans="1:4" ht="15" customHeight="1">
      <c r="A3329" s="3" t="str">
        <f t="shared" ref="A3329:A3334" si="221">"20220322"</f>
        <v>20220322</v>
      </c>
      <c r="B3329" t="s">
        <v>1591</v>
      </c>
      <c r="C3329" s="5" t="s">
        <v>6557</v>
      </c>
      <c r="D3329" s="3" t="s">
        <v>6</v>
      </c>
    </row>
    <row r="3330" spans="1:4" ht="15" customHeight="1">
      <c r="A3330" s="3" t="str">
        <f t="shared" si="221"/>
        <v>20220322</v>
      </c>
      <c r="B3330" t="s">
        <v>1592</v>
      </c>
      <c r="C3330" s="5" t="s">
        <v>6558</v>
      </c>
      <c r="D3330" s="3" t="s">
        <v>6</v>
      </c>
    </row>
    <row r="3331" spans="1:4" ht="15" customHeight="1">
      <c r="A3331" s="3" t="str">
        <f t="shared" si="221"/>
        <v>20220322</v>
      </c>
      <c r="B3331" t="s">
        <v>1593</v>
      </c>
      <c r="C3331" s="5" t="s">
        <v>6559</v>
      </c>
      <c r="D3331" s="3" t="s">
        <v>6</v>
      </c>
    </row>
    <row r="3332" spans="1:4" ht="15" customHeight="1">
      <c r="A3332" s="3" t="str">
        <f t="shared" si="221"/>
        <v>20220322</v>
      </c>
      <c r="B3332" t="s">
        <v>1594</v>
      </c>
      <c r="C3332" s="5" t="s">
        <v>6560</v>
      </c>
      <c r="D3332" s="3" t="s">
        <v>6</v>
      </c>
    </row>
    <row r="3333" spans="1:4" ht="15" customHeight="1">
      <c r="A3333" s="3" t="str">
        <f t="shared" si="221"/>
        <v>20220322</v>
      </c>
      <c r="B3333" t="s">
        <v>1595</v>
      </c>
      <c r="C3333" s="5" t="s">
        <v>6561</v>
      </c>
      <c r="D3333" s="3" t="s">
        <v>6</v>
      </c>
    </row>
    <row r="3334" spans="1:4" ht="15" customHeight="1">
      <c r="A3334" s="3" t="str">
        <f t="shared" si="221"/>
        <v>20220322</v>
      </c>
      <c r="B3334" t="s">
        <v>1596</v>
      </c>
      <c r="C3334" s="5" t="s">
        <v>6562</v>
      </c>
      <c r="D3334" s="3" t="s">
        <v>6</v>
      </c>
    </row>
    <row r="3335" spans="1:4" ht="15" customHeight="1">
      <c r="A3335" s="3" t="str">
        <f>"20220317"</f>
        <v>20220317</v>
      </c>
      <c r="B3335" t="s">
        <v>3</v>
      </c>
      <c r="C3335" s="5" t="s">
        <v>6563</v>
      </c>
      <c r="D3335" s="3" t="s">
        <v>4</v>
      </c>
    </row>
    <row r="3336" spans="1:4" ht="15" customHeight="1">
      <c r="A3336" s="3" t="str">
        <f>"20220315"</f>
        <v>20220315</v>
      </c>
      <c r="B3336" t="s">
        <v>1588</v>
      </c>
      <c r="C3336" s="5" t="s">
        <v>6564</v>
      </c>
      <c r="D3336" s="3" t="s">
        <v>6</v>
      </c>
    </row>
    <row r="3337" spans="1:4" ht="15" customHeight="1">
      <c r="A3337" s="3" t="str">
        <f>"20220315"</f>
        <v>20220315</v>
      </c>
      <c r="B3337" t="s">
        <v>1589</v>
      </c>
      <c r="C3337" s="5" t="s">
        <v>6565</v>
      </c>
      <c r="D3337" s="3" t="s">
        <v>6</v>
      </c>
    </row>
    <row r="3338" spans="1:4" ht="15" customHeight="1">
      <c r="A3338" s="3" t="str">
        <f>"20220315"</f>
        <v>20220315</v>
      </c>
      <c r="B3338" t="s">
        <v>1590</v>
      </c>
      <c r="C3338" s="5" t="s">
        <v>6566</v>
      </c>
      <c r="D3338" s="3" t="s">
        <v>6</v>
      </c>
    </row>
    <row r="3339" spans="1:4" ht="15" customHeight="1">
      <c r="A3339" s="3" t="str">
        <f t="shared" ref="A3339:A3346" si="222">"20220308"</f>
        <v>20220308</v>
      </c>
      <c r="B3339" t="s">
        <v>1580</v>
      </c>
      <c r="C3339" s="5" t="s">
        <v>6443</v>
      </c>
      <c r="D3339" s="3" t="s">
        <v>6</v>
      </c>
    </row>
    <row r="3340" spans="1:4" ht="15" customHeight="1">
      <c r="A3340" s="3" t="str">
        <f t="shared" si="222"/>
        <v>20220308</v>
      </c>
      <c r="B3340" t="s">
        <v>1581</v>
      </c>
      <c r="C3340" s="5" t="s">
        <v>6567</v>
      </c>
      <c r="D3340" s="3" t="s">
        <v>6</v>
      </c>
    </row>
    <row r="3341" spans="1:4" ht="15" customHeight="1">
      <c r="A3341" s="3" t="str">
        <f t="shared" si="222"/>
        <v>20220308</v>
      </c>
      <c r="B3341" t="s">
        <v>1582</v>
      </c>
      <c r="C3341" s="5" t="s">
        <v>5315</v>
      </c>
      <c r="D3341" s="3" t="s">
        <v>6</v>
      </c>
    </row>
    <row r="3342" spans="1:4" ht="15" customHeight="1">
      <c r="A3342" s="3" t="str">
        <f t="shared" si="222"/>
        <v>20220308</v>
      </c>
      <c r="B3342" t="s">
        <v>1583</v>
      </c>
      <c r="C3342" s="5" t="s">
        <v>6568</v>
      </c>
      <c r="D3342" s="3" t="s">
        <v>6</v>
      </c>
    </row>
    <row r="3343" spans="1:4" ht="15" customHeight="1">
      <c r="A3343" s="3" t="str">
        <f t="shared" si="222"/>
        <v>20220308</v>
      </c>
      <c r="B3343" t="s">
        <v>1584</v>
      </c>
      <c r="C3343" s="5" t="s">
        <v>6569</v>
      </c>
      <c r="D3343" s="3" t="s">
        <v>6</v>
      </c>
    </row>
    <row r="3344" spans="1:4" ht="15" customHeight="1">
      <c r="A3344" s="3" t="str">
        <f t="shared" si="222"/>
        <v>20220308</v>
      </c>
      <c r="B3344" t="s">
        <v>1585</v>
      </c>
      <c r="C3344" s="5" t="s">
        <v>6570</v>
      </c>
      <c r="D3344" s="3" t="s">
        <v>6</v>
      </c>
    </row>
    <row r="3345" spans="1:4" ht="15" customHeight="1">
      <c r="A3345" s="3" t="str">
        <f t="shared" si="222"/>
        <v>20220308</v>
      </c>
      <c r="B3345" t="s">
        <v>1586</v>
      </c>
      <c r="C3345" s="5" t="s">
        <v>6571</v>
      </c>
      <c r="D3345" s="3" t="s">
        <v>6</v>
      </c>
    </row>
    <row r="3346" spans="1:4" ht="15" customHeight="1">
      <c r="A3346" s="3" t="str">
        <f t="shared" si="222"/>
        <v>20220308</v>
      </c>
      <c r="B3346" t="s">
        <v>1587</v>
      </c>
      <c r="C3346" s="5" t="s">
        <v>6572</v>
      </c>
      <c r="D3346" s="3" t="s">
        <v>6</v>
      </c>
    </row>
    <row r="3347" spans="1:4" ht="15" customHeight="1">
      <c r="A3347" s="3" t="str">
        <f>"20220301"</f>
        <v>20220301</v>
      </c>
      <c r="B3347" t="s">
        <v>1578</v>
      </c>
      <c r="C3347" s="5" t="s">
        <v>6297</v>
      </c>
      <c r="D3347" s="3" t="s">
        <v>6</v>
      </c>
    </row>
    <row r="3348" spans="1:4" ht="15" customHeight="1">
      <c r="A3348" s="3" t="str">
        <f>"20220301"</f>
        <v>20220301</v>
      </c>
      <c r="B3348" t="s">
        <v>1579</v>
      </c>
      <c r="C3348" s="5" t="s">
        <v>6573</v>
      </c>
      <c r="D3348" s="3" t="s">
        <v>6</v>
      </c>
    </row>
    <row r="3349" spans="1:4" ht="15" customHeight="1">
      <c r="A3349" s="3" t="str">
        <f>"20220222"</f>
        <v>20220222</v>
      </c>
      <c r="B3349" t="s">
        <v>1573</v>
      </c>
      <c r="C3349" s="5" t="s">
        <v>6345</v>
      </c>
      <c r="D3349" s="3" t="s">
        <v>4</v>
      </c>
    </row>
    <row r="3350" spans="1:4" ht="15" customHeight="1">
      <c r="A3350" s="3" t="str">
        <f>"20220222"</f>
        <v>20220222</v>
      </c>
      <c r="B3350" t="s">
        <v>1574</v>
      </c>
      <c r="C3350" s="5" t="s">
        <v>6574</v>
      </c>
      <c r="D3350" s="3" t="s">
        <v>6</v>
      </c>
    </row>
    <row r="3351" spans="1:4" ht="15" customHeight="1">
      <c r="A3351" s="3" t="str">
        <f>"20220222"</f>
        <v>20220222</v>
      </c>
      <c r="B3351" t="s">
        <v>1575</v>
      </c>
      <c r="C3351" s="5" t="s">
        <v>6575</v>
      </c>
      <c r="D3351" s="3" t="s">
        <v>6</v>
      </c>
    </row>
    <row r="3352" spans="1:4" ht="15" customHeight="1">
      <c r="A3352" s="3" t="str">
        <f>"20220222"</f>
        <v>20220222</v>
      </c>
      <c r="B3352" t="s">
        <v>1576</v>
      </c>
      <c r="C3352" s="5" t="s">
        <v>6576</v>
      </c>
      <c r="D3352" s="3" t="s">
        <v>6</v>
      </c>
    </row>
    <row r="3353" spans="1:4" ht="15" customHeight="1">
      <c r="A3353" s="3" t="str">
        <f>"20220222"</f>
        <v>20220222</v>
      </c>
      <c r="B3353" t="s">
        <v>1577</v>
      </c>
      <c r="C3353" s="5" t="s">
        <v>6577</v>
      </c>
      <c r="D3353" s="3" t="s">
        <v>4</v>
      </c>
    </row>
    <row r="3354" spans="1:4" ht="15" customHeight="1">
      <c r="A3354" s="3" t="str">
        <f>"20220215"</f>
        <v>20220215</v>
      </c>
      <c r="B3354" t="s">
        <v>1572</v>
      </c>
      <c r="C3354" s="5" t="s">
        <v>4727</v>
      </c>
      <c r="D3354" s="3" t="s">
        <v>6</v>
      </c>
    </row>
    <row r="3355" spans="1:4" ht="15" customHeight="1">
      <c r="A3355" s="3" t="str">
        <f>"20220201"</f>
        <v>20220201</v>
      </c>
      <c r="B3355" t="s">
        <v>1571</v>
      </c>
      <c r="C3355" s="5" t="s">
        <v>6541</v>
      </c>
      <c r="D3355" s="3" t="s">
        <v>6</v>
      </c>
    </row>
    <row r="3356" spans="1:4" ht="15" customHeight="1" thickBot="1">
      <c r="A3356" s="4" t="str">
        <f>"20220125"</f>
        <v>20220125</v>
      </c>
      <c r="B3356" t="s">
        <v>1570</v>
      </c>
      <c r="C3356" s="5" t="s">
        <v>6578</v>
      </c>
      <c r="D3356" s="4" t="s">
        <v>6</v>
      </c>
    </row>
    <row r="3357" spans="1:4" ht="13.5" thickTop="1"/>
  </sheetData>
  <sheetProtection selectLockedCells="1" selectUnlockedCells="1"/>
  <phoneticPr fontId="3" type="noConversion"/>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3</vt:i4>
      </vt:variant>
    </vt:vector>
  </HeadingPairs>
  <TitlesOfParts>
    <vt:vector size="4" baseType="lpstr">
      <vt:lpstr>Sheet1</vt:lpstr>
      <vt:lpstr>HTML_1</vt:lpstr>
      <vt:lpstr>HTML_all</vt:lpstr>
      <vt:lpstr>HTML_tables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Lu</dc:creator>
  <cp:lastModifiedBy>振榮 呂</cp:lastModifiedBy>
  <dcterms:created xsi:type="dcterms:W3CDTF">2025-01-20T01:15:51Z</dcterms:created>
  <dcterms:modified xsi:type="dcterms:W3CDTF">2025-05-04T08:51:18Z</dcterms:modified>
</cp:coreProperties>
</file>