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hardware\Fastino\SIM_CALC\"/>
    </mc:Choice>
  </mc:AlternateContent>
  <bookViews>
    <workbookView xWindow="-120" yWindow="-120" windowWidth="29040" windowHeight="1584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G36" i="1" l="1"/>
  <c r="D32" i="1" l="1"/>
  <c r="K8" i="1"/>
  <c r="J8" i="1"/>
  <c r="K7" i="1" l="1"/>
  <c r="J7" i="1"/>
  <c r="M36" i="1" l="1"/>
  <c r="N36" i="1"/>
  <c r="N32" i="1"/>
  <c r="M32" i="1"/>
  <c r="L32" i="1"/>
  <c r="L34" i="1" s="1"/>
  <c r="L35" i="1" s="1"/>
  <c r="L37" i="1" s="1"/>
  <c r="I32" i="1" l="1"/>
  <c r="H32" i="1"/>
  <c r="E32" i="1"/>
  <c r="E34" i="1" s="1"/>
  <c r="E35" i="1" s="1"/>
  <c r="E37" i="1" s="1"/>
  <c r="C32" i="1"/>
  <c r="C34" i="1" s="1"/>
  <c r="C35" i="1" s="1"/>
  <c r="B32" i="1"/>
  <c r="B34" i="1" s="1"/>
  <c r="B35" i="1" s="1"/>
  <c r="I36" i="1"/>
  <c r="F32" i="1"/>
  <c r="K32" i="1"/>
  <c r="G10" i="1"/>
  <c r="G6" i="1"/>
  <c r="G32" i="1" s="1"/>
  <c r="N33" i="1" l="1"/>
  <c r="N34" i="1" s="1"/>
  <c r="N35" i="1" s="1"/>
  <c r="N40" i="1" s="1"/>
  <c r="K34" i="1"/>
  <c r="K35" i="1" s="1"/>
  <c r="K37" i="1" s="1"/>
  <c r="C37" i="1"/>
  <c r="C40" i="1"/>
  <c r="F33" i="1"/>
  <c r="F34" i="1" s="1"/>
  <c r="F35" i="1" s="1"/>
  <c r="D34" i="1"/>
  <c r="D35" i="1" s="1"/>
  <c r="D37" i="1" s="1"/>
  <c r="J33" i="1"/>
  <c r="I34" i="1"/>
  <c r="I35" i="1" s="1"/>
  <c r="I37" i="1" s="1"/>
  <c r="G34" i="1"/>
  <c r="H33" i="1"/>
  <c r="H34" i="1" s="1"/>
  <c r="H35" i="1" s="1"/>
  <c r="B40" i="1"/>
  <c r="B37" i="1"/>
  <c r="J32" i="1"/>
  <c r="G35" i="1" l="1"/>
  <c r="G37" i="1" s="1"/>
  <c r="N37" i="1"/>
  <c r="H40" i="1"/>
  <c r="H37" i="1"/>
  <c r="F37" i="1"/>
  <c r="F40" i="1"/>
  <c r="M33" i="1"/>
  <c r="M34" i="1" s="1"/>
  <c r="M35" i="1" s="1"/>
  <c r="M40" i="1" s="1"/>
  <c r="J34" i="1"/>
  <c r="J35" i="1" s="1"/>
  <c r="J37" i="1" s="1"/>
  <c r="M37" i="1" l="1"/>
  <c r="O37" i="1" s="1"/>
  <c r="O40" i="1" l="1"/>
</calcChain>
</file>

<file path=xl/sharedStrings.xml><?xml version="1.0" encoding="utf-8"?>
<sst xmlns="http://schemas.openxmlformats.org/spreadsheetml/2006/main" count="47" uniqueCount="47">
  <si>
    <t>Rail</t>
  </si>
  <si>
    <t>Part</t>
  </si>
  <si>
    <t>P1V8</t>
  </si>
  <si>
    <t>P2V5</t>
  </si>
  <si>
    <t>P3V3</t>
  </si>
  <si>
    <t>P6V0A</t>
  </si>
  <si>
    <t>P7V0A</t>
  </si>
  <si>
    <t>P12V0A</t>
  </si>
  <si>
    <t>N12V0A</t>
  </si>
  <si>
    <t>P12V0</t>
  </si>
  <si>
    <t>LT3042 load</t>
  </si>
  <si>
    <t>LT3042 GND current</t>
  </si>
  <si>
    <t>AD5542 VDD</t>
  </si>
  <si>
    <t>ADA4528</t>
  </si>
  <si>
    <t>LTC6655</t>
  </si>
  <si>
    <t>LED</t>
  </si>
  <si>
    <t>FP LEDs</t>
  </si>
  <si>
    <t>LDOs:</t>
  </si>
  <si>
    <t>NCP3170 (3V3)</t>
  </si>
  <si>
    <t>TPS62175</t>
  </si>
  <si>
    <t>Iq:</t>
  </si>
  <si>
    <t>rail current</t>
  </si>
  <si>
    <t>rail converter efficiency</t>
  </si>
  <si>
    <t>rail power</t>
  </si>
  <si>
    <t>FPGA</t>
  </si>
  <si>
    <t>24AA02E048</t>
  </si>
  <si>
    <t>P3V3MP</t>
  </si>
  <si>
    <t>P13V0</t>
  </si>
  <si>
    <t>N13V0</t>
  </si>
  <si>
    <t>rail converter losses</t>
  </si>
  <si>
    <t>rail current with  dep.</t>
  </si>
  <si>
    <t>rail current  from dep.</t>
  </si>
  <si>
    <t>total losses</t>
  </si>
  <si>
    <t>total power from 12V rail + losses</t>
  </si>
  <si>
    <t>LM75</t>
  </si>
  <si>
    <t>OPA2197 DAC opamp</t>
  </si>
  <si>
    <t>LT3094 (N12V0A)</t>
  </si>
  <si>
    <t>LT3045 (P12V0A)</t>
  </si>
  <si>
    <t>OPA2197 load (10mA)</t>
  </si>
  <si>
    <t>P1V2</t>
  </si>
  <si>
    <t>P5V4A</t>
  </si>
  <si>
    <t>2xLT3042 (P5V4)</t>
  </si>
  <si>
    <t>Ref load 1kx4</t>
  </si>
  <si>
    <t>AUR9705(1V2)</t>
  </si>
  <si>
    <t>AUR9705(2V5)</t>
  </si>
  <si>
    <t>CC10-1212DF-E</t>
  </si>
  <si>
    <t>AT25SF081-SHD-T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</si>
</sst>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workbookViewId="0">
      <selection activeCell="L32" sqref="L32"/>
    </sheetView>
  </sheetViews>
  <sheetFormatPr defaultRowHeight="15" x14ac:dyDescent="0.25"/>
  <cols>
    <col min="1" max="1" width="36" customWidth="1"/>
    <col min="7" max="7" width="14.85546875" customWidth="1"/>
    <col min="15" max="15" width="18.140625" customWidth="1"/>
  </cols>
  <sheetData>
    <row r="1" spans="1:14" x14ac:dyDescent="0.25">
      <c r="A1" t="s">
        <v>0</v>
      </c>
      <c r="B1" t="s">
        <v>9</v>
      </c>
      <c r="C1" t="s">
        <v>39</v>
      </c>
      <c r="D1" t="s">
        <v>2</v>
      </c>
      <c r="E1" t="s">
        <v>3</v>
      </c>
      <c r="F1" t="s">
        <v>4</v>
      </c>
      <c r="G1" t="s">
        <v>40</v>
      </c>
      <c r="H1" t="s">
        <v>5</v>
      </c>
      <c r="I1" t="s">
        <v>6</v>
      </c>
      <c r="J1" t="s">
        <v>7</v>
      </c>
      <c r="K1" t="s">
        <v>8</v>
      </c>
      <c r="L1" t="s">
        <v>26</v>
      </c>
      <c r="M1" t="s">
        <v>27</v>
      </c>
      <c r="N1" t="s">
        <v>28</v>
      </c>
    </row>
    <row r="2" spans="1:14" x14ac:dyDescent="0.25">
      <c r="A2" t="s">
        <v>1</v>
      </c>
    </row>
    <row r="4" spans="1:14" x14ac:dyDescent="0.25">
      <c r="A4" t="s">
        <v>11</v>
      </c>
      <c r="G4">
        <v>4</v>
      </c>
    </row>
    <row r="5" spans="1:14" x14ac:dyDescent="0.25">
      <c r="A5" t="s">
        <v>10</v>
      </c>
      <c r="G5">
        <v>36</v>
      </c>
    </row>
    <row r="6" spans="1:14" x14ac:dyDescent="0.25">
      <c r="A6" t="s">
        <v>12</v>
      </c>
      <c r="G6">
        <f>32*0.15</f>
        <v>4.8</v>
      </c>
    </row>
    <row r="7" spans="1:14" x14ac:dyDescent="0.25">
      <c r="A7" t="s">
        <v>35</v>
      </c>
      <c r="J7">
        <f>32*2</f>
        <v>64</v>
      </c>
      <c r="K7">
        <f>32*2</f>
        <v>64</v>
      </c>
    </row>
    <row r="8" spans="1:14" x14ac:dyDescent="0.25">
      <c r="A8" t="s">
        <v>38</v>
      </c>
      <c r="J8">
        <f>32*10</f>
        <v>320</v>
      </c>
      <c r="K8">
        <f>32*10</f>
        <v>320</v>
      </c>
    </row>
    <row r="9" spans="1:14" x14ac:dyDescent="0.25">
      <c r="A9" t="s">
        <v>34</v>
      </c>
      <c r="L9">
        <v>2</v>
      </c>
    </row>
    <row r="10" spans="1:14" x14ac:dyDescent="0.25">
      <c r="A10" t="s">
        <v>13</v>
      </c>
      <c r="G10">
        <f>8*2.1</f>
        <v>16.8</v>
      </c>
    </row>
    <row r="11" spans="1:14" x14ac:dyDescent="0.25">
      <c r="A11" t="s">
        <v>14</v>
      </c>
      <c r="I11">
        <v>7.5</v>
      </c>
    </row>
    <row r="12" spans="1:14" x14ac:dyDescent="0.25">
      <c r="A12" t="s">
        <v>15</v>
      </c>
      <c r="E12">
        <v>2</v>
      </c>
      <c r="F12">
        <v>2</v>
      </c>
      <c r="G12">
        <v>2</v>
      </c>
      <c r="H12">
        <v>0</v>
      </c>
      <c r="I12">
        <v>2</v>
      </c>
      <c r="J12">
        <v>2</v>
      </c>
      <c r="K12">
        <v>2</v>
      </c>
    </row>
    <row r="13" spans="1:14" x14ac:dyDescent="0.25">
      <c r="A13" t="s">
        <v>16</v>
      </c>
      <c r="F13">
        <f>12</f>
        <v>12</v>
      </c>
      <c r="L13">
        <v>12</v>
      </c>
    </row>
    <row r="14" spans="1:14" x14ac:dyDescent="0.25">
      <c r="A14" t="s">
        <v>42</v>
      </c>
      <c r="G14">
        <v>20</v>
      </c>
    </row>
    <row r="15" spans="1:14" x14ac:dyDescent="0.25">
      <c r="A15" t="s">
        <v>17</v>
      </c>
    </row>
    <row r="16" spans="1:14" x14ac:dyDescent="0.25">
      <c r="A16" t="s">
        <v>37</v>
      </c>
      <c r="J16">
        <v>10</v>
      </c>
      <c r="M16">
        <v>0.03</v>
      </c>
    </row>
    <row r="18" spans="1:14" x14ac:dyDescent="0.25">
      <c r="A18" t="s">
        <v>36</v>
      </c>
      <c r="N18">
        <v>0.03</v>
      </c>
    </row>
    <row r="19" spans="1:14" x14ac:dyDescent="0.25">
      <c r="A19" t="s">
        <v>41</v>
      </c>
      <c r="H19">
        <v>20</v>
      </c>
    </row>
    <row r="20" spans="1:14" x14ac:dyDescent="0.25">
      <c r="A20" t="s">
        <v>20</v>
      </c>
    </row>
    <row r="21" spans="1:14" x14ac:dyDescent="0.25">
      <c r="A21" t="s">
        <v>18</v>
      </c>
      <c r="B21">
        <v>2</v>
      </c>
    </row>
    <row r="23" spans="1:14" x14ac:dyDescent="0.25">
      <c r="A23" t="s">
        <v>45</v>
      </c>
      <c r="B23">
        <v>50</v>
      </c>
    </row>
    <row r="24" spans="1:14" x14ac:dyDescent="0.25">
      <c r="A24" t="s">
        <v>19</v>
      </c>
      <c r="B24">
        <v>0.1</v>
      </c>
    </row>
    <row r="25" spans="1:14" x14ac:dyDescent="0.25">
      <c r="A25" t="s">
        <v>43</v>
      </c>
      <c r="F25">
        <v>0.05</v>
      </c>
    </row>
    <row r="26" spans="1:14" x14ac:dyDescent="0.25">
      <c r="A26" t="s">
        <v>44</v>
      </c>
      <c r="F26">
        <v>0.05</v>
      </c>
    </row>
    <row r="27" spans="1:14" x14ac:dyDescent="0.25">
      <c r="A27" t="s">
        <v>24</v>
      </c>
      <c r="C27">
        <v>500</v>
      </c>
      <c r="D27">
        <v>0</v>
      </c>
      <c r="E27">
        <v>300</v>
      </c>
      <c r="F27">
        <v>300</v>
      </c>
    </row>
    <row r="29" spans="1:14" x14ac:dyDescent="0.25">
      <c r="A29" t="s">
        <v>46</v>
      </c>
      <c r="L29">
        <v>20</v>
      </c>
    </row>
    <row r="30" spans="1:14" x14ac:dyDescent="0.25">
      <c r="A30" t="s">
        <v>25</v>
      </c>
      <c r="L30">
        <v>1</v>
      </c>
    </row>
    <row r="32" spans="1:14" x14ac:dyDescent="0.25">
      <c r="A32" t="s">
        <v>21</v>
      </c>
      <c r="B32">
        <f>SUM(B3:B31)</f>
        <v>52.1</v>
      </c>
      <c r="C32">
        <f t="shared" ref="C32:N32" si="0">SUM(C3:C31)</f>
        <v>500</v>
      </c>
      <c r="D32" s="4">
        <f t="shared" si="0"/>
        <v>0</v>
      </c>
      <c r="E32" s="4">
        <f t="shared" si="0"/>
        <v>302</v>
      </c>
      <c r="F32">
        <f t="shared" si="0"/>
        <v>314.10000000000002</v>
      </c>
      <c r="G32" s="3">
        <f t="shared" si="0"/>
        <v>83.6</v>
      </c>
      <c r="H32">
        <f t="shared" si="0"/>
        <v>20</v>
      </c>
      <c r="I32" s="2">
        <f t="shared" si="0"/>
        <v>9.5</v>
      </c>
      <c r="J32" s="6">
        <f t="shared" si="0"/>
        <v>396</v>
      </c>
      <c r="K32" s="5">
        <f t="shared" si="0"/>
        <v>386</v>
      </c>
      <c r="L32">
        <f t="shared" si="0"/>
        <v>35</v>
      </c>
      <c r="M32">
        <f t="shared" si="0"/>
        <v>0.03</v>
      </c>
      <c r="N32">
        <f t="shared" si="0"/>
        <v>0.03</v>
      </c>
    </row>
    <row r="33" spans="1:15" x14ac:dyDescent="0.25">
      <c r="A33" t="s">
        <v>31</v>
      </c>
      <c r="F33" s="4">
        <f>(2.5/3.3)*D32+(1.8/3.3)*E32</f>
        <v>164.72727272727275</v>
      </c>
      <c r="H33" s="3">
        <f>G32</f>
        <v>83.6</v>
      </c>
      <c r="J33" s="2">
        <f>I32</f>
        <v>9.5</v>
      </c>
      <c r="M33" s="6">
        <f>J32</f>
        <v>396</v>
      </c>
      <c r="N33" s="5">
        <f>K32</f>
        <v>386</v>
      </c>
    </row>
    <row r="34" spans="1:15" x14ac:dyDescent="0.25">
      <c r="A34" t="s">
        <v>30</v>
      </c>
      <c r="B34">
        <f>B32+B33</f>
        <v>52.1</v>
      </c>
      <c r="C34">
        <f t="shared" ref="C34:N34" si="1">C32+C33</f>
        <v>500</v>
      </c>
      <c r="D34">
        <f t="shared" si="1"/>
        <v>0</v>
      </c>
      <c r="E34">
        <f t="shared" si="1"/>
        <v>302</v>
      </c>
      <c r="F34">
        <f t="shared" si="1"/>
        <v>478.82727272727277</v>
      </c>
      <c r="G34">
        <f t="shared" si="1"/>
        <v>83.6</v>
      </c>
      <c r="H34">
        <f t="shared" si="1"/>
        <v>103.6</v>
      </c>
      <c r="I34">
        <f t="shared" si="1"/>
        <v>9.5</v>
      </c>
      <c r="J34">
        <f t="shared" si="1"/>
        <v>405.5</v>
      </c>
      <c r="K34">
        <f>K32+K33</f>
        <v>386</v>
      </c>
      <c r="L34">
        <f t="shared" si="1"/>
        <v>35</v>
      </c>
      <c r="M34">
        <f t="shared" si="1"/>
        <v>396.03</v>
      </c>
      <c r="N34">
        <f t="shared" si="1"/>
        <v>386.03</v>
      </c>
    </row>
    <row r="35" spans="1:15" x14ac:dyDescent="0.25">
      <c r="A35" t="s">
        <v>23</v>
      </c>
      <c r="B35">
        <f>B34*12</f>
        <v>625.20000000000005</v>
      </c>
      <c r="C35">
        <f>C34*1</f>
        <v>500</v>
      </c>
      <c r="D35">
        <f>D34*1.8</f>
        <v>0</v>
      </c>
      <c r="E35">
        <f>E34*2.5</f>
        <v>755</v>
      </c>
      <c r="F35">
        <f>F34*3.3</f>
        <v>1580.13</v>
      </c>
      <c r="G35">
        <f>G34*5.4</f>
        <v>451.44</v>
      </c>
      <c r="H35">
        <f>H34*6</f>
        <v>621.59999999999991</v>
      </c>
      <c r="I35">
        <f>I34*7</f>
        <v>66.5</v>
      </c>
      <c r="J35">
        <f>J34*12</f>
        <v>4866</v>
      </c>
      <c r="K35">
        <f>K34*12</f>
        <v>4632</v>
      </c>
      <c r="L35">
        <f>L34*3.3</f>
        <v>115.5</v>
      </c>
      <c r="M35">
        <f>M34*13</f>
        <v>5148.3899999999994</v>
      </c>
      <c r="N35">
        <f>N34*13</f>
        <v>5018.3899999999994</v>
      </c>
    </row>
    <row r="36" spans="1:15" x14ac:dyDescent="0.25">
      <c r="A36" t="s">
        <v>22</v>
      </c>
      <c r="B36">
        <v>1</v>
      </c>
      <c r="C36">
        <v>0.75</v>
      </c>
      <c r="D36">
        <v>0.9</v>
      </c>
      <c r="E36">
        <v>0.9</v>
      </c>
      <c r="F36">
        <v>0.9</v>
      </c>
      <c r="G36">
        <f>5.4/6</f>
        <v>0.9</v>
      </c>
      <c r="H36">
        <v>0.85</v>
      </c>
      <c r="I36">
        <f>7/13</f>
        <v>0.53846153846153844</v>
      </c>
      <c r="J36">
        <v>0.8</v>
      </c>
      <c r="K36">
        <v>0.8</v>
      </c>
      <c r="M36">
        <f>12.01/13</f>
        <v>0.92384615384615387</v>
      </c>
      <c r="N36">
        <f>12.01/13</f>
        <v>0.92384615384615387</v>
      </c>
      <c r="O36" s="1" t="s">
        <v>32</v>
      </c>
    </row>
    <row r="37" spans="1:15" x14ac:dyDescent="0.25">
      <c r="A37" t="s">
        <v>29</v>
      </c>
      <c r="B37">
        <f>(1-B36)*B35</f>
        <v>0</v>
      </c>
      <c r="C37">
        <f t="shared" ref="C37:N37" si="2">(1-C36)*C35</f>
        <v>125</v>
      </c>
      <c r="D37">
        <f t="shared" si="2"/>
        <v>0</v>
      </c>
      <c r="E37">
        <f t="shared" si="2"/>
        <v>75.499999999999986</v>
      </c>
      <c r="F37">
        <f t="shared" si="2"/>
        <v>158.01299999999998</v>
      </c>
      <c r="G37">
        <f t="shared" si="2"/>
        <v>45.143999999999991</v>
      </c>
      <c r="H37">
        <f t="shared" si="2"/>
        <v>93.24</v>
      </c>
      <c r="I37">
        <f t="shared" si="2"/>
        <v>30.692307692307693</v>
      </c>
      <c r="J37">
        <f t="shared" si="2"/>
        <v>973.19999999999982</v>
      </c>
      <c r="K37">
        <f t="shared" si="2"/>
        <v>926.39999999999975</v>
      </c>
      <c r="L37">
        <f t="shared" si="2"/>
        <v>115.5</v>
      </c>
      <c r="M37">
        <f t="shared" si="2"/>
        <v>392.06969999999984</v>
      </c>
      <c r="N37">
        <f t="shared" si="2"/>
        <v>382.16969999999981</v>
      </c>
      <c r="O37">
        <f>SUM(B37:N37)</f>
        <v>3316.9287076923069</v>
      </c>
    </row>
    <row r="40" spans="1:15" x14ac:dyDescent="0.25">
      <c r="A40" t="s">
        <v>33</v>
      </c>
      <c r="B40">
        <f>B35</f>
        <v>625.20000000000005</v>
      </c>
      <c r="C40">
        <f>C35</f>
        <v>500</v>
      </c>
      <c r="F40">
        <f>F35</f>
        <v>1580.13</v>
      </c>
      <c r="H40">
        <f>H35</f>
        <v>621.59999999999991</v>
      </c>
      <c r="M40">
        <f>M35</f>
        <v>5148.3899999999994</v>
      </c>
      <c r="N40">
        <f>N35</f>
        <v>5018.3899999999994</v>
      </c>
      <c r="O40">
        <f>SUM(B40:N40)+O37</f>
        <v>16810.638707692306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Kasprowicz</dc:creator>
  <cp:lastModifiedBy>LocalAdmin</cp:lastModifiedBy>
  <dcterms:created xsi:type="dcterms:W3CDTF">2019-09-07T17:17:27Z</dcterms:created>
  <dcterms:modified xsi:type="dcterms:W3CDTF">2020-03-20T18:11:21Z</dcterms:modified>
</cp:coreProperties>
</file>