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daniel/Documents/Workspace/Oracle/SmartDogProject/BACKEND/routes/data/"/>
    </mc:Choice>
  </mc:AlternateContent>
  <bookViews>
    <workbookView xWindow="0" yWindow="440" windowWidth="21020" windowHeight="14300" activeTab="1"/>
  </bookViews>
  <sheets>
    <sheet name="Sample Dashboard" sheetId="2" r:id="rId1"/>
    <sheet name="Sample Data" sheetId="1" r:id="rId2"/>
  </sheets>
  <definedNames>
    <definedName name="_xlnm._FilterDatabase" localSheetId="1" hidden="1">'Sample Data'!$A$2:$E$35</definedName>
    <definedName name="hsod020001T" localSheetId="1">'Sample Data'!$C$2</definedName>
    <definedName name="hsod020001vT" localSheetId="1">'Sample Data'!$E$5</definedName>
    <definedName name="hsod020003T" localSheetId="1">'Sample Data'!$D$11</definedName>
    <definedName name="hsod020003vT" localSheetId="1">'Sample Data'!$E$15</definedName>
    <definedName name="hsod020006T" localSheetId="1">'Sample Data'!$D$21</definedName>
    <definedName name="hsod020007T" localSheetId="1">'Sample Data'!$E$25</definedName>
    <definedName name="hsod020008T" localSheetId="1">'Sample Data'!$D$31</definedName>
    <definedName name="hsod020008vT" localSheetId="1">'Sample Data'!$E$35</definedName>
    <definedName name="hsod020009T" localSheetId="1">'Sample Data'!#REF!</definedName>
    <definedName name="hsod020009vT" localSheetId="1">'Sample Data'!#REF!</definedName>
    <definedName name="hsod020010T" localSheetId="1">'Sample Data'!#REF!</definedName>
    <definedName name="hsod020012T" localSheetId="1">'Sample Data'!#REF!</definedName>
    <definedName name="hsod020012vT" localSheetId="1">'Sample Data'!#REF!</definedName>
    <definedName name="hsod020015T" localSheetId="1">'Sample Data'!#REF!</definedName>
    <definedName name="hsod020020T" localSheetId="1">'Sample Data'!$D$38</definedName>
    <definedName name="hsod020025T" localSheetId="1">'Sample Data'!$D$43</definedName>
    <definedName name="hsod020030T" localSheetId="1">'Sample Data'!$D$48</definedName>
    <definedName name="hsod020035T" localSheetId="1">'Sample Data'!$D$53</definedName>
    <definedName name="hsod020040T" localSheetId="1">'Sample Data'!$D$58</definedName>
    <definedName name="hsod040010T" localSheetId="1">'Sample Data'!$D$63</definedName>
    <definedName name="hsod060010T" localSheetId="1">'Sample Data'!$D$68</definedName>
    <definedName name="hsod060020T" localSheetId="1">'Sample Data'!$D$73</definedName>
    <definedName name="hsod060030aT" localSheetId="1">'Sample Data'!$D$88</definedName>
    <definedName name="hsod060030avT" localSheetId="1">'Sample Data'!$D$93</definedName>
    <definedName name="hsod060030T" localSheetId="1">'Sample Data'!$D$78</definedName>
    <definedName name="hsod060030vT" localSheetId="1">'Sample Data'!$D$83</definedName>
    <definedName name="hsod060032T" localSheetId="1">'Sample Data'!$D$98</definedName>
    <definedName name="hsod060032vt" localSheetId="1">'Sample Data'!$D$103</definedName>
    <definedName name="hsod060034T" localSheetId="1">'Sample Data'!$D$108</definedName>
    <definedName name="hsod060034vt" localSheetId="1">'Sample Data'!$D$113</definedName>
    <definedName name="hsod080020T" localSheetId="1">'Sample Data'!$D$118</definedName>
    <definedName name="hsod080025T" localSheetId="1">'Sample Data'!$D$123</definedName>
    <definedName name="hsod080030T" localSheetId="1">'Sample Data'!$D$128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C43" i="2"/>
  <c r="C44" i="2"/>
  <c r="C45" i="2"/>
  <c r="C46" i="2"/>
  <c r="C47" i="2"/>
  <c r="C48" i="2"/>
  <c r="C49" i="2"/>
  <c r="M4" i="2"/>
  <c r="N4" i="2"/>
  <c r="O4" i="2"/>
  <c r="P4" i="2"/>
  <c r="Q4" i="2"/>
  <c r="R4" i="2"/>
  <c r="S4" i="2"/>
  <c r="T4" i="2"/>
  <c r="U4" i="2"/>
  <c r="V4" i="2"/>
  <c r="W4" i="2"/>
  <c r="M5" i="2"/>
  <c r="N5" i="2"/>
  <c r="O5" i="2"/>
  <c r="P5" i="2"/>
  <c r="Q5" i="2"/>
  <c r="R5" i="2"/>
  <c r="S5" i="2"/>
  <c r="T5" i="2"/>
  <c r="U5" i="2"/>
  <c r="V5" i="2"/>
  <c r="W5" i="2"/>
  <c r="M6" i="2"/>
  <c r="N6" i="2"/>
  <c r="O6" i="2"/>
  <c r="P6" i="2"/>
  <c r="Q6" i="2"/>
  <c r="R6" i="2"/>
  <c r="S6" i="2"/>
  <c r="T6" i="2"/>
  <c r="U6" i="2"/>
  <c r="V6" i="2"/>
  <c r="W6" i="2"/>
  <c r="M7" i="2"/>
  <c r="N7" i="2"/>
  <c r="O7" i="2"/>
  <c r="P7" i="2"/>
  <c r="Q7" i="2"/>
  <c r="R7" i="2"/>
  <c r="S7" i="2"/>
  <c r="T7" i="2"/>
  <c r="U7" i="2"/>
  <c r="V7" i="2"/>
  <c r="W7" i="2"/>
  <c r="L5" i="2"/>
  <c r="L6" i="2"/>
  <c r="L7" i="2"/>
  <c r="L4" i="2"/>
  <c r="F9" i="2"/>
  <c r="F8" i="2"/>
  <c r="F7" i="2"/>
  <c r="B7" i="2"/>
  <c r="F6" i="2"/>
  <c r="B6" i="2"/>
  <c r="F5" i="2"/>
  <c r="B5" i="2"/>
  <c r="F4" i="2"/>
  <c r="B4" i="2"/>
  <c r="K5" i="2"/>
  <c r="K6" i="2"/>
  <c r="K7" i="2"/>
  <c r="K4" i="2"/>
  <c r="C4" i="2"/>
  <c r="G4" i="2"/>
  <c r="C5" i="2"/>
  <c r="G5" i="2"/>
  <c r="C6" i="2"/>
  <c r="G6" i="2"/>
  <c r="C7" i="2"/>
  <c r="G7" i="2"/>
  <c r="G8" i="2"/>
  <c r="G9" i="2"/>
  <c r="H7" i="2"/>
  <c r="H5" i="2"/>
  <c r="H4" i="2"/>
  <c r="D7" i="2"/>
  <c r="D6" i="2"/>
  <c r="D4" i="2"/>
  <c r="G10" i="2"/>
  <c r="H9" i="2"/>
  <c r="C8" i="2"/>
  <c r="H6" i="2"/>
  <c r="D5" i="2"/>
  <c r="H8" i="2"/>
  <c r="F10" i="2"/>
  <c r="B8" i="2"/>
  <c r="D8" i="2"/>
  <c r="B54" i="2"/>
  <c r="B56" i="2"/>
  <c r="H10" i="2"/>
</calcChain>
</file>

<file path=xl/sharedStrings.xml><?xml version="1.0" encoding="utf-8"?>
<sst xmlns="http://schemas.openxmlformats.org/spreadsheetml/2006/main" count="239" uniqueCount="114">
  <si>
    <t>Create - Maintain Suppliers and Create-Maintain Purchase Orders</t>
  </si>
  <si>
    <t> There are 19 active users who can define/enter/merge/modify a supplier record and enter/modify a purchase order.</t>
  </si>
  <si>
    <t>Create - Maintain Suppliers and Maintain Purchase Orders Violations</t>
  </si>
  <si>
    <t> There are 7 active users who have defined / entered / merged / modified a supplier record and entered / modified a purchase order.</t>
  </si>
  <si>
    <t>Create - Maintain Suppliers and Maintain Supplier Invoices</t>
  </si>
  <si>
    <t> There are 24 active users who can define/enter/merge/modify a supplier record and enter/modify a supplier invoice.</t>
  </si>
  <si>
    <t>Create - Maintain Suppliers and Maintain Supplier Invoices Violations</t>
  </si>
  <si>
    <t> There are 1 Users that have access to enter and/or modify suppliers and enter or modify supplier invoices may be able to create fictitious invoices used for invoice payments.</t>
  </si>
  <si>
    <t>Create Requisitions and Approve Purchase Orders</t>
  </si>
  <si>
    <t>There are 24 active users that can enter requisitions and approve purchase orders.</t>
  </si>
  <si>
    <t>Create and Approve Purchase Orders</t>
  </si>
  <si>
    <t>There are 24 active users that can create and approve purchase orders.</t>
  </si>
  <si>
    <t>Create - Maintain Purchase Orders and Process Goods Receipt</t>
  </si>
  <si>
    <t> There are 31 active users who can create receipts and create or maintain purchase orders.</t>
  </si>
  <si>
    <t>Create - Maintain Purchase Orders and Process Goods Receipts Violations</t>
  </si>
  <si>
    <t> There are 0 active users that created or maintained purchase orders and processed goods receipts.</t>
  </si>
  <si>
    <t>Create - Maintain Purchase Orders and Create-Maintain Supplier Invoices</t>
  </si>
  <si>
    <t> There are 10 active users who can create/modify purchase orders and releases, and create/modify supplier invoices.</t>
  </si>
  <si>
    <t>Create - Maintain Purchase Orders and Maintain Supplier Invoices Violations</t>
  </si>
  <si>
    <t> There are 0 active users who have entered/modified purchase orders and entered/modified supplier invoices.</t>
  </si>
  <si>
    <t>Enter Invoice and Create Suppliers</t>
  </si>
  <si>
    <t>There are 8 active users who can enter payables invoices and create suppliers.</t>
  </si>
  <si>
    <t>Process Goods Receipt and Create-Maintain Supplier Invoices</t>
  </si>
  <si>
    <t> There are 20 active users who can receive goods and create/maintain supplier invoices.</t>
  </si>
  <si>
    <t>Process Goods Receipts and Create-Maintain Supplier Invoices Violations</t>
  </si>
  <si>
    <t> There are 0 active users who received goods and created/maintained supplier invoices.</t>
  </si>
  <si>
    <t>Create AP Invoices and Print Checks</t>
  </si>
  <si>
    <t>There are 4 active users who can enter payables invoices and print checks.</t>
  </si>
  <si>
    <t>Create Invoices and AP Payment Configuration Access</t>
  </si>
  <si>
    <t>There are 1 active users that can enter payables invoices and perform configuration related to payment functionality.</t>
  </si>
  <si>
    <t>Create and Approve AP Invoices</t>
  </si>
  <si>
    <t>There are 8 active users that can create and approve payables invoices.</t>
  </si>
  <si>
    <t>Enter Payment and Create Suppliers</t>
  </si>
  <si>
    <t>There are 8 active users who can enter a payment and create suppliers.</t>
  </si>
  <si>
    <t>Create Payments and Perform Bank Configuration</t>
  </si>
  <si>
    <t>There are 7 active users that can enter payments and perform bank configuration.</t>
  </si>
  <si>
    <t>Enter Payments and Create AP Invoices</t>
  </si>
  <si>
    <t>There are 4 active users that can enter payments and enter payables invoices.</t>
  </si>
  <si>
    <t>Enter Invoices and Maintain Customers</t>
  </si>
  <si>
    <t>There are 8 active users that can enter receivables invoices and create/maintain customers.</t>
  </si>
  <si>
    <t>Enter and Approve Journals</t>
  </si>
  <si>
    <t>No action required.</t>
  </si>
  <si>
    <t>Users able to Open/Close GL Periods</t>
  </si>
  <si>
    <t>There are 7 active users that can open/close the GL Periods.</t>
  </si>
  <si>
    <t>Create - Maintain GL Chart of Accounts and Enter Journals Entries</t>
  </si>
  <si>
    <t> There are 15 active users who can enter journals and create/update chart of accounts.</t>
  </si>
  <si>
    <t>Create - Maintain GL Chart of Accounts and Enter Journals Entries Violations</t>
  </si>
  <si>
    <t> There are 0 active users who have defined / entered / generated / scheduled / run / purged / archived budget or general ledger journals and defined/entered/disabled/updated chart of accounts.</t>
  </si>
  <si>
    <t>Create - Maintain GL Chart of Accounts and Post Journals Entries</t>
  </si>
  <si>
    <t> There are 9 active users who can post journals and create/update GL chart of accounts.</t>
  </si>
  <si>
    <t>Create - Maintain GL Chart of Accounts and Post Journals Entries Violations</t>
  </si>
  <si>
    <t> There are 0 active users who have maintained the Chart of Accounts and posted journals.</t>
  </si>
  <si>
    <t>Enter Journals Entries and Post Journal Entries</t>
  </si>
  <si>
    <t> There are 12 active users who can enter and post journals.</t>
  </si>
  <si>
    <t>Enter Journals Entries vs Post Journal Entries</t>
  </si>
  <si>
    <t> There are 6 active users who have entered and posted journals.</t>
  </si>
  <si>
    <t>Open-Close Accounting Periods and Post Journal Entries</t>
  </si>
  <si>
    <t> There are 7 active users who can open and close accounting periods and post journals.</t>
  </si>
  <si>
    <t>Open-Close Accounting Periods and Post Journal Entries Violations</t>
  </si>
  <si>
    <t> There are 4 active users who have potentially opened or closed accounting periods and posted journals.</t>
  </si>
  <si>
    <t>Users with Create User or User Management Access</t>
  </si>
  <si>
    <t>There are 11 active users that can create user accounts and assign access within Oracle through the Define Users function or the User Management responsibility.</t>
  </si>
  <si>
    <t>Users with System Administrator Access</t>
  </si>
  <si>
    <t>There are 4 active users who can create user accounts, assign access and change system set ups through System Administrator.</t>
  </si>
  <si>
    <t>Users with "Seeded" Super User Access</t>
  </si>
  <si>
    <t>There are 2 active users that have seeded Oracle responsibilities.</t>
  </si>
  <si>
    <t>Governance</t>
  </si>
  <si>
    <t>Application</t>
  </si>
  <si>
    <t>REC</t>
  </si>
  <si>
    <t>AUT</t>
  </si>
  <si>
    <t>CUS</t>
  </si>
  <si>
    <t>VER</t>
  </si>
  <si>
    <t>GL</t>
  </si>
  <si>
    <t>AP</t>
  </si>
  <si>
    <t>PO</t>
  </si>
  <si>
    <t>AR</t>
  </si>
  <si>
    <t>INV</t>
  </si>
  <si>
    <t>Admin</t>
  </si>
  <si>
    <t>Violation</t>
  </si>
  <si>
    <t>Segregation Test</t>
  </si>
  <si>
    <t>Governance Breakdown</t>
  </si>
  <si>
    <t>%</t>
  </si>
  <si>
    <t>Test</t>
  </si>
  <si>
    <t>Functional Breakdown</t>
  </si>
  <si>
    <t>General Ledger</t>
  </si>
  <si>
    <t>Accounts Receivables</t>
  </si>
  <si>
    <t>Accounts Payables</t>
  </si>
  <si>
    <t>Purchasing</t>
  </si>
  <si>
    <t>Inventory</t>
  </si>
  <si>
    <t>Administration</t>
  </si>
  <si>
    <t>Recording</t>
  </si>
  <si>
    <t>Custody</t>
  </si>
  <si>
    <t>Authorization</t>
  </si>
  <si>
    <t>Verification</t>
  </si>
  <si>
    <t>Pass</t>
  </si>
  <si>
    <t>Fail</t>
  </si>
  <si>
    <t>ADMIN</t>
  </si>
  <si>
    <t>Total</t>
  </si>
  <si>
    <t>Detail Outcome</t>
  </si>
  <si>
    <t>Speedodmeter Data</t>
  </si>
  <si>
    <t>Blank Area</t>
  </si>
  <si>
    <t>Start</t>
  </si>
  <si>
    <t>Red-Low range</t>
  </si>
  <si>
    <t>Red-Hgh range</t>
  </si>
  <si>
    <t>Yellow-Low range</t>
  </si>
  <si>
    <t>Yellow-High range</t>
  </si>
  <si>
    <t>Green-Low range</t>
  </si>
  <si>
    <t>Green-Middle range</t>
  </si>
  <si>
    <t>Green High Range</t>
  </si>
  <si>
    <t>Yellow-Middle range</t>
  </si>
  <si>
    <t>Pointer Data</t>
  </si>
  <si>
    <t>Value</t>
  </si>
  <si>
    <t>Need size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</si>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</sst>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4" borderId="13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indent="1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3300"/>
      <color rgb="FFDDEFC7"/>
      <color rgb="FFE9F5DB"/>
      <color rgb="FFFAF17E"/>
      <color rgb="FF006600"/>
      <color rgb="FFFAF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05219746786"/>
          <c:y val="0.178240740740741"/>
          <c:w val="0.582312841992916"/>
          <c:h val="0.743055555555556"/>
        </c:manualLayout>
      </c:layout>
      <c:doughnutChart>
        <c:varyColors val="1"/>
        <c:ser>
          <c:idx val="1"/>
          <c:order val="0"/>
          <c:tx>
            <c:strRef>
              <c:f>'Sample Dashboard'!$A$40:$C$40</c:f>
              <c:strCache>
                <c:ptCount val="1"/>
                <c:pt idx="0">
                  <c:v>Speedodmeter Data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433-4E33-9800-C114B13F6D2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33-4E33-9800-C114B13F6D2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433-4E33-9800-C114B13F6D2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33-4E33-9800-C114B13F6D24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433-4E33-9800-C114B13F6D24}"/>
              </c:ext>
            </c:extLst>
          </c:dPt>
          <c:dPt>
            <c:idx val="5"/>
            <c:bubble3D val="0"/>
            <c:spPr>
              <a:solidFill>
                <a:srgbClr val="FAF17E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33-4E33-9800-C114B13F6D24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433-4E33-9800-C114B13F6D24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433-4E33-9800-C114B13F6D24}"/>
              </c:ext>
            </c:extLst>
          </c:dPt>
          <c:dPt>
            <c:idx val="8"/>
            <c:bubble3D val="0"/>
            <c:spPr>
              <a:solidFill>
                <a:srgbClr val="0066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433-4E33-9800-C114B13F6D24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433-4E33-9800-C114B13F6D24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433-4E33-9800-C114B13F6D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'Sample Dashboard'!$C$41:$C$50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75.0</c:v>
                </c:pt>
                <c:pt idx="7">
                  <c:v>90.0</c:v>
                </c:pt>
                <c:pt idx="8">
                  <c:v>100.0</c:v>
                </c:pt>
              </c:numCache>
            </c:numRef>
          </c:cat>
          <c:val>
            <c:numRef>
              <c:f>'Sample Dashboard'!$B$41:$B$50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10.0</c:v>
                </c:pt>
                <c:pt idx="9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33-4E33-9800-C114B13F6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0"/>
      </c:doughnutChart>
      <c:pieChart>
        <c:varyColors val="1"/>
        <c:ser>
          <c:idx val="0"/>
          <c:order val="1"/>
          <c:tx>
            <c:strRef>
              <c:f>'Sample Dashboard'!$A$53:$B$53</c:f>
              <c:strCache>
                <c:ptCount val="1"/>
                <c:pt idx="0">
                  <c:v>Pointer Data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2433-4E33-9800-C114B13F6D2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433-4E33-9800-C114B13F6D2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433-4E33-9800-C114B13F6D24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433-4E33-9800-C114B13F6D2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433-4E33-9800-C114B13F6D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('Sample Dashboard'!$B$55,'Sample Dashboard'!$B$54,'Sample Dashboard'!$B$56)</c:f>
              <c:numCache>
                <c:formatCode>0.0</c:formatCode>
                <c:ptCount val="3"/>
                <c:pt idx="0" formatCode="General">
                  <c:v>2.0</c:v>
                </c:pt>
                <c:pt idx="1">
                  <c:v>0.0</c:v>
                </c:pt>
                <c:pt idx="2" formatCode="General">
                  <c:v>0.0</c:v>
                </c:pt>
              </c:numCache>
            </c:numRef>
          </c:cat>
          <c:val>
            <c:numRef>
              <c:f>'Sample Dashboard'!$B$54:$B$56</c:f>
              <c:numCache>
                <c:formatCode>General</c:formatCode>
                <c:ptCount val="3"/>
                <c:pt idx="0" formatCode="0.0">
                  <c:v>0.0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33-4E33-9800-C114B13F6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CC33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328613</xdr:colOff>
      <xdr:row>10</xdr:row>
      <xdr:rowOff>100012</xdr:rowOff>
    </xdr:from>
    <xdr:to>
      <xdr:col>4</xdr:col>
      <xdr:colOff>1171576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FC61DF8-112A-4271-9CED-DD11BAEB1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0.18639</cdr:x>
      <cdr:y>0.55556</cdr:y>
    </cdr:from>
    <cdr:to>
      <cdr:x>0.78503</cdr:x>
      <cdr:y>0.68924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E1D7BEC-459D-490C-AEB6-72E8F3BA2DA6}"/>
            </a:ext>
          </a:extLst>
        </cdr:cNvPr>
        <cdr:cNvSpPr txBox="1"/>
      </cdr:nvSpPr>
      <cdr:spPr>
        <a:xfrm xmlns:a="http://schemas.openxmlformats.org/drawingml/2006/main">
          <a:off x="652462" y="1524000"/>
          <a:ext cx="2095500" cy="36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="1"/>
            <a:t>Composite Score</a:t>
          </a:r>
        </a:p>
        <a:p xmlns:a="http://schemas.openxmlformats.org/drawingml/2006/main">
          <a:pPr algn="ctr"/>
          <a:endParaRPr lang="en-US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showGridLines="0" workbookViewId="0">
      <selection activeCell="M13" sqref="M13"/>
    </sheetView>
  </sheetViews>
  <sheetFormatPr baseColWidth="10" defaultColWidth="8.83203125" defaultRowHeight="15" x14ac:dyDescent="0.2"/>
  <cols>
    <col min="1" max="1" width="22.6640625" customWidth="1"/>
    <col min="2" max="4" width="5.6640625" customWidth="1"/>
    <col min="5" max="5" width="22.6640625" customWidth="1"/>
    <col min="6" max="8" width="5.6640625" customWidth="1"/>
    <col min="10" max="10" width="4.5" bestFit="1" customWidth="1"/>
    <col min="11" max="11" width="13.33203125" style="4" bestFit="1" customWidth="1"/>
    <col min="12" max="21" width="7.33203125" style="4" customWidth="1"/>
    <col min="22" max="23" width="7.33203125" customWidth="1"/>
  </cols>
  <sheetData>
    <row r="1" spans="1:23" ht="16" thickBot="1" x14ac:dyDescent="0.25">
      <c r="K1"/>
      <c r="L1" s="41" t="s">
        <v>72</v>
      </c>
      <c r="M1" s="41" t="s">
        <v>72</v>
      </c>
      <c r="N1" s="41" t="s">
        <v>75</v>
      </c>
      <c r="O1" s="41" t="s">
        <v>75</v>
      </c>
      <c r="P1" s="41" t="s">
        <v>73</v>
      </c>
      <c r="Q1" s="41" t="s">
        <v>73</v>
      </c>
      <c r="R1" s="41" t="s">
        <v>74</v>
      </c>
      <c r="S1" s="41" t="s">
        <v>74</v>
      </c>
      <c r="T1" s="41" t="s">
        <v>76</v>
      </c>
      <c r="U1" s="41" t="s">
        <v>76</v>
      </c>
      <c r="V1" s="41" t="s">
        <v>77</v>
      </c>
      <c r="W1" s="41" t="s">
        <v>96</v>
      </c>
    </row>
    <row r="2" spans="1:23" ht="30" customHeight="1" thickBot="1" x14ac:dyDescent="0.25">
      <c r="A2" s="52" t="s">
        <v>80</v>
      </c>
      <c r="B2" s="52"/>
      <c r="C2" s="52"/>
      <c r="D2" s="52"/>
      <c r="E2" s="53" t="s">
        <v>83</v>
      </c>
      <c r="F2" s="53"/>
      <c r="G2" s="53"/>
      <c r="H2" s="53"/>
      <c r="J2" s="20"/>
      <c r="K2" s="20"/>
      <c r="L2" s="48" t="s">
        <v>84</v>
      </c>
      <c r="M2" s="49"/>
      <c r="N2" s="50" t="s">
        <v>85</v>
      </c>
      <c r="O2" s="54"/>
      <c r="P2" s="48" t="s">
        <v>86</v>
      </c>
      <c r="Q2" s="49"/>
      <c r="R2" s="50" t="s">
        <v>87</v>
      </c>
      <c r="S2" s="54"/>
      <c r="T2" s="48" t="s">
        <v>88</v>
      </c>
      <c r="U2" s="49"/>
      <c r="V2" s="50" t="s">
        <v>89</v>
      </c>
      <c r="W2" s="51"/>
    </row>
    <row r="3" spans="1:23" ht="16" thickBot="1" x14ac:dyDescent="0.25">
      <c r="A3" s="15" t="s">
        <v>82</v>
      </c>
      <c r="B3" s="16" t="s">
        <v>94</v>
      </c>
      <c r="C3" s="16" t="s">
        <v>97</v>
      </c>
      <c r="D3" s="16" t="s">
        <v>81</v>
      </c>
      <c r="E3" s="17" t="s">
        <v>67</v>
      </c>
      <c r="F3" s="18" t="s">
        <v>94</v>
      </c>
      <c r="G3" s="18" t="s">
        <v>97</v>
      </c>
      <c r="H3" s="18" t="s">
        <v>81</v>
      </c>
      <c r="J3" s="20"/>
      <c r="K3" s="20"/>
      <c r="L3" s="42" t="s">
        <v>94</v>
      </c>
      <c r="M3" s="23" t="s">
        <v>95</v>
      </c>
      <c r="N3" s="33" t="s">
        <v>94</v>
      </c>
      <c r="O3" s="37" t="s">
        <v>95</v>
      </c>
      <c r="P3" s="21" t="s">
        <v>94</v>
      </c>
      <c r="Q3" s="23" t="s">
        <v>95</v>
      </c>
      <c r="R3" s="33" t="s">
        <v>94</v>
      </c>
      <c r="S3" s="37" t="s">
        <v>95</v>
      </c>
      <c r="T3" s="21" t="s">
        <v>94</v>
      </c>
      <c r="U3" s="23" t="s">
        <v>95</v>
      </c>
      <c r="V3" s="33" t="s">
        <v>94</v>
      </c>
      <c r="W3" s="22" t="s">
        <v>95</v>
      </c>
    </row>
    <row r="4" spans="1:23" x14ac:dyDescent="0.2">
      <c r="A4" s="6" t="s">
        <v>90</v>
      </c>
      <c r="B4" s="7">
        <f>COUNTIFS('Sample Data'!$B$3:$B$35,'Sample Data'!$B38,'Sample Data'!$A$3:$A$35,"Pass")</f>
        <v>0</v>
      </c>
      <c r="C4" s="7">
        <f>COUNTIF('Sample Data'!B$3:B$35, 'Sample Data'!$B38)</f>
        <v>0</v>
      </c>
      <c r="D4" s="8" t="e">
        <f>+B4/+C4</f>
        <v>#DIV/0!</v>
      </c>
      <c r="E4" s="6" t="s">
        <v>84</v>
      </c>
      <c r="F4" s="7">
        <f>COUNTIFS('Sample Data'!$C$3:$C$35,'Sample Data'!$C38,'Sample Data'!$A$3:$A$35,"Pass")</f>
        <v>0</v>
      </c>
      <c r="G4" s="7">
        <f>COUNTIF('Sample Data'!C$3:C$35, 'Sample Data'!$C38)</f>
        <v>0</v>
      </c>
      <c r="H4" s="8" t="e">
        <f t="shared" ref="H4:H10" si="0">+F4/+G4</f>
        <v>#DIV/0!</v>
      </c>
      <c r="J4" s="19" t="s">
        <v>68</v>
      </c>
      <c r="K4" s="24" t="str">
        <f>+A4</f>
        <v>Recording</v>
      </c>
      <c r="L4" s="27">
        <f>SUM(COUNTIFS('Sample Data'!$B$3:$B$35,$J4,'Sample Data'!$C$3:$C$35,L$1,'Sample Data'!$A$3:$A$35,L$3))</f>
        <v>1</v>
      </c>
      <c r="M4" s="28">
        <f>SUM(COUNTIFS('Sample Data'!$B$3:$B$35,$J4,'Sample Data'!$C$3:$C$35,M$1,'Sample Data'!$A$3:$A$35,M$3))</f>
        <v>2</v>
      </c>
      <c r="N4" s="34">
        <f>SUM(COUNTIFS('Sample Data'!$B$3:$B$35,$J4,'Sample Data'!$C$3:$C$35,N$1,'Sample Data'!$A$3:$A$35,N$3))</f>
        <v>0</v>
      </c>
      <c r="O4" s="38">
        <f>SUM(COUNTIFS('Sample Data'!$B$3:$B$35,$J4,'Sample Data'!$C$3:$C$35,O$1,'Sample Data'!$A$3:$A$35,O$3))</f>
        <v>0</v>
      </c>
      <c r="P4" s="27">
        <f>SUM(COUNTIFS('Sample Data'!$B$3:$B$35,$J4,'Sample Data'!$C$3:$C$35,P$1,'Sample Data'!$A$3:$A$35,P$3))</f>
        <v>1</v>
      </c>
      <c r="Q4" s="28">
        <f>SUM(COUNTIFS('Sample Data'!$B$3:$B$35,$J4,'Sample Data'!$C$3:$C$35,Q$1,'Sample Data'!$A$3:$A$35,Q$3))</f>
        <v>2</v>
      </c>
      <c r="R4" s="34">
        <f>SUM(COUNTIFS('Sample Data'!$B$3:$B$35,$J4,'Sample Data'!$C$3:$C$35,R$1,'Sample Data'!$A$3:$A$35,R$3))</f>
        <v>0</v>
      </c>
      <c r="S4" s="38">
        <f>SUM(COUNTIFS('Sample Data'!$B$3:$B$35,$J4,'Sample Data'!$C$3:$C$35,S$1,'Sample Data'!$A$3:$A$35,S$3))</f>
        <v>1</v>
      </c>
      <c r="T4" s="27">
        <f>SUM(COUNTIFS('Sample Data'!$B$3:$B$35,$J4,'Sample Data'!$C$3:$C$35,T$1,'Sample Data'!$A$3:$A$35,T$3))</f>
        <v>1</v>
      </c>
      <c r="U4" s="28">
        <f>SUM(COUNTIFS('Sample Data'!$B$3:$B$35,$J4,'Sample Data'!$C$3:$C$35,U$1,'Sample Data'!$A$3:$A$35,U$3))</f>
        <v>0</v>
      </c>
      <c r="V4" s="34">
        <f>SUM(COUNTIFS('Sample Data'!$B$3:$B$35,$J4,'Sample Data'!$C$3:$C$35,V$1,'Sample Data'!$A$3:$A$35,V$3))</f>
        <v>0</v>
      </c>
      <c r="W4" s="28">
        <f>SUM(COUNTIFS('Sample Data'!$B$3:$B$35,$J4,'Sample Data'!$C$3:$C$35,W$1,'Sample Data'!$A$3:$A$35,W$3))</f>
        <v>1</v>
      </c>
    </row>
    <row r="5" spans="1:23" x14ac:dyDescent="0.2">
      <c r="A5" s="9" t="s">
        <v>91</v>
      </c>
      <c r="B5" s="10">
        <f>COUNTIFS('Sample Data'!$B$3:$B$35,'Sample Data'!$B39,'Sample Data'!$A$3:$A$35,"Pass")</f>
        <v>0</v>
      </c>
      <c r="C5" s="10">
        <f>COUNTIF('Sample Data'!B$3:B$35, 'Sample Data'!$B39)</f>
        <v>0</v>
      </c>
      <c r="D5" s="11" t="e">
        <f>+B5/+C5</f>
        <v>#DIV/0!</v>
      </c>
      <c r="E5" s="9" t="s">
        <v>85</v>
      </c>
      <c r="F5" s="10">
        <f>COUNTIFS('Sample Data'!$C$3:$C$35,'Sample Data'!$C39,'Sample Data'!$A$3:$A$35,"Pass")</f>
        <v>0</v>
      </c>
      <c r="G5" s="10">
        <f>COUNTIF('Sample Data'!C$3:C$35, 'Sample Data'!$C39)</f>
        <v>0</v>
      </c>
      <c r="H5" s="11" t="e">
        <f t="shared" si="0"/>
        <v>#DIV/0!</v>
      </c>
      <c r="J5" s="19" t="s">
        <v>70</v>
      </c>
      <c r="K5" s="25" t="str">
        <f>+A5</f>
        <v>Custody</v>
      </c>
      <c r="L5" s="29">
        <f>SUM(COUNTIFS('Sample Data'!$B$3:$B$35,$J5,'Sample Data'!$C$3:$C$35,L$1,'Sample Data'!$A$3:$A$35,L$3))</f>
        <v>1</v>
      </c>
      <c r="M5" s="30">
        <f>SUM(COUNTIFS('Sample Data'!$B$3:$B$35,$J5,'Sample Data'!$C$3:$C$35,M$1,'Sample Data'!$A$3:$A$35,M$3))</f>
        <v>1</v>
      </c>
      <c r="N5" s="35">
        <f>SUM(COUNTIFS('Sample Data'!$B$3:$B$35,$J5,'Sample Data'!$C$3:$C$35,N$1,'Sample Data'!$A$3:$A$35,N$3))</f>
        <v>0</v>
      </c>
      <c r="O5" s="39">
        <f>SUM(COUNTIFS('Sample Data'!$B$3:$B$35,$J5,'Sample Data'!$C$3:$C$35,O$1,'Sample Data'!$A$3:$A$35,O$3))</f>
        <v>1</v>
      </c>
      <c r="P5" s="29">
        <f>SUM(COUNTIFS('Sample Data'!$B$3:$B$35,$J5,'Sample Data'!$C$3:$C$35,P$1,'Sample Data'!$A$3:$A$35,P$3))</f>
        <v>1</v>
      </c>
      <c r="Q5" s="30">
        <f>SUM(COUNTIFS('Sample Data'!$B$3:$B$35,$J5,'Sample Data'!$C$3:$C$35,Q$1,'Sample Data'!$A$3:$A$35,Q$3))</f>
        <v>1</v>
      </c>
      <c r="R5" s="35">
        <f>SUM(COUNTIFS('Sample Data'!$B$3:$B$35,$J5,'Sample Data'!$C$3:$C$35,R$1,'Sample Data'!$A$3:$A$35,R$3))</f>
        <v>1</v>
      </c>
      <c r="S5" s="39">
        <f>SUM(COUNTIFS('Sample Data'!$B$3:$B$35,$J5,'Sample Data'!$C$3:$C$35,S$1,'Sample Data'!$A$3:$A$35,S$3))</f>
        <v>0</v>
      </c>
      <c r="T5" s="29">
        <f>SUM(COUNTIFS('Sample Data'!$B$3:$B$35,$J5,'Sample Data'!$C$3:$C$35,T$1,'Sample Data'!$A$3:$A$35,T$3))</f>
        <v>1</v>
      </c>
      <c r="U5" s="30">
        <f>SUM(COUNTIFS('Sample Data'!$B$3:$B$35,$J5,'Sample Data'!$C$3:$C$35,U$1,'Sample Data'!$A$3:$A$35,U$3))</f>
        <v>0</v>
      </c>
      <c r="V5" s="35">
        <f>SUM(COUNTIFS('Sample Data'!$B$3:$B$35,$J5,'Sample Data'!$C$3:$C$35,V$1,'Sample Data'!$A$3:$A$35,V$3))</f>
        <v>0</v>
      </c>
      <c r="W5" s="30">
        <f>SUM(COUNTIFS('Sample Data'!$B$3:$B$35,$J5,'Sample Data'!$C$3:$C$35,W$1,'Sample Data'!$A$3:$A$35,W$3))</f>
        <v>1</v>
      </c>
    </row>
    <row r="6" spans="1:23" x14ac:dyDescent="0.2">
      <c r="A6" s="9" t="s">
        <v>92</v>
      </c>
      <c r="B6" s="10">
        <f>COUNTIFS('Sample Data'!$B$3:$B$35,'Sample Data'!$B40,'Sample Data'!$A$3:$A$35,"Pass")</f>
        <v>0</v>
      </c>
      <c r="C6" s="10">
        <f>COUNTIF('Sample Data'!B$3:B$35, 'Sample Data'!$B40)</f>
        <v>0</v>
      </c>
      <c r="D6" s="11" t="e">
        <f>+B6/+C6</f>
        <v>#DIV/0!</v>
      </c>
      <c r="E6" s="9" t="s">
        <v>86</v>
      </c>
      <c r="F6" s="10">
        <f>COUNTIFS('Sample Data'!$C$3:$C$35,'Sample Data'!$C40,'Sample Data'!$A$3:$A$35,"Pass")</f>
        <v>0</v>
      </c>
      <c r="G6" s="10">
        <f>COUNTIF('Sample Data'!C$3:C$35, 'Sample Data'!$C40)</f>
        <v>0</v>
      </c>
      <c r="H6" s="11" t="e">
        <f t="shared" si="0"/>
        <v>#DIV/0!</v>
      </c>
      <c r="J6" s="19" t="s">
        <v>69</v>
      </c>
      <c r="K6" s="25" t="str">
        <f>+A6</f>
        <v>Authorization</v>
      </c>
      <c r="L6" s="29">
        <f>SUM(COUNTIFS('Sample Data'!$B$3:$B$35,$J6,'Sample Data'!$C$3:$C$35,L$1,'Sample Data'!$A$3:$A$35,L$3))</f>
        <v>2</v>
      </c>
      <c r="M6" s="30">
        <f>SUM(COUNTIFS('Sample Data'!$B$3:$B$35,$J6,'Sample Data'!$C$3:$C$35,M$1,'Sample Data'!$A$3:$A$35,M$3))</f>
        <v>0</v>
      </c>
      <c r="N6" s="35">
        <f>SUM(COUNTIFS('Sample Data'!$B$3:$B$35,$J6,'Sample Data'!$C$3:$C$35,N$1,'Sample Data'!$A$3:$A$35,N$3))</f>
        <v>0</v>
      </c>
      <c r="O6" s="39">
        <f>SUM(COUNTIFS('Sample Data'!$B$3:$B$35,$J6,'Sample Data'!$C$3:$C$35,O$1,'Sample Data'!$A$3:$A$35,O$3))</f>
        <v>0</v>
      </c>
      <c r="P6" s="29">
        <f>SUM(COUNTIFS('Sample Data'!$B$3:$B$35,$J6,'Sample Data'!$C$3:$C$35,P$1,'Sample Data'!$A$3:$A$35,P$3))</f>
        <v>1</v>
      </c>
      <c r="Q6" s="30">
        <f>SUM(COUNTIFS('Sample Data'!$B$3:$B$35,$J6,'Sample Data'!$C$3:$C$35,Q$1,'Sample Data'!$A$3:$A$35,Q$3))</f>
        <v>2</v>
      </c>
      <c r="R6" s="35">
        <f>SUM(COUNTIFS('Sample Data'!$B$3:$B$35,$J6,'Sample Data'!$C$3:$C$35,R$1,'Sample Data'!$A$3:$A$35,R$3))</f>
        <v>1</v>
      </c>
      <c r="S6" s="39">
        <f>SUM(COUNTIFS('Sample Data'!$B$3:$B$35,$J6,'Sample Data'!$C$3:$C$35,S$1,'Sample Data'!$A$3:$A$35,S$3))</f>
        <v>0</v>
      </c>
      <c r="T6" s="29">
        <f>SUM(COUNTIFS('Sample Data'!$B$3:$B$35,$J6,'Sample Data'!$C$3:$C$35,T$1,'Sample Data'!$A$3:$A$35,T$3))</f>
        <v>1</v>
      </c>
      <c r="U6" s="30">
        <f>SUM(COUNTIFS('Sample Data'!$B$3:$B$35,$J6,'Sample Data'!$C$3:$C$35,U$1,'Sample Data'!$A$3:$A$35,U$3))</f>
        <v>0</v>
      </c>
      <c r="V6" s="35">
        <f>SUM(COUNTIFS('Sample Data'!$B$3:$B$35,$J6,'Sample Data'!$C$3:$C$35,V$1,'Sample Data'!$A$3:$A$35,V$3))</f>
        <v>0</v>
      </c>
      <c r="W6" s="30">
        <f>SUM(COUNTIFS('Sample Data'!$B$3:$B$35,$J6,'Sample Data'!$C$3:$C$35,W$1,'Sample Data'!$A$3:$A$35,W$3))</f>
        <v>1</v>
      </c>
    </row>
    <row r="7" spans="1:23" ht="16" thickBot="1" x14ac:dyDescent="0.25">
      <c r="A7" s="12" t="s">
        <v>93</v>
      </c>
      <c r="B7" s="13">
        <f>COUNTIFS('Sample Data'!$B$3:$B$35,'Sample Data'!$B41,'Sample Data'!$A$3:$A$35,"Pass")</f>
        <v>0</v>
      </c>
      <c r="C7" s="13">
        <f>COUNTIF('Sample Data'!B$3:B$35, 'Sample Data'!$B41)</f>
        <v>0</v>
      </c>
      <c r="D7" s="14" t="e">
        <f>+B7/+C7</f>
        <v>#DIV/0!</v>
      </c>
      <c r="E7" s="9" t="s">
        <v>87</v>
      </c>
      <c r="F7" s="10">
        <f>COUNTIFS('Sample Data'!$C$3:$C$35,'Sample Data'!$C41,'Sample Data'!$A$3:$A$35,"Pass")</f>
        <v>0</v>
      </c>
      <c r="G7" s="10">
        <f>COUNTIF('Sample Data'!C$3:C$35, 'Sample Data'!$C41)</f>
        <v>0</v>
      </c>
      <c r="H7" s="11" t="e">
        <f t="shared" si="0"/>
        <v>#DIV/0!</v>
      </c>
      <c r="J7" s="19" t="s">
        <v>71</v>
      </c>
      <c r="K7" s="26" t="str">
        <f>+A7</f>
        <v>Verification</v>
      </c>
      <c r="L7" s="31">
        <f>SUM(COUNTIFS('Sample Data'!$B$3:$B$35,$J7,'Sample Data'!$C$3:$C$35,L$1,'Sample Data'!$A$3:$A$35,L$3))</f>
        <v>1</v>
      </c>
      <c r="M7" s="32">
        <f>SUM(COUNTIFS('Sample Data'!$B$3:$B$35,$J7,'Sample Data'!$C$3:$C$35,M$1,'Sample Data'!$A$3:$A$35,M$3))</f>
        <v>2</v>
      </c>
      <c r="N7" s="36">
        <f>SUM(COUNTIFS('Sample Data'!$B$3:$B$35,$J7,'Sample Data'!$C$3:$C$35,N$1,'Sample Data'!$A$3:$A$35,N$3))</f>
        <v>0</v>
      </c>
      <c r="O7" s="40">
        <f>SUM(COUNTIFS('Sample Data'!$B$3:$B$35,$J7,'Sample Data'!$C$3:$C$35,O$1,'Sample Data'!$A$3:$A$35,O$3))</f>
        <v>0</v>
      </c>
      <c r="P7" s="31">
        <f>SUM(COUNTIFS('Sample Data'!$B$3:$B$35,$J7,'Sample Data'!$C$3:$C$35,P$1,'Sample Data'!$A$3:$A$35,P$3))</f>
        <v>0</v>
      </c>
      <c r="Q7" s="32">
        <f>SUM(COUNTIFS('Sample Data'!$B$3:$B$35,$J7,'Sample Data'!$C$3:$C$35,Q$1,'Sample Data'!$A$3:$A$35,Q$3))</f>
        <v>3</v>
      </c>
      <c r="R7" s="36">
        <f>SUM(COUNTIFS('Sample Data'!$B$3:$B$35,$J7,'Sample Data'!$C$3:$C$35,R$1,'Sample Data'!$A$3:$A$35,R$3))</f>
        <v>0</v>
      </c>
      <c r="S7" s="40">
        <f>SUM(COUNTIFS('Sample Data'!$B$3:$B$35,$J7,'Sample Data'!$C$3:$C$35,S$1,'Sample Data'!$A$3:$A$35,S$3))</f>
        <v>1</v>
      </c>
      <c r="T7" s="31">
        <f>SUM(COUNTIFS('Sample Data'!$B$3:$B$35,$J7,'Sample Data'!$C$3:$C$35,T$1,'Sample Data'!$A$3:$A$35,T$3))</f>
        <v>1</v>
      </c>
      <c r="U7" s="32">
        <f>SUM(COUNTIFS('Sample Data'!$B$3:$B$35,$J7,'Sample Data'!$C$3:$C$35,U$1,'Sample Data'!$A$3:$A$35,U$3))</f>
        <v>0</v>
      </c>
      <c r="V7" s="36">
        <f>SUM(COUNTIFS('Sample Data'!$B$3:$B$35,$J7,'Sample Data'!$C$3:$C$35,V$1,'Sample Data'!$A$3:$A$35,V$3))</f>
        <v>0</v>
      </c>
      <c r="W7" s="32">
        <f>SUM(COUNTIFS('Sample Data'!$B$3:$B$35,$J7,'Sample Data'!$C$3:$C$35,W$1,'Sample Data'!$A$3:$A$35,W$3))</f>
        <v>0</v>
      </c>
    </row>
    <row r="8" spans="1:23" x14ac:dyDescent="0.2">
      <c r="A8" s="1"/>
      <c r="B8" s="4">
        <f>SUM(B4:B7)</f>
        <v>0</v>
      </c>
      <c r="C8" s="4">
        <f>SUM(C4:C7)</f>
        <v>0</v>
      </c>
      <c r="D8" s="5" t="e">
        <f>+B8/+C8</f>
        <v>#DIV/0!</v>
      </c>
      <c r="E8" s="9" t="s">
        <v>88</v>
      </c>
      <c r="F8" s="10">
        <f>COUNTIFS('Sample Data'!$C$3:$C$35,'Sample Data'!$C42,'Sample Data'!$A$3:$A$35,"Pass")</f>
        <v>0</v>
      </c>
      <c r="G8" s="10">
        <f>COUNTIF('Sample Data'!C$3:C$35, 'Sample Data'!$C42)</f>
        <v>0</v>
      </c>
      <c r="H8" s="11" t="e">
        <f t="shared" si="0"/>
        <v>#DIV/0!</v>
      </c>
      <c r="K8"/>
      <c r="V8" s="4"/>
    </row>
    <row r="9" spans="1:23" ht="16" thickBot="1" x14ac:dyDescent="0.25">
      <c r="A9" s="1"/>
      <c r="B9" s="4"/>
      <c r="C9" s="4"/>
      <c r="D9" s="4"/>
      <c r="E9" s="12" t="s">
        <v>89</v>
      </c>
      <c r="F9" s="13">
        <f>COUNTIFS('Sample Data'!$C$3:$C$35,'Sample Data'!$C43,'Sample Data'!$A$3:$A$35,"Pass")</f>
        <v>0</v>
      </c>
      <c r="G9" s="13">
        <f>COUNTIF('Sample Data'!C$3:C$35, 'Sample Data'!$C43)</f>
        <v>0</v>
      </c>
      <c r="H9" s="14" t="e">
        <f t="shared" si="0"/>
        <v>#DIV/0!</v>
      </c>
    </row>
    <row r="10" spans="1:23" x14ac:dyDescent="0.2">
      <c r="A10" s="1"/>
      <c r="B10" s="4"/>
      <c r="C10" s="4"/>
      <c r="D10" s="4"/>
      <c r="E10" s="1"/>
      <c r="F10" s="4">
        <f>SUM(F4:F9)</f>
        <v>0</v>
      </c>
      <c r="G10" s="4">
        <f>SUM(G4:G9)</f>
        <v>0</v>
      </c>
      <c r="H10" s="5" t="e">
        <f t="shared" si="0"/>
        <v>#DIV/0!</v>
      </c>
    </row>
    <row r="12" spans="1:23" s="20" customFormat="1" ht="30.75" customHeight="1" x14ac:dyDescent="0.2"/>
    <row r="13" spans="1:23" s="20" customFormat="1" ht="16.5" customHeight="1" x14ac:dyDescent="0.2"/>
    <row r="40" spans="1:3" x14ac:dyDescent="0.2">
      <c r="A40" s="47" t="s">
        <v>99</v>
      </c>
      <c r="B40" s="47"/>
      <c r="C40" s="47"/>
    </row>
    <row r="41" spans="1:3" x14ac:dyDescent="0.2">
      <c r="A41" s="44" t="s">
        <v>101</v>
      </c>
      <c r="B41">
        <v>0</v>
      </c>
      <c r="C41">
        <v>0</v>
      </c>
    </row>
    <row r="42" spans="1:3" x14ac:dyDescent="0.2">
      <c r="A42" s="44" t="s">
        <v>102</v>
      </c>
      <c r="B42">
        <v>10</v>
      </c>
      <c r="C42">
        <f>+C41+B42</f>
        <v>10</v>
      </c>
    </row>
    <row r="43" spans="1:3" x14ac:dyDescent="0.2">
      <c r="A43" s="44" t="s">
        <v>103</v>
      </c>
      <c r="B43">
        <v>10</v>
      </c>
      <c r="C43">
        <f t="shared" ref="C43:C49" si="1">+C42+B43</f>
        <v>20</v>
      </c>
    </row>
    <row r="44" spans="1:3" x14ac:dyDescent="0.2">
      <c r="A44" s="44" t="s">
        <v>104</v>
      </c>
      <c r="B44">
        <v>10</v>
      </c>
      <c r="C44">
        <f t="shared" si="1"/>
        <v>30</v>
      </c>
    </row>
    <row r="45" spans="1:3" x14ac:dyDescent="0.2">
      <c r="A45" s="44" t="s">
        <v>109</v>
      </c>
      <c r="B45">
        <v>15</v>
      </c>
      <c r="C45">
        <f t="shared" si="1"/>
        <v>45</v>
      </c>
    </row>
    <row r="46" spans="1:3" x14ac:dyDescent="0.2">
      <c r="A46" s="44" t="s">
        <v>105</v>
      </c>
      <c r="B46">
        <v>15</v>
      </c>
      <c r="C46">
        <f t="shared" si="1"/>
        <v>60</v>
      </c>
    </row>
    <row r="47" spans="1:3" x14ac:dyDescent="0.2">
      <c r="A47" s="44" t="s">
        <v>106</v>
      </c>
      <c r="B47">
        <v>15</v>
      </c>
      <c r="C47">
        <f t="shared" si="1"/>
        <v>75</v>
      </c>
    </row>
    <row r="48" spans="1:3" x14ac:dyDescent="0.2">
      <c r="A48" s="44" t="s">
        <v>107</v>
      </c>
      <c r="B48">
        <v>15</v>
      </c>
      <c r="C48">
        <f t="shared" si="1"/>
        <v>90</v>
      </c>
    </row>
    <row r="49" spans="1:3" x14ac:dyDescent="0.2">
      <c r="A49" s="44" t="s">
        <v>108</v>
      </c>
      <c r="B49">
        <v>10</v>
      </c>
      <c r="C49">
        <f t="shared" si="1"/>
        <v>100</v>
      </c>
    </row>
    <row r="50" spans="1:3" x14ac:dyDescent="0.2">
      <c r="A50" s="44" t="s">
        <v>100</v>
      </c>
      <c r="B50">
        <v>100</v>
      </c>
    </row>
    <row r="53" spans="1:3" x14ac:dyDescent="0.2">
      <c r="A53" s="46" t="s">
        <v>110</v>
      </c>
      <c r="B53" s="46"/>
    </row>
    <row r="54" spans="1:3" x14ac:dyDescent="0.2">
      <c r="A54" s="44" t="s">
        <v>111</v>
      </c>
      <c r="B54" s="45" t="e">
        <f>+D8*100</f>
        <v>#DIV/0!</v>
      </c>
    </row>
    <row r="55" spans="1:3" x14ac:dyDescent="0.2">
      <c r="A55" s="44" t="s">
        <v>112</v>
      </c>
      <c r="B55">
        <v>2</v>
      </c>
    </row>
    <row r="56" spans="1:3" x14ac:dyDescent="0.2">
      <c r="A56" s="44" t="s">
        <v>113</v>
      </c>
      <c r="B56" t="e">
        <f>SUM(B41:B50)-SUM(B54:B55)</f>
        <v>#DIV/0!</v>
      </c>
    </row>
  </sheetData>
  <mergeCells count="10">
    <mergeCell ref="A53:B53"/>
    <mergeCell ref="A40:C40"/>
    <mergeCell ref="T2:U2"/>
    <mergeCell ref="V2:W2"/>
    <mergeCell ref="A2:D2"/>
    <mergeCell ref="E2:H2"/>
    <mergeCell ref="L2:M2"/>
    <mergeCell ref="N2:O2"/>
    <mergeCell ref="P2:Q2"/>
    <mergeCell ref="R2:S2"/>
  </mergeCells>
  <conditionalFormatting sqref="L3:W3">
    <cfRule type="cellIs" dxfId="5" priority="1" operator="equal">
      <formula>"Pass"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pane xSplit="3" ySplit="2" topLeftCell="D28" activePane="bottomRight" state="frozen"/>
      <selection pane="topRight" activeCell="D1" sqref="D1"/>
      <selection pane="bottomLeft" activeCell="A3" sqref="A3"/>
      <selection pane="bottomRight" activeCell="C43" sqref="C43"/>
    </sheetView>
  </sheetViews>
  <sheetFormatPr baseColWidth="10" defaultColWidth="8.83203125" defaultRowHeight="15" x14ac:dyDescent="0.2"/>
  <cols>
    <col min="1" max="1" width="11.83203125" style="4" customWidth="1"/>
    <col min="2" max="2" width="14.5" style="4" customWidth="1"/>
    <col min="3" max="3" width="14" style="4" customWidth="1"/>
    <col min="4" max="4" width="35.6640625" style="3" customWidth="1"/>
    <col min="5" max="5" width="71" style="3" customWidth="1"/>
    <col min="6" max="6" width="8.83203125" style="1"/>
    <col min="7" max="7" width="22.6640625" style="1" customWidth="1"/>
    <col min="8" max="11" width="5.6640625" style="1" customWidth="1"/>
    <col min="12" max="16384" width="8.83203125" style="1"/>
  </cols>
  <sheetData>
    <row r="2" spans="1:5" x14ac:dyDescent="0.2">
      <c r="A2" s="43" t="s">
        <v>78</v>
      </c>
      <c r="B2" s="43" t="s">
        <v>66</v>
      </c>
      <c r="C2" s="43" t="s">
        <v>67</v>
      </c>
      <c r="D2" s="2" t="s">
        <v>79</v>
      </c>
      <c r="E2" s="2" t="s">
        <v>98</v>
      </c>
    </row>
    <row r="3" spans="1:5" ht="30" x14ac:dyDescent="0.2">
      <c r="A3" s="4" t="s">
        <v>94</v>
      </c>
      <c r="B3" s="4" t="s">
        <v>69</v>
      </c>
      <c r="C3" s="4" t="s">
        <v>74</v>
      </c>
      <c r="D3" s="3" t="s">
        <v>0</v>
      </c>
      <c r="E3" s="3" t="s">
        <v>1</v>
      </c>
    </row>
    <row r="4" spans="1:5" ht="30" x14ac:dyDescent="0.2">
      <c r="A4" s="4" t="s">
        <v>94</v>
      </c>
      <c r="B4" s="4" t="s">
        <v>69</v>
      </c>
      <c r="C4" s="4" t="s">
        <v>76</v>
      </c>
      <c r="D4" s="3" t="s">
        <v>12</v>
      </c>
      <c r="E4" s="3" t="s">
        <v>13</v>
      </c>
    </row>
    <row r="5" spans="1:5" ht="30" x14ac:dyDescent="0.2">
      <c r="A5" s="4" t="s">
        <v>94</v>
      </c>
      <c r="B5" s="4" t="s">
        <v>69</v>
      </c>
      <c r="C5" s="4" t="s">
        <v>72</v>
      </c>
      <c r="D5" s="3" t="s">
        <v>48</v>
      </c>
      <c r="E5" s="3" t="s">
        <v>49</v>
      </c>
    </row>
    <row r="6" spans="1:5" ht="30" x14ac:dyDescent="0.2">
      <c r="A6" s="4" t="s">
        <v>94</v>
      </c>
      <c r="B6" s="4" t="s">
        <v>69</v>
      </c>
      <c r="C6" s="4" t="s">
        <v>72</v>
      </c>
      <c r="D6" s="3" t="s">
        <v>58</v>
      </c>
      <c r="E6" s="3" t="s">
        <v>59</v>
      </c>
    </row>
    <row r="7" spans="1:5" ht="30" x14ac:dyDescent="0.2">
      <c r="A7" s="4" t="s">
        <v>95</v>
      </c>
      <c r="B7" s="4" t="s">
        <v>69</v>
      </c>
      <c r="C7" s="4" t="s">
        <v>73</v>
      </c>
      <c r="D7" s="3" t="s">
        <v>16</v>
      </c>
      <c r="E7" s="3" t="s">
        <v>17</v>
      </c>
    </row>
    <row r="8" spans="1:5" x14ac:dyDescent="0.2">
      <c r="A8" s="4" t="s">
        <v>95</v>
      </c>
      <c r="B8" s="4" t="s">
        <v>69</v>
      </c>
      <c r="C8" s="4" t="s">
        <v>73</v>
      </c>
      <c r="D8" s="3" t="s">
        <v>32</v>
      </c>
      <c r="E8" s="3" t="s">
        <v>33</v>
      </c>
    </row>
    <row r="9" spans="1:5" x14ac:dyDescent="0.2">
      <c r="A9" s="4" t="s">
        <v>94</v>
      </c>
      <c r="B9" s="4" t="s">
        <v>69</v>
      </c>
      <c r="C9" s="4" t="s">
        <v>73</v>
      </c>
      <c r="D9" s="3" t="s">
        <v>30</v>
      </c>
      <c r="E9" s="3" t="s">
        <v>31</v>
      </c>
    </row>
    <row r="10" spans="1:5" ht="30" x14ac:dyDescent="0.2">
      <c r="A10" s="4" t="s">
        <v>95</v>
      </c>
      <c r="B10" s="4" t="s">
        <v>69</v>
      </c>
      <c r="C10" s="4" t="s">
        <v>77</v>
      </c>
      <c r="D10" s="3" t="s">
        <v>62</v>
      </c>
      <c r="E10" s="3" t="s">
        <v>63</v>
      </c>
    </row>
    <row r="11" spans="1:5" ht="30" x14ac:dyDescent="0.2">
      <c r="A11" s="4" t="s">
        <v>94</v>
      </c>
      <c r="B11" s="4" t="s">
        <v>70</v>
      </c>
      <c r="C11" s="4" t="s">
        <v>74</v>
      </c>
      <c r="D11" s="3" t="s">
        <v>2</v>
      </c>
      <c r="E11" s="3" t="s">
        <v>3</v>
      </c>
    </row>
    <row r="12" spans="1:5" ht="30" x14ac:dyDescent="0.2">
      <c r="A12" s="4" t="s">
        <v>94</v>
      </c>
      <c r="B12" s="4" t="s">
        <v>70</v>
      </c>
      <c r="C12" s="4" t="s">
        <v>76</v>
      </c>
      <c r="D12" s="3" t="s">
        <v>22</v>
      </c>
      <c r="E12" s="3" t="s">
        <v>23</v>
      </c>
    </row>
    <row r="13" spans="1:5" x14ac:dyDescent="0.2">
      <c r="A13" s="4" t="s">
        <v>95</v>
      </c>
      <c r="B13" s="4" t="s">
        <v>70</v>
      </c>
      <c r="C13" s="4" t="s">
        <v>72</v>
      </c>
      <c r="D13" s="3" t="s">
        <v>52</v>
      </c>
      <c r="E13" s="3" t="s">
        <v>53</v>
      </c>
    </row>
    <row r="14" spans="1:5" x14ac:dyDescent="0.2">
      <c r="A14" s="4" t="s">
        <v>94</v>
      </c>
      <c r="B14" s="4" t="s">
        <v>70</v>
      </c>
      <c r="C14" s="4" t="s">
        <v>72</v>
      </c>
      <c r="D14" s="3" t="s">
        <v>40</v>
      </c>
      <c r="E14" s="3" t="s">
        <v>41</v>
      </c>
    </row>
    <row r="15" spans="1:5" x14ac:dyDescent="0.2">
      <c r="A15" s="4" t="s">
        <v>95</v>
      </c>
      <c r="B15" s="4" t="s">
        <v>70</v>
      </c>
      <c r="C15" s="4" t="s">
        <v>75</v>
      </c>
      <c r="D15" s="3" t="s">
        <v>38</v>
      </c>
      <c r="E15" s="3" t="s">
        <v>39</v>
      </c>
    </row>
    <row r="16" spans="1:5" x14ac:dyDescent="0.2">
      <c r="A16" s="4" t="s">
        <v>94</v>
      </c>
      <c r="B16" s="4" t="s">
        <v>70</v>
      </c>
      <c r="C16" s="4" t="s">
        <v>73</v>
      </c>
      <c r="D16" s="3" t="s">
        <v>20</v>
      </c>
      <c r="E16" s="3" t="s">
        <v>21</v>
      </c>
    </row>
    <row r="17" spans="1:5" ht="30" x14ac:dyDescent="0.2">
      <c r="A17" s="4" t="s">
        <v>95</v>
      </c>
      <c r="B17" s="4" t="s">
        <v>70</v>
      </c>
      <c r="C17" s="4" t="s">
        <v>73</v>
      </c>
      <c r="D17" s="3" t="s">
        <v>34</v>
      </c>
      <c r="E17" s="3" t="s">
        <v>35</v>
      </c>
    </row>
    <row r="18" spans="1:5" x14ac:dyDescent="0.2">
      <c r="A18" s="4" t="s">
        <v>95</v>
      </c>
      <c r="B18" s="4" t="s">
        <v>70</v>
      </c>
      <c r="C18" s="4" t="s">
        <v>77</v>
      </c>
      <c r="D18" s="3" t="s">
        <v>64</v>
      </c>
      <c r="E18" s="3" t="s">
        <v>65</v>
      </c>
    </row>
    <row r="19" spans="1:5" x14ac:dyDescent="0.2">
      <c r="A19" s="4" t="s">
        <v>95</v>
      </c>
      <c r="B19" s="4" t="s">
        <v>68</v>
      </c>
      <c r="C19" s="4" t="s">
        <v>74</v>
      </c>
      <c r="D19" s="3" t="s">
        <v>10</v>
      </c>
      <c r="E19" s="3" t="s">
        <v>11</v>
      </c>
    </row>
    <row r="20" spans="1:5" ht="30" x14ac:dyDescent="0.2">
      <c r="A20" s="4" t="s">
        <v>94</v>
      </c>
      <c r="B20" s="4" t="s">
        <v>68</v>
      </c>
      <c r="C20" s="4" t="s">
        <v>76</v>
      </c>
      <c r="D20" s="3" t="s">
        <v>24</v>
      </c>
      <c r="E20" s="3" t="s">
        <v>25</v>
      </c>
    </row>
    <row r="21" spans="1:5" ht="30" x14ac:dyDescent="0.2">
      <c r="A21" s="4" t="s">
        <v>95</v>
      </c>
      <c r="B21" s="4" t="s">
        <v>68</v>
      </c>
      <c r="C21" s="4" t="s">
        <v>72</v>
      </c>
      <c r="D21" s="3" t="s">
        <v>44</v>
      </c>
      <c r="E21" s="3" t="s">
        <v>45</v>
      </c>
    </row>
    <row r="22" spans="1:5" ht="30" x14ac:dyDescent="0.2">
      <c r="A22" s="4" t="s">
        <v>95</v>
      </c>
      <c r="B22" s="4" t="s">
        <v>68</v>
      </c>
      <c r="C22" s="4" t="s">
        <v>72</v>
      </c>
      <c r="D22" s="3" t="s">
        <v>56</v>
      </c>
      <c r="E22" s="3" t="s">
        <v>57</v>
      </c>
    </row>
    <row r="23" spans="1:5" ht="30" x14ac:dyDescent="0.2">
      <c r="A23" s="4" t="s">
        <v>94</v>
      </c>
      <c r="B23" s="4" t="s">
        <v>68</v>
      </c>
      <c r="C23" s="4" t="s">
        <v>72</v>
      </c>
      <c r="D23" s="3" t="s">
        <v>50</v>
      </c>
      <c r="E23" s="3" t="s">
        <v>51</v>
      </c>
    </row>
    <row r="24" spans="1:5" ht="30" x14ac:dyDescent="0.2">
      <c r="A24" s="4" t="s">
        <v>95</v>
      </c>
      <c r="B24" s="4" t="s">
        <v>68</v>
      </c>
      <c r="C24" s="4" t="s">
        <v>73</v>
      </c>
      <c r="D24" s="3" t="s">
        <v>6</v>
      </c>
      <c r="E24" s="3" t="s">
        <v>7</v>
      </c>
    </row>
    <row r="25" spans="1:5" ht="30" x14ac:dyDescent="0.2">
      <c r="A25" s="4" t="s">
        <v>95</v>
      </c>
      <c r="B25" s="4" t="s">
        <v>68</v>
      </c>
      <c r="C25" s="4" t="s">
        <v>73</v>
      </c>
      <c r="D25" s="3" t="s">
        <v>28</v>
      </c>
      <c r="E25" s="3" t="s">
        <v>29</v>
      </c>
    </row>
    <row r="26" spans="1:5" ht="30" x14ac:dyDescent="0.2">
      <c r="A26" s="4" t="s">
        <v>94</v>
      </c>
      <c r="B26" s="4" t="s">
        <v>68</v>
      </c>
      <c r="C26" s="4" t="s">
        <v>73</v>
      </c>
      <c r="D26" s="3" t="s">
        <v>18</v>
      </c>
      <c r="E26" s="3" t="s">
        <v>19</v>
      </c>
    </row>
    <row r="27" spans="1:5" ht="30" x14ac:dyDescent="0.2">
      <c r="A27" s="4" t="s">
        <v>95</v>
      </c>
      <c r="B27" s="4" t="s">
        <v>68</v>
      </c>
      <c r="C27" s="4" t="s">
        <v>77</v>
      </c>
      <c r="D27" s="3" t="s">
        <v>60</v>
      </c>
      <c r="E27" s="3" t="s">
        <v>61</v>
      </c>
    </row>
    <row r="28" spans="1:5" ht="30" x14ac:dyDescent="0.2">
      <c r="A28" s="4" t="s">
        <v>95</v>
      </c>
      <c r="B28" s="4" t="s">
        <v>71</v>
      </c>
      <c r="C28" s="4" t="s">
        <v>74</v>
      </c>
      <c r="D28" s="3" t="s">
        <v>8</v>
      </c>
      <c r="E28" s="3" t="s">
        <v>9</v>
      </c>
    </row>
    <row r="29" spans="1:5" ht="30" x14ac:dyDescent="0.2">
      <c r="A29" s="4" t="s">
        <v>94</v>
      </c>
      <c r="B29" s="4" t="s">
        <v>71</v>
      </c>
      <c r="C29" s="4" t="s">
        <v>76</v>
      </c>
      <c r="D29" s="3" t="s">
        <v>14</v>
      </c>
      <c r="E29" s="3" t="s">
        <v>15</v>
      </c>
    </row>
    <row r="30" spans="1:5" x14ac:dyDescent="0.2">
      <c r="A30" s="4" t="s">
        <v>95</v>
      </c>
      <c r="B30" s="4" t="s">
        <v>71</v>
      </c>
      <c r="C30" s="4" t="s">
        <v>72</v>
      </c>
      <c r="D30" s="3" t="s">
        <v>42</v>
      </c>
      <c r="E30" s="3" t="s">
        <v>43</v>
      </c>
    </row>
    <row r="31" spans="1:5" x14ac:dyDescent="0.2">
      <c r="A31" s="4" t="s">
        <v>95</v>
      </c>
      <c r="B31" s="4" t="s">
        <v>71</v>
      </c>
      <c r="C31" s="4" t="s">
        <v>72</v>
      </c>
      <c r="D31" s="3" t="s">
        <v>54</v>
      </c>
      <c r="E31" s="3" t="s">
        <v>55</v>
      </c>
    </row>
    <row r="32" spans="1:5" ht="45" x14ac:dyDescent="0.2">
      <c r="A32" s="4" t="s">
        <v>94</v>
      </c>
      <c r="B32" s="4" t="s">
        <v>71</v>
      </c>
      <c r="C32" s="4" t="s">
        <v>72</v>
      </c>
      <c r="D32" s="3" t="s">
        <v>46</v>
      </c>
      <c r="E32" s="3" t="s">
        <v>47</v>
      </c>
    </row>
    <row r="33" spans="1:5" ht="30" x14ac:dyDescent="0.2">
      <c r="A33" s="4" t="s">
        <v>95</v>
      </c>
      <c r="B33" s="4" t="s">
        <v>71</v>
      </c>
      <c r="C33" s="4" t="s">
        <v>73</v>
      </c>
      <c r="D33" s="3" t="s">
        <v>4</v>
      </c>
      <c r="E33" s="3" t="s">
        <v>5</v>
      </c>
    </row>
    <row r="34" spans="1:5" x14ac:dyDescent="0.2">
      <c r="A34" s="4" t="s">
        <v>95</v>
      </c>
      <c r="B34" s="4" t="s">
        <v>71</v>
      </c>
      <c r="C34" s="4" t="s">
        <v>73</v>
      </c>
      <c r="D34" s="3" t="s">
        <v>26</v>
      </c>
      <c r="E34" s="3" t="s">
        <v>27</v>
      </c>
    </row>
    <row r="35" spans="1:5" x14ac:dyDescent="0.2">
      <c r="A35" s="4" t="s">
        <v>95</v>
      </c>
      <c r="B35" s="4" t="s">
        <v>71</v>
      </c>
      <c r="C35" s="4" t="s">
        <v>73</v>
      </c>
      <c r="D35" s="3" t="s">
        <v>36</v>
      </c>
      <c r="E35" s="3" t="s">
        <v>37</v>
      </c>
    </row>
  </sheetData>
  <autoFilter ref="A2:E35"/>
  <sortState ref="A3:E35">
    <sortCondition ref="B3:B35"/>
    <sortCondition descending="1" ref="C3:C35"/>
    <sortCondition ref="A3:A35"/>
  </sortState>
  <conditionalFormatting sqref="A3:A35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"No"</formula>
    </cfRule>
    <cfRule type="cellIs" dxfId="0" priority="4" operator="equal">
      <formula>"Yes"</formula>
    </cfRule>
  </conditionalFormatting>
  <dataValidations count="2">
    <dataValidation type="list" allowBlank="1" showInputMessage="1" showErrorMessage="1" sqref="C3:C36">
      <formula1>$C$38:$C$44</formula1>
    </dataValidation>
    <dataValidation type="list" allowBlank="1" showInputMessage="1" showErrorMessage="1" sqref="B3:B36">
      <formula1>$B$38:$B$42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Dashboard</vt:lpstr>
      <vt:lpstr>Sample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tferrero</dc:creator>
  <cp:lastModifiedBy>Microsoft Office User</cp:lastModifiedBy>
  <dcterms:created xsi:type="dcterms:W3CDTF">2018-03-06T17:02:34Z</dcterms:created>
  <dcterms:modified xsi:type="dcterms:W3CDTF">2018-03-20T19:28:47Z</dcterms:modified>
</cp:coreProperties>
</file>