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trickbeeson/Desktop/"/>
    </mc:Choice>
  </mc:AlternateContent>
  <xr:revisionPtr revIDLastSave="0" documentId="13_ncr:1_{6CF9D65E-4A40-5048-B123-FE7BC0CBC277}" xr6:coauthVersionLast="47" xr6:coauthVersionMax="47" xr10:uidLastSave="{00000000-0000-0000-0000-000000000000}"/>
  <bookViews>
    <workbookView xWindow="17160" yWindow="6340" windowWidth="23180" windowHeight="17440" xr2:uid="{A93DF35A-1A2A-744B-97C9-A612B67D58C7}"/>
  </bookViews>
  <sheets>
    <sheet name="Report Summary" sheetId="1" r:id="rId1"/>
    <sheet name="metrics bbands detail" sheetId="5" r:id="rId2"/>
    <sheet name="DMAC Trade Detail" sheetId="2" r:id="rId3"/>
    <sheet name="walk" sheetId="4" r:id="rId4"/>
  </sheets>
  <definedNames>
    <definedName name="_xlnm._FilterDatabase" localSheetId="2" hidden="1">'DMAC Trade Detail'!$A$1:$I$58</definedName>
    <definedName name="_xlnm._FilterDatabase" localSheetId="1" hidden="1">'metrics bbands detail'!$A$2:$I$28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C20" i="1"/>
  <c r="H7" i="1"/>
  <c r="H6" i="1"/>
  <c r="D19" i="1"/>
  <c r="G8" i="1"/>
  <c r="G7" i="1"/>
  <c r="D9" i="1"/>
  <c r="D8" i="1"/>
  <c r="G6" i="1"/>
  <c r="C19" i="1"/>
  <c r="C8" i="1"/>
  <c r="C9" i="1" s="1"/>
  <c r="H8" i="1" l="1"/>
  <c r="H9" i="1" s="1"/>
  <c r="G9" i="1"/>
</calcChain>
</file>

<file path=xl/sharedStrings.xml><?xml version="1.0" encoding="utf-8"?>
<sst xmlns="http://schemas.openxmlformats.org/spreadsheetml/2006/main" count="227" uniqueCount="128">
  <si>
    <t>Initial Investment</t>
  </si>
  <si>
    <t>Ending Balance</t>
  </si>
  <si>
    <t>Net Profit</t>
  </si>
  <si>
    <t>Exposure %</t>
  </si>
  <si>
    <t>Total Profit</t>
  </si>
  <si>
    <t>20% -90%</t>
  </si>
  <si>
    <t>Avg Trade Profit</t>
  </si>
  <si>
    <t>Avg Trade Loss</t>
  </si>
  <si>
    <t># of Trades</t>
  </si>
  <si>
    <t>Wins</t>
  </si>
  <si>
    <t>Losses</t>
  </si>
  <si>
    <t>W/L Ratio</t>
  </si>
  <si>
    <t>Count</t>
  </si>
  <si>
    <t xml:space="preserve">    Trade Fees</t>
  </si>
  <si>
    <t>Taxes</t>
  </si>
  <si>
    <t>Net Income</t>
  </si>
  <si>
    <t>% Gain</t>
  </si>
  <si>
    <t>Benchmark (B/H)</t>
  </si>
  <si>
    <t>Max Win</t>
  </si>
  <si>
    <t>Max Loss</t>
  </si>
  <si>
    <t>Total Trades</t>
  </si>
  <si>
    <t>Entry Date</t>
  </si>
  <si>
    <t>Exit Date</t>
  </si>
  <si>
    <t>Entry Share Price</t>
  </si>
  <si>
    <t>Exit Share Price</t>
  </si>
  <si>
    <t>Entry Portfolio Holding</t>
  </si>
  <si>
    <t>Exit Portfolio Holding</t>
  </si>
  <si>
    <t>Profit/Loss</t>
  </si>
  <si>
    <t>P/L</t>
  </si>
  <si>
    <t>L</t>
  </si>
  <si>
    <t>P</t>
  </si>
  <si>
    <t>Profit</t>
  </si>
  <si>
    <t>Loss</t>
  </si>
  <si>
    <t>Avg win</t>
  </si>
  <si>
    <t xml:space="preserve">Max </t>
  </si>
  <si>
    <t>Min</t>
  </si>
  <si>
    <t>TradeNbr</t>
  </si>
  <si>
    <t>Date</t>
  </si>
  <si>
    <t>Close</t>
  </si>
  <si>
    <t>Fast</t>
  </si>
  <si>
    <t>Slow</t>
  </si>
  <si>
    <t>Signal</t>
  </si>
  <si>
    <t>Entry/Exit</t>
  </si>
  <si>
    <t xml:space="preserve"> </t>
  </si>
  <si>
    <t>Hold position</t>
  </si>
  <si>
    <t>Take Close price</t>
  </si>
  <si>
    <t>Logic of Algorithm</t>
  </si>
  <si>
    <t>Set short/long windows</t>
  </si>
  <si>
    <t>If short window &gt; long window set signal to 1 otherwise 0</t>
  </si>
  <si>
    <t>Set Entry/Exit to difference of signal</t>
  </si>
  <si>
    <t>sell position when Entry/Exit is -1</t>
  </si>
  <si>
    <t>enter position when entry exit is 1</t>
  </si>
  <si>
    <t>Logic of model</t>
  </si>
  <si>
    <t>Actual Returns</t>
  </si>
  <si>
    <t>sma slow cross above - enter</t>
  </si>
  <si>
    <t>sma slow stays above - hold</t>
  </si>
  <si>
    <t>sma slow cross below - exit</t>
  </si>
  <si>
    <t>close price</t>
  </si>
  <si>
    <t>set windows</t>
  </si>
  <si>
    <t>when actual returns &gt; 0 then set signal to 1</t>
  </si>
  <si>
    <t>when actual returns &lt; 0 then set signal to -1</t>
  </si>
  <si>
    <t>Train - 27 months</t>
  </si>
  <si>
    <t>6/30/2019 - 9/30/2021</t>
  </si>
  <si>
    <t>Test on 3 months of data</t>
  </si>
  <si>
    <t>10/01/2021 - 12/30/2021</t>
  </si>
  <si>
    <t>Results of Backtesting</t>
  </si>
  <si>
    <t>Annualized Return</t>
  </si>
  <si>
    <t>Cumulative Return</t>
  </si>
  <si>
    <t>Annual Volatily</t>
  </si>
  <si>
    <t>Sharpe Ratio</t>
  </si>
  <si>
    <t>metrics_bbands</t>
  </si>
  <si>
    <t>2012-04-16</t>
  </si>
  <si>
    <t>2012-06-19</t>
  </si>
  <si>
    <t>2012-10-09</t>
  </si>
  <si>
    <t>2013-01-02</t>
  </si>
  <si>
    <t>2013-04-05</t>
  </si>
  <si>
    <t>2013-04-10</t>
  </si>
  <si>
    <t>2013-04-18</t>
  </si>
  <si>
    <t>2013-05-03</t>
  </si>
  <si>
    <t>2013-06-05</t>
  </si>
  <si>
    <t>2013-07-11</t>
  </si>
  <si>
    <t>2013-10-08</t>
  </si>
  <si>
    <t>2013-10-17</t>
  </si>
  <si>
    <t>2014-01-29</t>
  </si>
  <si>
    <t>2014-05-22</t>
  </si>
  <si>
    <t>2014-09-25</t>
  </si>
  <si>
    <t>2014-11-26</t>
  </si>
  <si>
    <t>2014-12-15</t>
  </si>
  <si>
    <t>2015-02-12</t>
  </si>
  <si>
    <t>2015-06-29</t>
  </si>
  <si>
    <t>2015-07-17</t>
  </si>
  <si>
    <t>2015-08-20</t>
  </si>
  <si>
    <t>2015-10-23</t>
  </si>
  <si>
    <t>2015-12-18</t>
  </si>
  <si>
    <t>2016-05-24</t>
  </si>
  <si>
    <t>2016-06-24</t>
  </si>
  <si>
    <t>2016-09-06</t>
  </si>
  <si>
    <t>2016-09-09</t>
  </si>
  <si>
    <t>2016-09-22</t>
  </si>
  <si>
    <t>2016-11-02</t>
  </si>
  <si>
    <t>2017-01-06</t>
  </si>
  <si>
    <t>2017-08-10</t>
  </si>
  <si>
    <t>2017-08-31</t>
  </si>
  <si>
    <t>2018-02-05</t>
  </si>
  <si>
    <t>2018-05-10</t>
  </si>
  <si>
    <t>2018-06-27</t>
  </si>
  <si>
    <t>2018-08-27</t>
  </si>
  <si>
    <t>2018-10-05</t>
  </si>
  <si>
    <t>2019-02-04</t>
  </si>
  <si>
    <t>2019-05-13</t>
  </si>
  <si>
    <t>2019-09-05</t>
  </si>
  <si>
    <t>2019-10-02</t>
  </si>
  <si>
    <t>2019-11-27</t>
  </si>
  <si>
    <t>2020-02-25</t>
  </si>
  <si>
    <t>2020-04-14</t>
  </si>
  <si>
    <t>2020-10-30</t>
  </si>
  <si>
    <t>2020-12-02</t>
  </si>
  <si>
    <t>2021-02-25</t>
  </si>
  <si>
    <t>2021-04-05</t>
  </si>
  <si>
    <t>2021-05-04</t>
  </si>
  <si>
    <t>2021-07-23</t>
  </si>
  <si>
    <t>2021-08-18</t>
  </si>
  <si>
    <t>2021-08-23</t>
  </si>
  <si>
    <t>SMA</t>
  </si>
  <si>
    <t>BB</t>
  </si>
  <si>
    <t>p/l</t>
  </si>
  <si>
    <t>W</t>
  </si>
  <si>
    <t>Trade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</si>
</sst>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0.0000000000"/>
    <numFmt numFmtId="167" formatCode="0.00000000000"/>
    <numFmt numFmtId="168" formatCode="0.000000000"/>
    <numFmt numFmtId="169" formatCode="0.000000000000"/>
    <numFmt numFmtId="170" formatCode="0.00000000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</cellStyleXfs>
  <cellXfs count="5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0" borderId="0" xfId="0" applyBorder="1" applyAlignment="1">
      <alignment horizontal="right"/>
    </xf>
    <xf numFmtId="0" fontId="0" fillId="0" borderId="0" xfId="0" applyFill="1"/>
    <xf numFmtId="14" fontId="0" fillId="0" borderId="0" xfId="0" applyNumberFormat="1"/>
    <xf numFmtId="14" fontId="2" fillId="0" borderId="0" xfId="0" applyNumberFormat="1" applyFont="1" applyAlignment="1">
      <alignment wrapText="1"/>
    </xf>
    <xf numFmtId="0" fontId="0" fillId="0" borderId="2" xfId="0" applyBorder="1"/>
    <xf numFmtId="14" fontId="0" fillId="0" borderId="2" xfId="0" applyNumberFormat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2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5" fontId="0" fillId="0" borderId="0" xfId="1" applyNumberFormat="1" applyFont="1" applyBorder="1" applyAlignment="1">
      <alignment horizontal="right"/>
    </xf>
    <xf numFmtId="5" fontId="0" fillId="0" borderId="0" xfId="1" applyNumberFormat="1" applyFont="1" applyFill="1" applyBorder="1" applyAlignment="1">
      <alignment horizontal="right"/>
    </xf>
    <xf numFmtId="5" fontId="0" fillId="0" borderId="0" xfId="0" applyNumberFormat="1" applyBorder="1" applyAlignment="1">
      <alignment horizontal="right"/>
    </xf>
    <xf numFmtId="5" fontId="0" fillId="0" borderId="0" xfId="0" applyNumberFormat="1" applyFill="1" applyBorder="1" applyAlignment="1">
      <alignment horizontal="right"/>
    </xf>
    <xf numFmtId="37" fontId="0" fillId="0" borderId="0" xfId="0" applyNumberFormat="1" applyBorder="1" applyAlignment="1">
      <alignment horizontal="right"/>
    </xf>
    <xf numFmtId="9" fontId="0" fillId="2" borderId="0" xfId="2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0" fontId="0" fillId="2" borderId="0" xfId="0" applyFill="1" applyBorder="1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0" fontId="0" fillId="0" borderId="0" xfId="0" applyNumberFormat="1" applyBorder="1"/>
    <xf numFmtId="9" fontId="0" fillId="0" borderId="0" xfId="0" applyNumberFormat="1" applyBorder="1"/>
    <xf numFmtId="10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5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3" fillId="0" borderId="0" xfId="3" applyNumberFormat="1" applyBorder="1" applyAlignment="1">
      <alignment vertical="top"/>
    </xf>
    <xf numFmtId="0" fontId="5" fillId="4" borderId="0" xfId="3" applyFont="1" applyFill="1" applyBorder="1" applyAlignment="1">
      <alignment vertical="top"/>
    </xf>
    <xf numFmtId="0" fontId="5" fillId="5" borderId="0" xfId="3" applyNumberFormat="1" applyFont="1" applyFill="1" applyBorder="1" applyAlignment="1">
      <alignment vertical="top"/>
    </xf>
    <xf numFmtId="49" fontId="5" fillId="4" borderId="2" xfId="3" applyNumberFormat="1" applyFont="1" applyFill="1" applyBorder="1" applyAlignment="1">
      <alignment vertical="top"/>
    </xf>
    <xf numFmtId="0" fontId="3" fillId="0" borderId="2" xfId="3" applyNumberFormat="1" applyBorder="1" applyAlignment="1">
      <alignment vertical="top"/>
    </xf>
    <xf numFmtId="49" fontId="3" fillId="0" borderId="2" xfId="3" applyNumberFormat="1" applyBorder="1" applyAlignment="1">
      <alignment vertical="top"/>
    </xf>
    <xf numFmtId="169" fontId="3" fillId="0" borderId="2" xfId="3" applyNumberFormat="1" applyBorder="1" applyAlignment="1">
      <alignment vertical="top"/>
    </xf>
    <xf numFmtId="167" fontId="3" fillId="0" borderId="2" xfId="3" applyNumberFormat="1" applyBorder="1" applyAlignment="1">
      <alignment vertical="top"/>
    </xf>
    <xf numFmtId="166" fontId="3" fillId="0" borderId="2" xfId="3" applyNumberFormat="1" applyBorder="1" applyAlignment="1">
      <alignment vertical="top"/>
    </xf>
    <xf numFmtId="170" fontId="3" fillId="0" borderId="2" xfId="3" applyNumberFormat="1" applyBorder="1" applyAlignment="1">
      <alignment vertical="top"/>
    </xf>
    <xf numFmtId="165" fontId="3" fillId="0" borderId="2" xfId="3" applyNumberFormat="1" applyBorder="1" applyAlignment="1">
      <alignment vertical="top"/>
    </xf>
    <xf numFmtId="168" fontId="3" fillId="0" borderId="2" xfId="3" applyNumberFormat="1" applyBorder="1" applyAlignment="1">
      <alignment vertical="top"/>
    </xf>
    <xf numFmtId="7" fontId="0" fillId="0" borderId="0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0" xfId="3" applyFont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" xfId="3" xr:uid="{98E3037A-D4CE-A849-AF92-F2F2D68445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7549-644A-AC49-9304-7B0A92DB374A}">
  <sheetPr codeName="Sheet2"/>
  <dimension ref="B3:I31"/>
  <sheetViews>
    <sheetView showGridLines="0" tabSelected="1" workbookViewId="0">
      <selection activeCell="C6" sqref="C6"/>
    </sheetView>
  </sheetViews>
  <sheetFormatPr baseColWidth="10" defaultRowHeight="16" x14ac:dyDescent="0.2"/>
  <cols>
    <col min="2" max="2" width="15.5" bestFit="1" customWidth="1"/>
    <col min="3" max="3" width="15" bestFit="1" customWidth="1"/>
    <col min="4" max="4" width="15" customWidth="1"/>
    <col min="5" max="5" width="3.83203125" style="10" customWidth="1"/>
    <col min="6" max="6" width="15.6640625" customWidth="1"/>
    <col min="7" max="7" width="10.5" customWidth="1"/>
    <col min="8" max="8" width="10.83203125" customWidth="1"/>
    <col min="9" max="9" width="7" customWidth="1"/>
  </cols>
  <sheetData>
    <row r="3" spans="2:9" x14ac:dyDescent="0.2">
      <c r="B3" s="19" t="s">
        <v>65</v>
      </c>
      <c r="C3" s="19"/>
      <c r="D3" s="19"/>
      <c r="E3" s="2"/>
      <c r="F3" s="20"/>
      <c r="G3" s="21" t="s">
        <v>127</v>
      </c>
      <c r="H3" s="19"/>
      <c r="I3" s="1"/>
    </row>
    <row r="4" spans="2:9" ht="6" customHeight="1" x14ac:dyDescent="0.2">
      <c r="B4" s="19"/>
      <c r="C4" s="19"/>
      <c r="D4" s="19"/>
      <c r="E4" s="2"/>
      <c r="F4" s="20"/>
      <c r="G4" s="21"/>
      <c r="H4" s="19"/>
      <c r="I4" s="1"/>
    </row>
    <row r="5" spans="2:9" x14ac:dyDescent="0.2">
      <c r="B5" s="2"/>
      <c r="C5" s="54" t="s">
        <v>123</v>
      </c>
      <c r="D5" s="54" t="s">
        <v>124</v>
      </c>
      <c r="E5" s="2"/>
      <c r="F5" s="1"/>
      <c r="G5" s="3" t="s">
        <v>123</v>
      </c>
      <c r="H5" s="3" t="s">
        <v>124</v>
      </c>
      <c r="I5" s="1"/>
    </row>
    <row r="6" spans="2:9" x14ac:dyDescent="0.2">
      <c r="B6" s="1" t="s">
        <v>0</v>
      </c>
      <c r="C6" s="22">
        <v>100000</v>
      </c>
      <c r="D6" s="22">
        <v>100000</v>
      </c>
      <c r="E6" s="23"/>
      <c r="F6" s="1" t="s">
        <v>4</v>
      </c>
      <c r="G6" s="24">
        <f>C7-C6</f>
        <v>111460</v>
      </c>
      <c r="H6" s="24">
        <f>D8</f>
        <v>126764</v>
      </c>
      <c r="I6" s="1"/>
    </row>
    <row r="7" spans="2:9" x14ac:dyDescent="0.2">
      <c r="B7" s="1" t="s">
        <v>1</v>
      </c>
      <c r="C7" s="22">
        <v>211460</v>
      </c>
      <c r="D7" s="22">
        <v>226764</v>
      </c>
      <c r="E7" s="23"/>
      <c r="F7" s="6" t="s">
        <v>13</v>
      </c>
      <c r="G7" s="53">
        <f>-(58*10)</f>
        <v>-580</v>
      </c>
      <c r="H7" s="53">
        <f>-(D19*10)</f>
        <v>-270</v>
      </c>
      <c r="I7" s="1"/>
    </row>
    <row r="8" spans="2:9" x14ac:dyDescent="0.2">
      <c r="B8" s="1" t="s">
        <v>2</v>
      </c>
      <c r="C8" s="24">
        <f>C7-C6</f>
        <v>111460</v>
      </c>
      <c r="D8" s="24">
        <f>D7-D6</f>
        <v>126764</v>
      </c>
      <c r="E8" s="25"/>
      <c r="F8" s="7" t="s">
        <v>14</v>
      </c>
      <c r="G8" s="26">
        <f>-(G6*15%)</f>
        <v>-16719</v>
      </c>
      <c r="H8" s="26">
        <f>-(H6*15%)</f>
        <v>-19014.599999999999</v>
      </c>
      <c r="I8" s="1"/>
    </row>
    <row r="9" spans="2:9" x14ac:dyDescent="0.2">
      <c r="B9" s="29" t="s">
        <v>16</v>
      </c>
      <c r="C9" s="27">
        <f>(C8/C6)</f>
        <v>1.1146</v>
      </c>
      <c r="D9" s="27">
        <f>D8/D6</f>
        <v>1.2676400000000001</v>
      </c>
      <c r="E9" s="28"/>
      <c r="F9" s="29" t="s">
        <v>15</v>
      </c>
      <c r="G9" s="39">
        <f>G6-G8</f>
        <v>128179</v>
      </c>
      <c r="H9" s="39">
        <f>H6-H8</f>
        <v>145778.6</v>
      </c>
      <c r="I9" s="1"/>
    </row>
    <row r="10" spans="2:9" ht="15" customHeight="1" x14ac:dyDescent="0.2">
      <c r="B10" s="1" t="s">
        <v>3</v>
      </c>
      <c r="C10" s="9" t="s">
        <v>5</v>
      </c>
      <c r="D10" s="9" t="s">
        <v>5</v>
      </c>
      <c r="E10" s="4"/>
      <c r="F10" s="1"/>
      <c r="G10" s="1"/>
      <c r="H10" s="1"/>
      <c r="I10" s="1"/>
    </row>
    <row r="11" spans="2:9" x14ac:dyDescent="0.2">
      <c r="B11" s="1" t="s">
        <v>6</v>
      </c>
      <c r="C11" s="30">
        <v>4231</v>
      </c>
      <c r="D11" s="30">
        <v>4217</v>
      </c>
      <c r="E11" s="31"/>
      <c r="F11" s="1"/>
      <c r="G11" s="1"/>
      <c r="H11" s="1"/>
      <c r="I11" s="1"/>
    </row>
    <row r="12" spans="2:9" x14ac:dyDescent="0.2">
      <c r="B12" s="1" t="s">
        <v>7</v>
      </c>
      <c r="C12" s="24">
        <v>-1636</v>
      </c>
      <c r="D12" s="24">
        <v>-1676</v>
      </c>
      <c r="E12" s="31"/>
      <c r="F12" s="1"/>
      <c r="G12" s="1"/>
      <c r="H12" s="1"/>
      <c r="I12" s="1"/>
    </row>
    <row r="13" spans="2:9" x14ac:dyDescent="0.2">
      <c r="B13" s="1" t="s">
        <v>18</v>
      </c>
      <c r="C13" s="30">
        <v>36950</v>
      </c>
      <c r="D13" s="30">
        <v>19029</v>
      </c>
      <c r="E13" s="31"/>
      <c r="F13" s="1"/>
      <c r="G13" s="1"/>
      <c r="H13" s="1"/>
      <c r="I13" s="1"/>
    </row>
    <row r="14" spans="2:9" x14ac:dyDescent="0.2">
      <c r="B14" s="1" t="s">
        <v>19</v>
      </c>
      <c r="C14" s="24">
        <v>-5098</v>
      </c>
      <c r="D14" s="24">
        <v>-5309</v>
      </c>
      <c r="E14" s="25"/>
      <c r="F14" s="1"/>
      <c r="G14" s="1"/>
      <c r="H14" s="1"/>
      <c r="I14" s="1"/>
    </row>
    <row r="15" spans="2:9" x14ac:dyDescent="0.2">
      <c r="B15" s="1"/>
      <c r="C15" s="1"/>
      <c r="D15" s="1"/>
      <c r="E15" s="2"/>
      <c r="F15" s="1"/>
      <c r="G15" s="1"/>
      <c r="H15" s="1"/>
      <c r="I15" s="1"/>
    </row>
    <row r="16" spans="2:9" x14ac:dyDescent="0.2">
      <c r="B16" s="19" t="s">
        <v>8</v>
      </c>
      <c r="C16" s="21" t="s">
        <v>12</v>
      </c>
      <c r="D16" s="21" t="s">
        <v>12</v>
      </c>
      <c r="E16" s="4"/>
      <c r="F16" s="1"/>
      <c r="G16" s="1"/>
      <c r="H16" s="1"/>
      <c r="I16" s="1"/>
    </row>
    <row r="17" spans="2:9" x14ac:dyDescent="0.2">
      <c r="B17" s="5" t="s">
        <v>9</v>
      </c>
      <c r="C17" s="9">
        <v>35</v>
      </c>
      <c r="D17" s="9">
        <v>22</v>
      </c>
      <c r="E17" s="4"/>
      <c r="F17" s="1"/>
      <c r="G17" s="1"/>
      <c r="H17" s="1"/>
      <c r="I17" s="1"/>
    </row>
    <row r="18" spans="2:9" x14ac:dyDescent="0.2">
      <c r="B18" s="5" t="s">
        <v>10</v>
      </c>
      <c r="C18" s="9">
        <v>23</v>
      </c>
      <c r="D18" s="9">
        <v>5</v>
      </c>
      <c r="E18" s="4"/>
      <c r="F18" s="1"/>
      <c r="G18" s="1"/>
      <c r="H18" s="1"/>
      <c r="I18" s="1"/>
    </row>
    <row r="19" spans="2:9" x14ac:dyDescent="0.2">
      <c r="B19" s="5" t="s">
        <v>20</v>
      </c>
      <c r="C19" s="9">
        <f>SUM(C17:C18)</f>
        <v>58</v>
      </c>
      <c r="D19" s="9">
        <f>D17+D18</f>
        <v>27</v>
      </c>
      <c r="E19" s="4"/>
      <c r="F19" s="1"/>
      <c r="G19" s="1"/>
      <c r="H19" s="1"/>
      <c r="I19" s="1"/>
    </row>
    <row r="20" spans="2:9" x14ac:dyDescent="0.2">
      <c r="B20" s="40" t="s">
        <v>11</v>
      </c>
      <c r="C20" s="32">
        <f>C17/C18</f>
        <v>1.5217391304347827</v>
      </c>
      <c r="D20" s="32">
        <f>D17/D18</f>
        <v>4.4000000000000004</v>
      </c>
      <c r="E20" s="33"/>
      <c r="F20" s="1"/>
      <c r="G20" s="1"/>
      <c r="H20" s="1"/>
      <c r="I20" s="1"/>
    </row>
    <row r="21" spans="2:9" x14ac:dyDescent="0.2">
      <c r="B21" s="1"/>
      <c r="C21" s="1"/>
      <c r="D21" s="1"/>
      <c r="E21" s="2"/>
      <c r="F21" s="37"/>
      <c r="G21" s="1"/>
      <c r="H21" s="1"/>
      <c r="I21" s="1"/>
    </row>
    <row r="22" spans="2:9" x14ac:dyDescent="0.2">
      <c r="B22" s="1" t="s">
        <v>66</v>
      </c>
      <c r="C22" s="36">
        <v>7.8E-2</v>
      </c>
      <c r="D22" s="36">
        <v>8.5000000000000006E-2</v>
      </c>
      <c r="E22" s="2"/>
      <c r="F22" s="1"/>
      <c r="G22" s="1"/>
      <c r="H22" s="1"/>
      <c r="I22" s="1"/>
    </row>
    <row r="23" spans="2:9" x14ac:dyDescent="0.2">
      <c r="B23" s="1" t="s">
        <v>67</v>
      </c>
      <c r="C23" s="35">
        <v>1.1100000000000001</v>
      </c>
      <c r="D23" s="35">
        <v>1.24</v>
      </c>
      <c r="E23" s="2"/>
      <c r="F23" s="38" t="s">
        <v>17</v>
      </c>
      <c r="G23" s="19"/>
      <c r="H23" s="1"/>
      <c r="I23" s="1"/>
    </row>
    <row r="24" spans="2:9" x14ac:dyDescent="0.2">
      <c r="B24" s="1" t="s">
        <v>68</v>
      </c>
      <c r="C24" s="34">
        <v>7.9000000000000001E-2</v>
      </c>
      <c r="D24" s="34">
        <v>9.6000000000000002E-2</v>
      </c>
      <c r="E24" s="1"/>
      <c r="F24" s="5" t="s">
        <v>66</v>
      </c>
      <c r="G24" s="36">
        <v>0.22739999999999999</v>
      </c>
      <c r="H24" s="1"/>
      <c r="I24" s="1"/>
    </row>
    <row r="25" spans="2:9" x14ac:dyDescent="0.2">
      <c r="B25" s="1" t="s">
        <v>69</v>
      </c>
      <c r="C25" s="34">
        <v>9.7999999999999997E-3</v>
      </c>
      <c r="D25" s="34">
        <v>8.8999999999999999E-3</v>
      </c>
      <c r="E25" s="1"/>
      <c r="F25" s="1" t="s">
        <v>69</v>
      </c>
      <c r="G25" s="34">
        <v>1.37E-2</v>
      </c>
      <c r="H25" s="1"/>
      <c r="I25" s="1"/>
    </row>
    <row r="26" spans="2:9" x14ac:dyDescent="0.2">
      <c r="B26" s="1"/>
      <c r="C26" s="1"/>
      <c r="D26" s="1"/>
      <c r="E26" s="2"/>
      <c r="F26" s="1"/>
      <c r="G26" s="1"/>
      <c r="H26" s="1"/>
      <c r="I26" s="1"/>
    </row>
    <row r="27" spans="2:9" x14ac:dyDescent="0.2">
      <c r="B27" s="37"/>
      <c r="C27" s="2"/>
      <c r="D27" s="2"/>
      <c r="E27" s="2"/>
      <c r="F27" s="1"/>
      <c r="G27" s="1"/>
      <c r="H27" s="1"/>
      <c r="I27" s="1"/>
    </row>
    <row r="28" spans="2:9" x14ac:dyDescent="0.2">
      <c r="B28" s="37"/>
      <c r="C28" s="36"/>
      <c r="D28" s="36"/>
      <c r="E28" s="2"/>
      <c r="F28" s="1"/>
      <c r="G28" s="1"/>
      <c r="H28" s="1"/>
      <c r="I28" s="1"/>
    </row>
    <row r="29" spans="2:9" x14ac:dyDescent="0.2">
      <c r="B29" s="2"/>
      <c r="C29" s="36"/>
      <c r="D29" s="36"/>
      <c r="E29" s="2"/>
      <c r="F29" s="1"/>
      <c r="G29" s="1"/>
      <c r="H29" s="1"/>
      <c r="I29" s="1"/>
    </row>
    <row r="30" spans="2:9" x14ac:dyDescent="0.2">
      <c r="B30" s="1"/>
      <c r="C30" s="1"/>
      <c r="D30" s="1"/>
      <c r="E30" s="2"/>
      <c r="F30" s="1"/>
      <c r="G30" s="1"/>
      <c r="H30" s="1"/>
      <c r="I30" s="1"/>
    </row>
    <row r="31" spans="2:9" x14ac:dyDescent="0.2">
      <c r="B31" s="1"/>
      <c r="C31" s="1"/>
      <c r="D31" s="1"/>
      <c r="E31" s="2"/>
      <c r="F31" s="1"/>
      <c r="G31" s="1"/>
      <c r="H31" s="1"/>
      <c r="I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976-2A3D-1642-8627-DC11961F92DE}">
  <sheetPr codeName="Sheet5" filterMode="1">
    <pageSetUpPr fitToPage="1"/>
  </sheetPr>
  <dimension ref="A1:I28"/>
  <sheetViews>
    <sheetView showGridLines="0" workbookViewId="0">
      <selection activeCell="H2" sqref="H1:H1048576"/>
    </sheetView>
  </sheetViews>
  <sheetFormatPr baseColWidth="10" defaultColWidth="8.33203125" defaultRowHeight="20" customHeight="1" x14ac:dyDescent="0.2"/>
  <cols>
    <col min="1" max="1" width="3.33203125" style="41" customWidth="1"/>
    <col min="2" max="3" width="10.1640625" style="41" customWidth="1"/>
    <col min="4" max="5" width="17.6640625" style="41" customWidth="1"/>
    <col min="6" max="6" width="19.5" style="41" customWidth="1"/>
    <col min="7" max="7" width="18.33203125" style="41" customWidth="1"/>
    <col min="8" max="8" width="19.5" style="41" bestFit="1" customWidth="1"/>
    <col min="9" max="9" width="8.33203125" style="41" customWidth="1"/>
    <col min="10" max="16384" width="8.33203125" style="41"/>
  </cols>
  <sheetData>
    <row r="1" spans="1:9" ht="27.75" customHeight="1" x14ac:dyDescent="0.2">
      <c r="A1" s="55" t="s">
        <v>70</v>
      </c>
      <c r="B1" s="55"/>
      <c r="C1" s="55"/>
      <c r="D1" s="55"/>
      <c r="E1" s="55"/>
      <c r="F1" s="55"/>
      <c r="G1" s="55"/>
      <c r="H1" s="55"/>
    </row>
    <row r="2" spans="1:9" ht="20.25" customHeight="1" x14ac:dyDescent="0.2">
      <c r="A2" s="42"/>
      <c r="B2" s="44" t="s">
        <v>21</v>
      </c>
      <c r="C2" s="44" t="s">
        <v>22</v>
      </c>
      <c r="D2" s="44" t="s">
        <v>23</v>
      </c>
      <c r="E2" s="44" t="s">
        <v>24</v>
      </c>
      <c r="F2" s="44" t="s">
        <v>25</v>
      </c>
      <c r="G2" s="44" t="s">
        <v>26</v>
      </c>
      <c r="H2" s="44" t="s">
        <v>27</v>
      </c>
      <c r="I2" s="45" t="s">
        <v>125</v>
      </c>
    </row>
    <row r="3" spans="1:9" ht="20.25" customHeight="1" x14ac:dyDescent="0.2">
      <c r="A3" s="43">
        <v>0</v>
      </c>
      <c r="B3" s="46" t="s">
        <v>71</v>
      </c>
      <c r="C3" s="46" t="s">
        <v>72</v>
      </c>
      <c r="D3" s="45">
        <v>65.449996948242202</v>
      </c>
      <c r="E3" s="45">
        <v>64.239997863769503</v>
      </c>
      <c r="F3" s="47">
        <v>32724.998474121101</v>
      </c>
      <c r="G3" s="47">
        <v>32119.998931884798</v>
      </c>
      <c r="H3" s="45">
        <v>-604.99954223632801</v>
      </c>
      <c r="I3" s="45" t="s">
        <v>29</v>
      </c>
    </row>
    <row r="4" spans="1:9" ht="20" customHeight="1" x14ac:dyDescent="0.2">
      <c r="A4" s="43">
        <v>1</v>
      </c>
      <c r="B4" s="46" t="s">
        <v>73</v>
      </c>
      <c r="C4" s="46" t="s">
        <v>74</v>
      </c>
      <c r="D4" s="45">
        <v>67.260002136230497</v>
      </c>
      <c r="E4" s="45">
        <v>67.199996948242202</v>
      </c>
      <c r="F4" s="47">
        <v>33630.001068115198</v>
      </c>
      <c r="G4" s="47">
        <v>33599.998474121101</v>
      </c>
      <c r="H4" s="45">
        <v>-30.0025939941406</v>
      </c>
      <c r="I4" s="45" t="s">
        <v>29</v>
      </c>
    </row>
    <row r="5" spans="1:9" ht="20" hidden="1" customHeight="1" x14ac:dyDescent="0.2">
      <c r="A5" s="43">
        <v>2</v>
      </c>
      <c r="B5" s="46" t="s">
        <v>75</v>
      </c>
      <c r="C5" s="46" t="s">
        <v>76</v>
      </c>
      <c r="D5" s="45">
        <v>67.860000610351605</v>
      </c>
      <c r="E5" s="45">
        <v>70.019996643066406</v>
      </c>
      <c r="F5" s="48">
        <v>33930.000305175803</v>
      </c>
      <c r="G5" s="49">
        <v>35009.998321533203</v>
      </c>
      <c r="H5" s="50">
        <v>1079.9980163574201</v>
      </c>
      <c r="I5" s="45" t="s">
        <v>126</v>
      </c>
    </row>
    <row r="6" spans="1:9" ht="20" hidden="1" customHeight="1" x14ac:dyDescent="0.2">
      <c r="A6" s="43">
        <v>3</v>
      </c>
      <c r="B6" s="46" t="s">
        <v>77</v>
      </c>
      <c r="C6" s="46" t="s">
        <v>78</v>
      </c>
      <c r="D6" s="45">
        <v>67.169998168945298</v>
      </c>
      <c r="E6" s="45">
        <v>72.120002746582003</v>
      </c>
      <c r="F6" s="47">
        <v>33584.9990844727</v>
      </c>
      <c r="G6" s="47">
        <v>36060.001373291001</v>
      </c>
      <c r="H6" s="50">
        <v>2475.0022888183598</v>
      </c>
      <c r="I6" s="45" t="s">
        <v>126</v>
      </c>
    </row>
    <row r="7" spans="1:9" ht="20" hidden="1" customHeight="1" x14ac:dyDescent="0.2">
      <c r="A7" s="43">
        <v>4</v>
      </c>
      <c r="B7" s="46" t="s">
        <v>79</v>
      </c>
      <c r="C7" s="46" t="s">
        <v>80</v>
      </c>
      <c r="D7" s="45">
        <v>72.050003051757798</v>
      </c>
      <c r="E7" s="45">
        <v>74.970001220703097</v>
      </c>
      <c r="F7" s="47">
        <v>36025.001525878899</v>
      </c>
      <c r="G7" s="48">
        <v>37485.000610351599</v>
      </c>
      <c r="H7" s="50">
        <v>1459.9990844726599</v>
      </c>
      <c r="I7" s="45" t="s">
        <v>126</v>
      </c>
    </row>
    <row r="8" spans="1:9" ht="20" hidden="1" customHeight="1" x14ac:dyDescent="0.2">
      <c r="A8" s="43">
        <v>5</v>
      </c>
      <c r="B8" s="46" t="s">
        <v>81</v>
      </c>
      <c r="C8" s="46" t="s">
        <v>82</v>
      </c>
      <c r="D8" s="45">
        <v>77.220001220703097</v>
      </c>
      <c r="E8" s="45">
        <v>80.839996337890597</v>
      </c>
      <c r="F8" s="48">
        <v>38610.000610351599</v>
      </c>
      <c r="G8" s="48">
        <v>40419.998168945298</v>
      </c>
      <c r="H8" s="48">
        <v>1809.99755859375</v>
      </c>
      <c r="I8" s="45" t="s">
        <v>126</v>
      </c>
    </row>
    <row r="9" spans="1:9" ht="20" hidden="1" customHeight="1" x14ac:dyDescent="0.2">
      <c r="A9" s="43">
        <v>6</v>
      </c>
      <c r="B9" s="46" t="s">
        <v>83</v>
      </c>
      <c r="C9" s="46" t="s">
        <v>84</v>
      </c>
      <c r="D9" s="45">
        <v>84.930000305175795</v>
      </c>
      <c r="E9" s="45">
        <v>89.230003356933594</v>
      </c>
      <c r="F9" s="48">
        <v>42465.000152587898</v>
      </c>
      <c r="G9" s="49">
        <v>44615.001678466797</v>
      </c>
      <c r="H9" s="50">
        <v>2150.0015258789099</v>
      </c>
      <c r="I9" s="45" t="s">
        <v>126</v>
      </c>
    </row>
    <row r="10" spans="1:9" ht="20" hidden="1" customHeight="1" x14ac:dyDescent="0.2">
      <c r="A10" s="43">
        <v>7</v>
      </c>
      <c r="B10" s="46" t="s">
        <v>85</v>
      </c>
      <c r="C10" s="46" t="s">
        <v>86</v>
      </c>
      <c r="D10" s="45">
        <v>97.739997863769503</v>
      </c>
      <c r="E10" s="45">
        <v>105.51999664306599</v>
      </c>
      <c r="F10" s="47">
        <v>48869.998931884802</v>
      </c>
      <c r="G10" s="49">
        <v>52759.998321533203</v>
      </c>
      <c r="H10" s="50">
        <v>3889.9993896484398</v>
      </c>
      <c r="I10" s="45" t="s">
        <v>126</v>
      </c>
    </row>
    <row r="11" spans="1:9" ht="20" hidden="1" customHeight="1" x14ac:dyDescent="0.2">
      <c r="A11" s="43">
        <v>8</v>
      </c>
      <c r="B11" s="46" t="s">
        <v>87</v>
      </c>
      <c r="C11" s="46" t="s">
        <v>88</v>
      </c>
      <c r="D11" s="45">
        <v>101.610000610352</v>
      </c>
      <c r="E11" s="45">
        <v>106</v>
      </c>
      <c r="F11" s="48">
        <v>50805.000305175803</v>
      </c>
      <c r="G11" s="45">
        <v>53000</v>
      </c>
      <c r="H11" s="50">
        <v>2194.9996948242201</v>
      </c>
      <c r="I11" s="45" t="s">
        <v>126</v>
      </c>
    </row>
    <row r="12" spans="1:9" ht="20" hidden="1" customHeight="1" x14ac:dyDescent="0.2">
      <c r="A12" s="43">
        <v>9</v>
      </c>
      <c r="B12" s="46" t="s">
        <v>89</v>
      </c>
      <c r="C12" s="46" t="s">
        <v>90</v>
      </c>
      <c r="D12" s="45">
        <v>106.69000244140599</v>
      </c>
      <c r="E12" s="45">
        <v>113.58999633789099</v>
      </c>
      <c r="F12" s="47">
        <v>53345.001220703103</v>
      </c>
      <c r="G12" s="48">
        <v>56794.998168945298</v>
      </c>
      <c r="H12" s="50">
        <v>3449.9969482421898</v>
      </c>
      <c r="I12" s="45" t="s">
        <v>126</v>
      </c>
    </row>
    <row r="13" spans="1:9" ht="20" hidden="1" customHeight="1" x14ac:dyDescent="0.2">
      <c r="A13" s="43">
        <v>10</v>
      </c>
      <c r="B13" s="46" t="s">
        <v>91</v>
      </c>
      <c r="C13" s="46" t="s">
        <v>92</v>
      </c>
      <c r="D13" s="45">
        <v>107.080001831055</v>
      </c>
      <c r="E13" s="45">
        <v>112.779998779297</v>
      </c>
      <c r="F13" s="47">
        <v>53540.0009155273</v>
      </c>
      <c r="G13" s="48">
        <v>56389.999389648401</v>
      </c>
      <c r="H13" s="50">
        <v>2849.9984741210901</v>
      </c>
      <c r="I13" s="45" t="s">
        <v>126</v>
      </c>
    </row>
    <row r="14" spans="1:9" ht="20" customHeight="1" x14ac:dyDescent="0.2">
      <c r="A14" s="43">
        <v>11</v>
      </c>
      <c r="B14" s="46" t="s">
        <v>93</v>
      </c>
      <c r="C14" s="46" t="s">
        <v>94</v>
      </c>
      <c r="D14" s="45">
        <v>109.830001831055</v>
      </c>
      <c r="E14" s="45">
        <v>108.459999084473</v>
      </c>
      <c r="F14" s="47">
        <v>54915.0009155273</v>
      </c>
      <c r="G14" s="48">
        <v>54229.999542236299</v>
      </c>
      <c r="H14" s="50">
        <v>-685.00137329101597</v>
      </c>
      <c r="I14" s="45" t="s">
        <v>29</v>
      </c>
    </row>
    <row r="15" spans="1:9" ht="20" hidden="1" customHeight="1" x14ac:dyDescent="0.2">
      <c r="A15" s="43">
        <v>12</v>
      </c>
      <c r="B15" s="46" t="s">
        <v>95</v>
      </c>
      <c r="C15" s="46" t="s">
        <v>96</v>
      </c>
      <c r="D15" s="45">
        <v>104.290000915527</v>
      </c>
      <c r="E15" s="45">
        <v>117.84999847412099</v>
      </c>
      <c r="F15" s="48">
        <v>52145.000457763701</v>
      </c>
      <c r="G15" s="48">
        <v>58924.999237060598</v>
      </c>
      <c r="H15" s="47">
        <v>6779.9987792968795</v>
      </c>
      <c r="I15" s="45" t="s">
        <v>126</v>
      </c>
    </row>
    <row r="16" spans="1:9" ht="20" hidden="1" customHeight="1" x14ac:dyDescent="0.2">
      <c r="A16" s="43">
        <v>13</v>
      </c>
      <c r="B16" s="46" t="s">
        <v>97</v>
      </c>
      <c r="C16" s="46" t="s">
        <v>98</v>
      </c>
      <c r="D16" s="45">
        <v>114.279998779297</v>
      </c>
      <c r="E16" s="45">
        <v>119.08999633789099</v>
      </c>
      <c r="F16" s="48">
        <v>57139.999389648401</v>
      </c>
      <c r="G16" s="48">
        <v>59544.998168945298</v>
      </c>
      <c r="H16" s="47">
        <v>2404.99877929688</v>
      </c>
      <c r="I16" s="45" t="s">
        <v>126</v>
      </c>
    </row>
    <row r="17" spans="1:9" ht="20" hidden="1" customHeight="1" x14ac:dyDescent="0.2">
      <c r="A17" s="43">
        <v>14</v>
      </c>
      <c r="B17" s="46" t="s">
        <v>99</v>
      </c>
      <c r="C17" s="46" t="s">
        <v>100</v>
      </c>
      <c r="D17" s="45">
        <v>115.18000030517599</v>
      </c>
      <c r="E17" s="45">
        <v>121.93000030517599</v>
      </c>
      <c r="F17" s="48">
        <v>57590.000152587898</v>
      </c>
      <c r="G17" s="48">
        <v>60965.000152587898</v>
      </c>
      <c r="H17" s="51">
        <v>3375</v>
      </c>
      <c r="I17" s="45" t="s">
        <v>126</v>
      </c>
    </row>
    <row r="18" spans="1:9" ht="20" hidden="1" customHeight="1" x14ac:dyDescent="0.2">
      <c r="A18" s="43">
        <v>15</v>
      </c>
      <c r="B18" s="46" t="s">
        <v>101</v>
      </c>
      <c r="C18" s="46" t="s">
        <v>102</v>
      </c>
      <c r="D18" s="45">
        <v>141.02999877929699</v>
      </c>
      <c r="E18" s="45">
        <v>146.19999694824199</v>
      </c>
      <c r="F18" s="48">
        <v>70514.999389648394</v>
      </c>
      <c r="G18" s="49">
        <v>73099.998474121094</v>
      </c>
      <c r="H18" s="50">
        <v>2584.9990844726599</v>
      </c>
      <c r="I18" s="45" t="s">
        <v>126</v>
      </c>
    </row>
    <row r="19" spans="1:9" ht="20" hidden="1" customHeight="1" x14ac:dyDescent="0.2">
      <c r="A19" s="43">
        <v>16</v>
      </c>
      <c r="B19" s="46" t="s">
        <v>103</v>
      </c>
      <c r="C19" s="46" t="s">
        <v>104</v>
      </c>
      <c r="D19" s="45">
        <v>158.11999511718801</v>
      </c>
      <c r="E19" s="45">
        <v>169.61999511718801</v>
      </c>
      <c r="F19" s="48">
        <v>79059.997558593794</v>
      </c>
      <c r="G19" s="48">
        <v>84809.997558593794</v>
      </c>
      <c r="H19" s="51">
        <v>5750</v>
      </c>
      <c r="I19" s="45" t="s">
        <v>126</v>
      </c>
    </row>
    <row r="20" spans="1:9" ht="20" hidden="1" customHeight="1" x14ac:dyDescent="0.2">
      <c r="A20" s="43">
        <v>17</v>
      </c>
      <c r="B20" s="46" t="s">
        <v>105</v>
      </c>
      <c r="C20" s="46" t="s">
        <v>106</v>
      </c>
      <c r="D20" s="45">
        <v>169.72999572753901</v>
      </c>
      <c r="E20" s="45">
        <v>184.33999633789099</v>
      </c>
      <c r="F20" s="48">
        <v>84864.997863769502</v>
      </c>
      <c r="G20" s="48">
        <v>92169.998168945298</v>
      </c>
      <c r="H20" s="47">
        <v>7305.0003051757803</v>
      </c>
      <c r="I20" s="45" t="s">
        <v>126</v>
      </c>
    </row>
    <row r="21" spans="1:9" ht="20" customHeight="1" x14ac:dyDescent="0.2">
      <c r="A21" s="43">
        <v>18</v>
      </c>
      <c r="B21" s="46" t="s">
        <v>107</v>
      </c>
      <c r="C21" s="46" t="s">
        <v>108</v>
      </c>
      <c r="D21" s="45">
        <v>180.14999389648401</v>
      </c>
      <c r="E21" s="45">
        <v>169.52999877929699</v>
      </c>
      <c r="F21" s="48">
        <v>90074.996948242202</v>
      </c>
      <c r="G21" s="48">
        <v>84764.999389648394</v>
      </c>
      <c r="H21" s="48">
        <v>-5309.99755859375</v>
      </c>
      <c r="I21" s="45" t="s">
        <v>29</v>
      </c>
    </row>
    <row r="22" spans="1:9" ht="20" hidden="1" customHeight="1" x14ac:dyDescent="0.2">
      <c r="A22" s="43">
        <v>19</v>
      </c>
      <c r="B22" s="46" t="s">
        <v>109</v>
      </c>
      <c r="C22" s="46" t="s">
        <v>110</v>
      </c>
      <c r="D22" s="45">
        <v>178.580001831055</v>
      </c>
      <c r="E22" s="45">
        <v>191.77999877929699</v>
      </c>
      <c r="F22" s="48">
        <v>89290.0009155273</v>
      </c>
      <c r="G22" s="48">
        <v>95889.999389648394</v>
      </c>
      <c r="H22" s="47">
        <v>6599.9984741210901</v>
      </c>
      <c r="I22" s="45" t="s">
        <v>126</v>
      </c>
    </row>
    <row r="23" spans="1:9" ht="20" hidden="1" customHeight="1" x14ac:dyDescent="0.2">
      <c r="A23" s="43">
        <v>20</v>
      </c>
      <c r="B23" s="46" t="s">
        <v>111</v>
      </c>
      <c r="C23" s="46" t="s">
        <v>112</v>
      </c>
      <c r="D23" s="45">
        <v>184.05000305175801</v>
      </c>
      <c r="E23" s="45">
        <v>206.03999328613301</v>
      </c>
      <c r="F23" s="49">
        <v>92025.001525878906</v>
      </c>
      <c r="G23" s="49">
        <v>103019.996643066</v>
      </c>
      <c r="H23" s="49">
        <v>10994.9951171875</v>
      </c>
      <c r="I23" s="45" t="s">
        <v>126</v>
      </c>
    </row>
    <row r="24" spans="1:9" ht="20" customHeight="1" x14ac:dyDescent="0.2">
      <c r="A24" s="43">
        <v>21</v>
      </c>
      <c r="B24" s="46" t="s">
        <v>113</v>
      </c>
      <c r="C24" s="46" t="s">
        <v>114</v>
      </c>
      <c r="D24" s="45">
        <v>215.36999511718801</v>
      </c>
      <c r="E24" s="45">
        <v>211.86000061035199</v>
      </c>
      <c r="F24" s="48">
        <v>107684.997558594</v>
      </c>
      <c r="G24" s="48">
        <v>105930.000305176</v>
      </c>
      <c r="H24" s="50">
        <v>-1754.9972534179699</v>
      </c>
      <c r="I24" s="45" t="s">
        <v>29</v>
      </c>
    </row>
    <row r="25" spans="1:9" ht="20" hidden="1" customHeight="1" x14ac:dyDescent="0.2">
      <c r="A25" s="43">
        <v>22</v>
      </c>
      <c r="B25" s="46" t="s">
        <v>115</v>
      </c>
      <c r="C25" s="46" t="s">
        <v>116</v>
      </c>
      <c r="D25" s="45">
        <v>269.38000488281301</v>
      </c>
      <c r="E25" s="45">
        <v>303.85000610351602</v>
      </c>
      <c r="F25" s="48">
        <v>134690.00244140599</v>
      </c>
      <c r="G25" s="49">
        <v>151925.00305175799</v>
      </c>
      <c r="H25" s="47">
        <v>17235.000610351599</v>
      </c>
      <c r="I25" s="45" t="s">
        <v>126</v>
      </c>
    </row>
    <row r="26" spans="1:9" ht="20" hidden="1" customHeight="1" x14ac:dyDescent="0.2">
      <c r="A26" s="43">
        <v>23</v>
      </c>
      <c r="B26" s="46" t="s">
        <v>117</v>
      </c>
      <c r="C26" s="46" t="s">
        <v>118</v>
      </c>
      <c r="D26" s="45">
        <v>312.82998657226602</v>
      </c>
      <c r="E26" s="45">
        <v>331.04998779296898</v>
      </c>
      <c r="F26" s="49">
        <v>156414.99328613299</v>
      </c>
      <c r="G26" s="48">
        <v>165524.993896484</v>
      </c>
      <c r="H26" s="47">
        <v>9110.0006103515607</v>
      </c>
      <c r="I26" s="45" t="s">
        <v>126</v>
      </c>
    </row>
    <row r="27" spans="1:9" ht="20" hidden="1" customHeight="1" x14ac:dyDescent="0.2">
      <c r="A27" s="43">
        <v>24</v>
      </c>
      <c r="B27" s="46" t="s">
        <v>119</v>
      </c>
      <c r="C27" s="46" t="s">
        <v>120</v>
      </c>
      <c r="D27" s="45">
        <v>330.14001464843801</v>
      </c>
      <c r="E27" s="45">
        <v>368.20001220703102</v>
      </c>
      <c r="F27" s="48">
        <v>165070.00732421901</v>
      </c>
      <c r="G27" s="48">
        <v>184100.006103516</v>
      </c>
      <c r="H27" s="47">
        <v>19029.9987792969</v>
      </c>
      <c r="I27" s="45" t="s">
        <v>126</v>
      </c>
    </row>
    <row r="28" spans="1:9" ht="20" hidden="1" customHeight="1" x14ac:dyDescent="0.2">
      <c r="A28" s="43">
        <v>25</v>
      </c>
      <c r="B28" s="46" t="s">
        <v>121</v>
      </c>
      <c r="C28" s="46" t="s">
        <v>122</v>
      </c>
      <c r="D28" s="45">
        <v>362.20999145507801</v>
      </c>
      <c r="E28" s="45">
        <v>373.23001098632801</v>
      </c>
      <c r="F28" s="48">
        <v>181104.995727539</v>
      </c>
      <c r="G28" s="48">
        <v>186615.005493164</v>
      </c>
      <c r="H28" s="52">
        <v>5510.009765625</v>
      </c>
      <c r="I28" s="45" t="s">
        <v>126</v>
      </c>
    </row>
  </sheetData>
  <autoFilter ref="A2:I28" xr:uid="{B85D4976-2A3D-1642-8627-DC11961F92DE}">
    <filterColumn colId="8">
      <filters>
        <filter val="L"/>
      </filters>
    </filterColumn>
  </autoFilter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8091-DF97-8542-AD65-28F4B1D9601B}">
  <sheetPr codeName="Sheet3"/>
  <dimension ref="A1:I65"/>
  <sheetViews>
    <sheetView workbookViewId="0">
      <selection activeCell="D5" sqref="D5"/>
    </sheetView>
  </sheetViews>
  <sheetFormatPr baseColWidth="10" defaultRowHeight="16" x14ac:dyDescent="0.2"/>
  <cols>
    <col min="4" max="4" width="15" bestFit="1" customWidth="1"/>
    <col min="5" max="5" width="13.83203125" bestFit="1" customWidth="1"/>
  </cols>
  <sheetData>
    <row r="1" spans="1:9" x14ac:dyDescent="0.2">
      <c r="A1" t="s">
        <v>36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>
        <v>0</v>
      </c>
      <c r="B2" s="11">
        <v>40946</v>
      </c>
      <c r="C2" s="11">
        <v>41012</v>
      </c>
      <c r="D2">
        <v>56.410797119140597</v>
      </c>
      <c r="E2">
        <v>60.199085235595703</v>
      </c>
      <c r="F2">
        <v>28205.398559570302</v>
      </c>
      <c r="G2">
        <v>30099.542617797801</v>
      </c>
      <c r="H2">
        <v>1894.14405822753</v>
      </c>
      <c r="I2" t="s">
        <v>30</v>
      </c>
    </row>
    <row r="3" spans="1:9" x14ac:dyDescent="0.2">
      <c r="A3">
        <v>1</v>
      </c>
      <c r="B3" s="11">
        <v>41032</v>
      </c>
      <c r="C3" s="11">
        <v>41033</v>
      </c>
      <c r="D3">
        <v>60.344589233398402</v>
      </c>
      <c r="E3">
        <v>58.843936920166001</v>
      </c>
      <c r="F3">
        <v>30172.294616699201</v>
      </c>
      <c r="G3">
        <v>29421.968460083001</v>
      </c>
      <c r="H3">
        <v>-750.32615661621003</v>
      </c>
      <c r="I3" t="s">
        <v>29</v>
      </c>
    </row>
    <row r="4" spans="1:9" x14ac:dyDescent="0.2">
      <c r="A4">
        <v>2</v>
      </c>
      <c r="B4" s="11">
        <v>41074</v>
      </c>
      <c r="C4" s="11">
        <v>41107</v>
      </c>
      <c r="D4">
        <v>56.715732574462798</v>
      </c>
      <c r="E4">
        <v>57.912631988525298</v>
      </c>
      <c r="F4">
        <v>28357.866287231402</v>
      </c>
      <c r="G4">
        <v>28956.315994262601</v>
      </c>
      <c r="H4">
        <v>598.44970703125</v>
      </c>
      <c r="I4" t="s">
        <v>30</v>
      </c>
    </row>
    <row r="5" spans="1:9" x14ac:dyDescent="0.2">
      <c r="A5">
        <v>3</v>
      </c>
      <c r="B5" s="11">
        <v>41109</v>
      </c>
      <c r="C5" s="11">
        <v>41184</v>
      </c>
      <c r="D5">
        <v>59.343803405761697</v>
      </c>
      <c r="E5">
        <v>62.776645660400298</v>
      </c>
      <c r="F5">
        <v>29671.901702880801</v>
      </c>
      <c r="G5">
        <v>31388.322830200101</v>
      </c>
      <c r="H5">
        <v>1716.42112731933</v>
      </c>
      <c r="I5" t="s">
        <v>30</v>
      </c>
    </row>
    <row r="6" spans="1:9" x14ac:dyDescent="0.2">
      <c r="A6">
        <v>4</v>
      </c>
      <c r="B6" s="11">
        <v>41241</v>
      </c>
      <c r="C6" s="11">
        <v>41271</v>
      </c>
      <c r="D6">
        <v>59.897014617919901</v>
      </c>
      <c r="E6">
        <v>58.631080627441399</v>
      </c>
      <c r="F6">
        <v>29948.507308959899</v>
      </c>
      <c r="G6">
        <v>29315.540313720699</v>
      </c>
      <c r="H6">
        <v>-632.96699523925702</v>
      </c>
      <c r="I6" t="s">
        <v>29</v>
      </c>
    </row>
    <row r="7" spans="1:9" x14ac:dyDescent="0.2">
      <c r="A7">
        <v>5</v>
      </c>
      <c r="B7" s="11">
        <v>41277</v>
      </c>
      <c r="C7" s="11">
        <v>41330</v>
      </c>
      <c r="D7">
        <v>61.453243255615199</v>
      </c>
      <c r="E7">
        <v>60.956821441650298</v>
      </c>
      <c r="F7">
        <v>30726.621627807599</v>
      </c>
      <c r="G7">
        <v>30478.410720825101</v>
      </c>
      <c r="H7">
        <v>-248.21090698242099</v>
      </c>
      <c r="I7" t="s">
        <v>29</v>
      </c>
    </row>
    <row r="8" spans="1:9" x14ac:dyDescent="0.2">
      <c r="A8">
        <v>6</v>
      </c>
      <c r="B8" s="11">
        <v>41339</v>
      </c>
      <c r="C8" s="11">
        <v>41373</v>
      </c>
      <c r="D8">
        <v>62.979225158691399</v>
      </c>
      <c r="E8">
        <v>63.281627655029297</v>
      </c>
      <c r="F8">
        <v>31489.612579345699</v>
      </c>
      <c r="G8">
        <v>31640.813827514601</v>
      </c>
      <c r="H8">
        <v>151.201248168945</v>
      </c>
      <c r="I8" t="s">
        <v>30</v>
      </c>
    </row>
    <row r="9" spans="1:9" x14ac:dyDescent="0.2">
      <c r="A9">
        <v>7</v>
      </c>
      <c r="B9" s="11">
        <v>41374</v>
      </c>
      <c r="C9" s="11">
        <v>41386</v>
      </c>
      <c r="D9">
        <v>64.516296386718693</v>
      </c>
      <c r="E9">
        <v>63.382984161376903</v>
      </c>
      <c r="F9">
        <v>32258.148193359299</v>
      </c>
      <c r="G9">
        <v>31691.4920806884</v>
      </c>
      <c r="H9">
        <v>-566.65611267089798</v>
      </c>
      <c r="I9" t="s">
        <v>29</v>
      </c>
    </row>
    <row r="10" spans="1:9" x14ac:dyDescent="0.2">
      <c r="A10">
        <v>8</v>
      </c>
      <c r="B10" s="11">
        <v>41390</v>
      </c>
      <c r="C10" s="11">
        <v>41431</v>
      </c>
      <c r="D10">
        <v>64.101676940917898</v>
      </c>
      <c r="E10">
        <v>66.709220886230398</v>
      </c>
      <c r="F10">
        <v>32050.838470458901</v>
      </c>
      <c r="G10">
        <v>33354.610443115198</v>
      </c>
      <c r="H10">
        <v>1303.77197265625</v>
      </c>
      <c r="I10" t="s">
        <v>30</v>
      </c>
    </row>
    <row r="11" spans="1:9" x14ac:dyDescent="0.2">
      <c r="A11">
        <v>9</v>
      </c>
      <c r="B11" s="11">
        <v>41464</v>
      </c>
      <c r="C11" s="11">
        <v>41508</v>
      </c>
      <c r="D11">
        <v>67.558029174804602</v>
      </c>
      <c r="E11">
        <v>70.395683288574205</v>
      </c>
      <c r="F11">
        <v>33779.0145874023</v>
      </c>
      <c r="G11">
        <v>35197.841644287102</v>
      </c>
      <c r="H11">
        <v>1418.8270568847599</v>
      </c>
      <c r="I11" t="s">
        <v>30</v>
      </c>
    </row>
    <row r="12" spans="1:9" x14ac:dyDescent="0.2">
      <c r="A12">
        <v>10</v>
      </c>
      <c r="B12" s="11">
        <v>41526</v>
      </c>
      <c r="C12" s="11">
        <v>41558</v>
      </c>
      <c r="D12">
        <v>71.939285278320298</v>
      </c>
      <c r="E12">
        <v>73.453231811523395</v>
      </c>
      <c r="F12">
        <v>35969.642639160098</v>
      </c>
      <c r="G12">
        <v>36726.615905761697</v>
      </c>
      <c r="H12">
        <v>756.97326660156205</v>
      </c>
      <c r="I12" t="s">
        <v>30</v>
      </c>
    </row>
    <row r="13" spans="1:9" x14ac:dyDescent="0.2">
      <c r="A13">
        <v>11</v>
      </c>
      <c r="B13" s="11">
        <v>41563</v>
      </c>
      <c r="C13" s="11">
        <v>41668</v>
      </c>
      <c r="D13">
        <v>74.519371032714801</v>
      </c>
      <c r="E13">
        <v>78.987762451171804</v>
      </c>
      <c r="F13">
        <v>37259.6855163574</v>
      </c>
      <c r="G13">
        <v>39493.881225585901</v>
      </c>
      <c r="H13">
        <v>2234.1957092285102</v>
      </c>
      <c r="I13" t="s">
        <v>30</v>
      </c>
    </row>
    <row r="14" spans="1:9" x14ac:dyDescent="0.2">
      <c r="A14">
        <v>12</v>
      </c>
      <c r="B14" s="11">
        <v>41683</v>
      </c>
      <c r="C14" s="11">
        <v>41717</v>
      </c>
      <c r="D14">
        <v>83.358894348144503</v>
      </c>
      <c r="E14">
        <v>84.087814331054602</v>
      </c>
      <c r="F14">
        <v>41679.4471740722</v>
      </c>
      <c r="G14">
        <v>42043.9071655273</v>
      </c>
      <c r="H14">
        <v>364.45999145507801</v>
      </c>
      <c r="I14" t="s">
        <v>30</v>
      </c>
    </row>
    <row r="15" spans="1:9" x14ac:dyDescent="0.2">
      <c r="A15">
        <v>13</v>
      </c>
      <c r="B15" s="11">
        <v>41758</v>
      </c>
      <c r="C15" s="11">
        <v>41857</v>
      </c>
      <c r="D15">
        <v>81.584342956542898</v>
      </c>
      <c r="E15">
        <v>88.711265563964801</v>
      </c>
      <c r="F15">
        <v>40792.171478271397</v>
      </c>
      <c r="G15">
        <v>44355.6327819824</v>
      </c>
      <c r="H15">
        <v>3563.4613037109302</v>
      </c>
      <c r="I15" t="s">
        <v>30</v>
      </c>
    </row>
    <row r="16" spans="1:9" x14ac:dyDescent="0.2">
      <c r="A16">
        <v>14</v>
      </c>
      <c r="B16" s="11">
        <v>41869</v>
      </c>
      <c r="C16" s="11">
        <v>41905</v>
      </c>
      <c r="D16">
        <v>92.118179321289006</v>
      </c>
      <c r="E16">
        <v>92.930030822753906</v>
      </c>
      <c r="F16">
        <v>46059.089660644502</v>
      </c>
      <c r="G16">
        <v>46465.015411376902</v>
      </c>
      <c r="H16">
        <v>405.92575073242102</v>
      </c>
      <c r="I16" t="s">
        <v>30</v>
      </c>
    </row>
    <row r="17" spans="1:9" x14ac:dyDescent="0.2">
      <c r="A17">
        <v>15</v>
      </c>
      <c r="B17" s="11">
        <v>41906</v>
      </c>
      <c r="C17" s="11">
        <v>41907</v>
      </c>
      <c r="D17">
        <v>93.92724609375</v>
      </c>
      <c r="E17">
        <v>91.951629638671804</v>
      </c>
      <c r="F17">
        <v>46963.623046875</v>
      </c>
      <c r="G17">
        <v>45975.814819335901</v>
      </c>
      <c r="H17">
        <v>-987.80822753906205</v>
      </c>
      <c r="I17" t="s">
        <v>29</v>
      </c>
    </row>
    <row r="18" spans="1:9" x14ac:dyDescent="0.2">
      <c r="A18">
        <v>16</v>
      </c>
      <c r="B18" s="11">
        <v>41940</v>
      </c>
      <c r="C18" s="11">
        <v>41988</v>
      </c>
      <c r="D18">
        <v>94.247131347656193</v>
      </c>
      <c r="E18">
        <v>95.592422485351506</v>
      </c>
      <c r="F18">
        <v>47123.565673828103</v>
      </c>
      <c r="G18">
        <v>47796.211242675701</v>
      </c>
      <c r="H18">
        <v>672.64556884765602</v>
      </c>
      <c r="I18" t="s">
        <v>30</v>
      </c>
    </row>
    <row r="19" spans="1:9" x14ac:dyDescent="0.2">
      <c r="A19">
        <v>17</v>
      </c>
      <c r="B19" s="11">
        <v>41999</v>
      </c>
      <c r="C19" s="11">
        <v>42010</v>
      </c>
      <c r="D19">
        <v>99.187507629394503</v>
      </c>
      <c r="E19">
        <v>94.494415283203097</v>
      </c>
      <c r="F19">
        <v>49593.7538146972</v>
      </c>
      <c r="G19">
        <v>47247.207641601497</v>
      </c>
      <c r="H19">
        <v>-2346.5461730956999</v>
      </c>
      <c r="I19" t="s">
        <v>29</v>
      </c>
    </row>
    <row r="20" spans="1:9" x14ac:dyDescent="0.2">
      <c r="A20">
        <v>18</v>
      </c>
      <c r="B20" s="11">
        <v>42032</v>
      </c>
      <c r="C20" s="11">
        <v>42037</v>
      </c>
      <c r="D20">
        <v>95.297058105468693</v>
      </c>
      <c r="E20">
        <v>96.298004150390597</v>
      </c>
      <c r="F20">
        <v>47648.529052734302</v>
      </c>
      <c r="G20">
        <v>48149.002075195298</v>
      </c>
      <c r="H20">
        <v>500.47302246093699</v>
      </c>
      <c r="I20" t="s">
        <v>30</v>
      </c>
    </row>
    <row r="21" spans="1:9" x14ac:dyDescent="0.2">
      <c r="A21">
        <v>19</v>
      </c>
      <c r="B21" s="11">
        <v>42040</v>
      </c>
      <c r="C21" s="11">
        <v>42076</v>
      </c>
      <c r="D21">
        <v>97.978836059570298</v>
      </c>
      <c r="E21">
        <v>99.470764160156193</v>
      </c>
      <c r="F21">
        <v>48989.418029785098</v>
      </c>
      <c r="G21">
        <v>49735.382080078103</v>
      </c>
      <c r="H21">
        <v>745.96405029296795</v>
      </c>
      <c r="I21" t="s">
        <v>30</v>
      </c>
    </row>
    <row r="22" spans="1:9" x14ac:dyDescent="0.2">
      <c r="A22">
        <v>20</v>
      </c>
      <c r="B22" s="11">
        <v>42087</v>
      </c>
      <c r="C22" s="11">
        <v>42089</v>
      </c>
      <c r="D22">
        <v>102.150871276855</v>
      </c>
      <c r="E22">
        <v>99.472419738769503</v>
      </c>
      <c r="F22">
        <v>51075.435638427698</v>
      </c>
      <c r="G22">
        <v>49736.2098693847</v>
      </c>
      <c r="H22">
        <v>-1339.2257690429601</v>
      </c>
      <c r="I22" t="s">
        <v>29</v>
      </c>
    </row>
    <row r="23" spans="1:9" x14ac:dyDescent="0.2">
      <c r="A23">
        <v>21</v>
      </c>
      <c r="B23" s="11">
        <v>42107</v>
      </c>
      <c r="C23" s="11">
        <v>42136</v>
      </c>
      <c r="D23">
        <v>101.724975585937</v>
      </c>
      <c r="E23">
        <v>102.008911132812</v>
      </c>
      <c r="F23">
        <v>50862.487792968699</v>
      </c>
      <c r="G23">
        <v>51004.455566406199</v>
      </c>
      <c r="H23">
        <v>141.9677734375</v>
      </c>
      <c r="I23" t="s">
        <v>30</v>
      </c>
    </row>
    <row r="24" spans="1:9" x14ac:dyDescent="0.2">
      <c r="A24">
        <v>22</v>
      </c>
      <c r="B24" s="11">
        <v>42139</v>
      </c>
      <c r="C24" s="11">
        <v>42165</v>
      </c>
      <c r="D24">
        <v>103.712532043457</v>
      </c>
      <c r="E24">
        <v>103.62733459472599</v>
      </c>
      <c r="F24">
        <v>51856.266021728501</v>
      </c>
      <c r="G24">
        <v>51813.667297363201</v>
      </c>
      <c r="H24">
        <v>-42.598724365234297</v>
      </c>
      <c r="I24" t="s">
        <v>29</v>
      </c>
    </row>
    <row r="25" spans="1:9" x14ac:dyDescent="0.2">
      <c r="A25">
        <v>23</v>
      </c>
      <c r="B25" s="11">
        <v>42178</v>
      </c>
      <c r="C25" s="11">
        <v>42185</v>
      </c>
      <c r="D25">
        <v>105.09889221191401</v>
      </c>
      <c r="E25">
        <v>101.570014953613</v>
      </c>
      <c r="F25">
        <v>52549.446105957002</v>
      </c>
      <c r="G25">
        <v>50785.007476806597</v>
      </c>
      <c r="H25">
        <v>-1764.4386291503899</v>
      </c>
      <c r="I25" t="s">
        <v>29</v>
      </c>
    </row>
    <row r="26" spans="1:9" x14ac:dyDescent="0.2">
      <c r="A26">
        <v>24</v>
      </c>
      <c r="B26" s="11">
        <v>42202</v>
      </c>
      <c r="C26" s="11">
        <v>42228</v>
      </c>
      <c r="D26">
        <v>107.755073547363</v>
      </c>
      <c r="E26">
        <v>104.8427734375</v>
      </c>
      <c r="F26">
        <v>53877.536773681597</v>
      </c>
      <c r="G26">
        <v>52421.38671875</v>
      </c>
      <c r="H26">
        <v>-1456.1500549316399</v>
      </c>
      <c r="I26" t="s">
        <v>29</v>
      </c>
    </row>
    <row r="27" spans="1:9" x14ac:dyDescent="0.2">
      <c r="A27">
        <v>25</v>
      </c>
      <c r="B27" s="11">
        <v>42264</v>
      </c>
      <c r="C27" s="11">
        <v>42276</v>
      </c>
      <c r="D27">
        <v>101.62692260742099</v>
      </c>
      <c r="E27">
        <v>94.589973449707003</v>
      </c>
      <c r="F27">
        <v>50813.461303710901</v>
      </c>
      <c r="G27">
        <v>47294.986724853501</v>
      </c>
      <c r="H27">
        <v>-3518.4745788574201</v>
      </c>
      <c r="I27" t="s">
        <v>29</v>
      </c>
    </row>
    <row r="28" spans="1:9" x14ac:dyDescent="0.2">
      <c r="A28">
        <v>26</v>
      </c>
      <c r="B28" s="11">
        <v>42285</v>
      </c>
      <c r="C28" s="11">
        <v>42327</v>
      </c>
      <c r="D28">
        <v>100.84715270996</v>
      </c>
      <c r="E28">
        <v>108.13134765625</v>
      </c>
      <c r="F28">
        <v>50423.576354980403</v>
      </c>
      <c r="G28">
        <v>54065.673828125</v>
      </c>
      <c r="H28">
        <v>3642.0974731445299</v>
      </c>
      <c r="I28" t="s">
        <v>30</v>
      </c>
    </row>
    <row r="29" spans="1:9" x14ac:dyDescent="0.2">
      <c r="A29">
        <v>27</v>
      </c>
      <c r="B29" s="11">
        <v>42332</v>
      </c>
      <c r="C29" s="11">
        <v>42349</v>
      </c>
      <c r="D29">
        <v>108.45467376708901</v>
      </c>
      <c r="E29">
        <v>105.354591369628</v>
      </c>
      <c r="F29">
        <v>54227.3368835449</v>
      </c>
      <c r="G29">
        <v>52677.295684814402</v>
      </c>
      <c r="H29">
        <v>-1550.0411987304601</v>
      </c>
      <c r="I29" t="s">
        <v>29</v>
      </c>
    </row>
    <row r="30" spans="1:9" x14ac:dyDescent="0.2">
      <c r="A30">
        <v>28</v>
      </c>
      <c r="B30" s="11">
        <v>42352</v>
      </c>
      <c r="C30" s="11">
        <v>42353</v>
      </c>
      <c r="D30">
        <v>106.15340423583901</v>
      </c>
      <c r="E30">
        <v>106.800033569335</v>
      </c>
      <c r="F30">
        <v>53076.7021179199</v>
      </c>
      <c r="G30">
        <v>53400.016784667903</v>
      </c>
      <c r="H30">
        <v>323.31466674804602</v>
      </c>
      <c r="I30" t="s">
        <v>30</v>
      </c>
    </row>
    <row r="31" spans="1:9" x14ac:dyDescent="0.2">
      <c r="A31">
        <v>29</v>
      </c>
      <c r="B31" s="11">
        <v>42423</v>
      </c>
      <c r="C31" s="11">
        <v>42488</v>
      </c>
      <c r="D31">
        <v>96.8914794921875</v>
      </c>
      <c r="E31">
        <v>101.675247192382</v>
      </c>
      <c r="F31">
        <v>48445.739746093699</v>
      </c>
      <c r="G31">
        <v>50837.623596191399</v>
      </c>
      <c r="H31">
        <v>2391.8838500976499</v>
      </c>
      <c r="I31" t="s">
        <v>30</v>
      </c>
    </row>
    <row r="32" spans="1:9" x14ac:dyDescent="0.2">
      <c r="A32">
        <v>30</v>
      </c>
      <c r="B32" s="11">
        <v>42516</v>
      </c>
      <c r="C32" s="11">
        <v>42538</v>
      </c>
      <c r="D32">
        <v>104.81314086914</v>
      </c>
      <c r="E32">
        <v>102.147483825683</v>
      </c>
      <c r="F32">
        <v>52406.570434570298</v>
      </c>
      <c r="G32">
        <v>51073.741912841797</v>
      </c>
      <c r="H32">
        <v>-1332.8285217285099</v>
      </c>
      <c r="I32" t="s">
        <v>29</v>
      </c>
    </row>
    <row r="33" spans="1:9" x14ac:dyDescent="0.2">
      <c r="A33">
        <v>31</v>
      </c>
      <c r="B33" s="11">
        <v>42559</v>
      </c>
      <c r="C33" s="11">
        <v>42615</v>
      </c>
      <c r="D33">
        <v>105.802131652832</v>
      </c>
      <c r="E33">
        <v>112.344017028808</v>
      </c>
      <c r="F33">
        <v>52901.065826416001</v>
      </c>
      <c r="G33">
        <v>56172.008514404297</v>
      </c>
      <c r="H33">
        <v>3270.9426879882799</v>
      </c>
      <c r="I33" t="s">
        <v>30</v>
      </c>
    </row>
    <row r="34" spans="1:9" x14ac:dyDescent="0.2">
      <c r="A34">
        <v>32</v>
      </c>
      <c r="B34" s="11">
        <v>42619</v>
      </c>
      <c r="C34" s="11">
        <v>42622</v>
      </c>
      <c r="D34">
        <v>113.04424285888599</v>
      </c>
      <c r="E34">
        <v>109.619819641113</v>
      </c>
      <c r="F34">
        <v>56522.121429443301</v>
      </c>
      <c r="G34">
        <v>54809.909820556597</v>
      </c>
      <c r="H34">
        <v>-1712.2116088867101</v>
      </c>
      <c r="I34" t="s">
        <v>29</v>
      </c>
    </row>
    <row r="35" spans="1:9" x14ac:dyDescent="0.2">
      <c r="A35">
        <v>33</v>
      </c>
      <c r="B35" s="11">
        <v>42634</v>
      </c>
      <c r="C35" s="11">
        <v>42660</v>
      </c>
      <c r="D35">
        <v>113.615951538085</v>
      </c>
      <c r="E35">
        <v>112.33700561523401</v>
      </c>
      <c r="F35">
        <v>56807.975769042903</v>
      </c>
      <c r="G35">
        <v>56168.5028076171</v>
      </c>
      <c r="H35">
        <v>-639.47296142578102</v>
      </c>
      <c r="I35" t="s">
        <v>29</v>
      </c>
    </row>
    <row r="36" spans="1:9" x14ac:dyDescent="0.2">
      <c r="A36">
        <v>34</v>
      </c>
      <c r="B36" s="11">
        <v>42669</v>
      </c>
      <c r="C36" s="11">
        <v>42675</v>
      </c>
      <c r="D36">
        <v>113.83713531494099</v>
      </c>
      <c r="E36">
        <v>111.654243469238</v>
      </c>
      <c r="F36">
        <v>56918.567657470703</v>
      </c>
      <c r="G36">
        <v>55827.121734619097</v>
      </c>
      <c r="H36">
        <v>-1091.44592285156</v>
      </c>
      <c r="I36" t="s">
        <v>29</v>
      </c>
    </row>
    <row r="37" spans="1:9" x14ac:dyDescent="0.2">
      <c r="A37">
        <v>35</v>
      </c>
      <c r="B37" s="11">
        <v>42696</v>
      </c>
      <c r="C37" s="11">
        <v>42842</v>
      </c>
      <c r="D37">
        <v>114.337188720703</v>
      </c>
      <c r="E37">
        <v>127.07207489013599</v>
      </c>
      <c r="F37">
        <v>57168.594360351497</v>
      </c>
      <c r="G37">
        <v>63536.037445068301</v>
      </c>
      <c r="H37">
        <v>6367.4430847167896</v>
      </c>
      <c r="I37" t="s">
        <v>30</v>
      </c>
    </row>
    <row r="38" spans="1:9" x14ac:dyDescent="0.2">
      <c r="A38">
        <v>36</v>
      </c>
      <c r="B38" s="11">
        <v>42849</v>
      </c>
      <c r="C38" s="11">
        <v>42902</v>
      </c>
      <c r="D38">
        <v>129.66223144531199</v>
      </c>
      <c r="E38">
        <v>133.88215637207</v>
      </c>
      <c r="F38">
        <v>64831.115722656199</v>
      </c>
      <c r="G38">
        <v>66941.078186035098</v>
      </c>
      <c r="H38">
        <v>2109.9624633788999</v>
      </c>
      <c r="I38" t="s">
        <v>30</v>
      </c>
    </row>
    <row r="39" spans="1:9" x14ac:dyDescent="0.2">
      <c r="A39">
        <v>37</v>
      </c>
      <c r="B39" s="11">
        <v>42930</v>
      </c>
      <c r="C39" s="11">
        <v>42963</v>
      </c>
      <c r="D39">
        <v>137.72955322265599</v>
      </c>
      <c r="E39">
        <v>139.822830200195</v>
      </c>
      <c r="F39">
        <v>68864.776611328096</v>
      </c>
      <c r="G39">
        <v>69911.415100097598</v>
      </c>
      <c r="H39">
        <v>1046.6384887695301</v>
      </c>
      <c r="I39" t="s">
        <v>30</v>
      </c>
    </row>
    <row r="40" spans="1:9" x14ac:dyDescent="0.2">
      <c r="A40">
        <v>38</v>
      </c>
      <c r="B40" s="11">
        <v>42978</v>
      </c>
      <c r="C40" s="11">
        <v>43005</v>
      </c>
      <c r="D40">
        <v>141.68354797363199</v>
      </c>
      <c r="E40">
        <v>140.30369567871</v>
      </c>
      <c r="F40">
        <v>70841.773986816406</v>
      </c>
      <c r="G40">
        <v>70151.847839355396</v>
      </c>
      <c r="H40">
        <v>-689.92614746093705</v>
      </c>
      <c r="I40" t="s">
        <v>29</v>
      </c>
    </row>
    <row r="41" spans="1:9" x14ac:dyDescent="0.2">
      <c r="A41">
        <v>39</v>
      </c>
      <c r="B41" s="11">
        <v>43013</v>
      </c>
      <c r="C41" s="11">
        <v>43076</v>
      </c>
      <c r="D41">
        <v>143.21739196777301</v>
      </c>
      <c r="E41">
        <v>149.58868408203099</v>
      </c>
      <c r="F41">
        <v>71608.695983886704</v>
      </c>
      <c r="G41">
        <v>74794.342041015596</v>
      </c>
      <c r="H41">
        <v>3185.6460571288999</v>
      </c>
      <c r="I41" t="s">
        <v>30</v>
      </c>
    </row>
    <row r="42" spans="1:9" x14ac:dyDescent="0.2">
      <c r="A42">
        <v>40</v>
      </c>
      <c r="B42" s="11">
        <v>43082</v>
      </c>
      <c r="C42" s="11">
        <v>43138</v>
      </c>
      <c r="D42">
        <v>151.50196838378901</v>
      </c>
      <c r="E42">
        <v>155.92594909667901</v>
      </c>
      <c r="F42">
        <v>75750.984191894502</v>
      </c>
      <c r="G42">
        <v>77962.9745483398</v>
      </c>
      <c r="H42">
        <v>2211.9903564453102</v>
      </c>
      <c r="I42" t="s">
        <v>30</v>
      </c>
    </row>
    <row r="43" spans="1:9" x14ac:dyDescent="0.2">
      <c r="A43">
        <v>41</v>
      </c>
      <c r="B43" s="11">
        <v>43154</v>
      </c>
      <c r="C43" s="11">
        <v>43182</v>
      </c>
      <c r="D43">
        <v>163.673095703125</v>
      </c>
      <c r="E43">
        <v>154.52169799804599</v>
      </c>
      <c r="F43">
        <v>81836.5478515625</v>
      </c>
      <c r="G43">
        <v>77260.848999023394</v>
      </c>
      <c r="H43">
        <v>-4575.6988525390598</v>
      </c>
      <c r="I43" t="s">
        <v>29</v>
      </c>
    </row>
    <row r="44" spans="1:9" x14ac:dyDescent="0.2">
      <c r="A44">
        <v>42</v>
      </c>
      <c r="B44" s="11">
        <v>43208</v>
      </c>
      <c r="C44" s="11">
        <v>43279</v>
      </c>
      <c r="D44">
        <v>162.25215148925699</v>
      </c>
      <c r="E44">
        <v>167.23983764648401</v>
      </c>
      <c r="F44">
        <v>81126.075744628906</v>
      </c>
      <c r="G44">
        <v>83619.9188232421</v>
      </c>
      <c r="H44">
        <v>2493.8430786132799</v>
      </c>
      <c r="I44" t="s">
        <v>30</v>
      </c>
    </row>
    <row r="45" spans="1:9" x14ac:dyDescent="0.2">
      <c r="A45">
        <v>43</v>
      </c>
      <c r="B45" s="11">
        <v>43292</v>
      </c>
      <c r="C45" s="11">
        <v>43382</v>
      </c>
      <c r="D45">
        <v>172.34915161132801</v>
      </c>
      <c r="E45">
        <v>175.80088806152301</v>
      </c>
      <c r="F45">
        <v>86174.575805664004</v>
      </c>
      <c r="G45">
        <v>87900.444030761704</v>
      </c>
      <c r="H45">
        <v>1725.8682250976501</v>
      </c>
      <c r="I45" t="s">
        <v>30</v>
      </c>
    </row>
    <row r="46" spans="1:9" x14ac:dyDescent="0.2">
      <c r="A46">
        <v>44</v>
      </c>
      <c r="B46" s="11">
        <v>43440</v>
      </c>
      <c r="C46" s="11">
        <v>43445</v>
      </c>
      <c r="D46">
        <v>163.33244323730401</v>
      </c>
      <c r="E46">
        <v>160.12236022949199</v>
      </c>
      <c r="F46">
        <v>81666.2216186523</v>
      </c>
      <c r="G46">
        <v>80061.180114746094</v>
      </c>
      <c r="H46">
        <v>-1605.04150390625</v>
      </c>
      <c r="I46" t="s">
        <v>29</v>
      </c>
    </row>
    <row r="47" spans="1:9" x14ac:dyDescent="0.2">
      <c r="A47">
        <v>45</v>
      </c>
      <c r="B47" s="11">
        <v>43476</v>
      </c>
      <c r="C47" s="11">
        <v>43595</v>
      </c>
      <c r="D47">
        <v>157.71455383300699</v>
      </c>
      <c r="E47">
        <v>181.90484619140599</v>
      </c>
      <c r="F47">
        <v>78857.276916503906</v>
      </c>
      <c r="G47">
        <v>90952.423095703096</v>
      </c>
      <c r="H47">
        <v>12095.146179199201</v>
      </c>
      <c r="I47" t="s">
        <v>30</v>
      </c>
    </row>
    <row r="48" spans="1:9" x14ac:dyDescent="0.2">
      <c r="A48">
        <v>46</v>
      </c>
      <c r="B48" s="11">
        <v>43629</v>
      </c>
      <c r="C48" s="11">
        <v>43682</v>
      </c>
      <c r="D48">
        <v>180.35128784179599</v>
      </c>
      <c r="E48">
        <v>178.09918212890599</v>
      </c>
      <c r="F48">
        <v>90175.643920898394</v>
      </c>
      <c r="G48">
        <v>89049.591064453096</v>
      </c>
      <c r="H48">
        <v>-1126.05285644531</v>
      </c>
      <c r="I48" t="s">
        <v>29</v>
      </c>
    </row>
    <row r="49" spans="1:9" x14ac:dyDescent="0.2">
      <c r="A49">
        <v>47</v>
      </c>
      <c r="B49" s="11">
        <v>43712</v>
      </c>
      <c r="C49" s="11">
        <v>43738</v>
      </c>
      <c r="D49">
        <v>185.58854675292901</v>
      </c>
      <c r="E49">
        <v>186.43678283691401</v>
      </c>
      <c r="F49">
        <v>92794.2733764648</v>
      </c>
      <c r="G49">
        <v>93218.391418457002</v>
      </c>
      <c r="H49">
        <v>424.11804199218699</v>
      </c>
      <c r="I49" t="s">
        <v>30</v>
      </c>
    </row>
    <row r="50" spans="1:9" x14ac:dyDescent="0.2">
      <c r="A50">
        <v>48</v>
      </c>
      <c r="B50" s="11">
        <v>43754</v>
      </c>
      <c r="C50" s="11">
        <v>43888</v>
      </c>
      <c r="D50">
        <v>190.61361694335901</v>
      </c>
      <c r="E50">
        <v>203.49548339843699</v>
      </c>
      <c r="F50">
        <v>95306.8084716796</v>
      </c>
      <c r="G50">
        <v>101747.74169921799</v>
      </c>
      <c r="H50">
        <v>6440.9332275390598</v>
      </c>
      <c r="I50" t="s">
        <v>30</v>
      </c>
    </row>
    <row r="51" spans="1:9" x14ac:dyDescent="0.2">
      <c r="A51">
        <v>49</v>
      </c>
      <c r="B51" s="11">
        <v>43928</v>
      </c>
      <c r="C51" s="11">
        <v>44085</v>
      </c>
      <c r="D51">
        <v>194.766021728515</v>
      </c>
      <c r="E51">
        <v>268.66638183593699</v>
      </c>
      <c r="F51">
        <v>97383.010864257798</v>
      </c>
      <c r="G51">
        <v>134333.19091796799</v>
      </c>
      <c r="H51">
        <v>36950.180053710901</v>
      </c>
      <c r="I51" t="s">
        <v>30</v>
      </c>
    </row>
    <row r="52" spans="1:9" x14ac:dyDescent="0.2">
      <c r="A52">
        <v>50</v>
      </c>
      <c r="B52" s="11">
        <v>44110</v>
      </c>
      <c r="C52" s="11">
        <v>44133</v>
      </c>
      <c r="D52">
        <v>273.34530639648398</v>
      </c>
      <c r="E52">
        <v>274.56719970703102</v>
      </c>
      <c r="F52">
        <v>136672.65319824201</v>
      </c>
      <c r="G52">
        <v>137283.59985351501</v>
      </c>
      <c r="H52">
        <v>610.94665527343705</v>
      </c>
      <c r="I52" t="s">
        <v>30</v>
      </c>
    </row>
    <row r="53" spans="1:9" x14ac:dyDescent="0.2">
      <c r="A53">
        <v>51</v>
      </c>
      <c r="B53" s="11">
        <v>44145</v>
      </c>
      <c r="C53" s="11">
        <v>44252</v>
      </c>
      <c r="D53">
        <v>281.55084228515602</v>
      </c>
      <c r="E53">
        <v>311.33013916015602</v>
      </c>
      <c r="F53">
        <v>140775.42114257801</v>
      </c>
      <c r="G53">
        <v>155665.06958007801</v>
      </c>
      <c r="H53">
        <v>14889.6484375</v>
      </c>
      <c r="I53" t="s">
        <v>30</v>
      </c>
    </row>
    <row r="54" spans="1:9" x14ac:dyDescent="0.2">
      <c r="A54">
        <v>52</v>
      </c>
      <c r="B54" s="11">
        <v>44278</v>
      </c>
      <c r="C54" s="11">
        <v>44280</v>
      </c>
      <c r="D54">
        <v>316.09780883789</v>
      </c>
      <c r="E54">
        <v>310.22863769531199</v>
      </c>
      <c r="F54">
        <v>158048.90441894499</v>
      </c>
      <c r="G54">
        <v>155114.31884765599</v>
      </c>
      <c r="H54">
        <v>-2934.5855712890602</v>
      </c>
      <c r="I54" t="s">
        <v>29</v>
      </c>
    </row>
    <row r="55" spans="1:9" x14ac:dyDescent="0.2">
      <c r="A55">
        <v>53</v>
      </c>
      <c r="B55" s="11">
        <v>44284</v>
      </c>
      <c r="C55" s="11">
        <v>44322</v>
      </c>
      <c r="D55">
        <v>314.79244995117102</v>
      </c>
      <c r="E55">
        <v>330.337310791015</v>
      </c>
      <c r="F55">
        <v>157396.22497558501</v>
      </c>
      <c r="G55">
        <v>165168.655395507</v>
      </c>
      <c r="H55">
        <v>7772.4304199218705</v>
      </c>
      <c r="I55" t="s">
        <v>30</v>
      </c>
    </row>
    <row r="56" spans="1:9" x14ac:dyDescent="0.2">
      <c r="A56">
        <v>54</v>
      </c>
      <c r="B56" s="11">
        <v>44344</v>
      </c>
      <c r="C56" s="11">
        <v>44460</v>
      </c>
      <c r="D56">
        <v>332.74871826171801</v>
      </c>
      <c r="E56">
        <v>365.68292236328102</v>
      </c>
      <c r="F56">
        <v>166374.359130859</v>
      </c>
      <c r="G56">
        <v>182841.46118164001</v>
      </c>
      <c r="H56">
        <v>16467.102050781199</v>
      </c>
      <c r="I56" t="s">
        <v>30</v>
      </c>
    </row>
    <row r="57" spans="1:9" x14ac:dyDescent="0.2">
      <c r="A57">
        <v>55</v>
      </c>
      <c r="B57" s="11">
        <v>44488</v>
      </c>
      <c r="C57" s="11">
        <v>44532</v>
      </c>
      <c r="D57">
        <v>374.99105834960898</v>
      </c>
      <c r="E57">
        <v>389.41262817382801</v>
      </c>
      <c r="F57">
        <v>187495.52917480399</v>
      </c>
      <c r="G57">
        <v>194706.314086914</v>
      </c>
      <c r="H57">
        <v>7210.7849121093705</v>
      </c>
      <c r="I57" t="s">
        <v>30</v>
      </c>
    </row>
    <row r="58" spans="1:9" x14ac:dyDescent="0.2">
      <c r="A58">
        <v>56</v>
      </c>
      <c r="B58" s="12">
        <v>44545</v>
      </c>
      <c r="C58" s="11">
        <v>44546</v>
      </c>
      <c r="D58">
        <v>396.54351806640602</v>
      </c>
      <c r="E58">
        <v>386.34655761718699</v>
      </c>
      <c r="F58">
        <v>198271.75903320301</v>
      </c>
      <c r="G58">
        <v>193173.27880859299</v>
      </c>
      <c r="H58">
        <v>-5098.4802246093705</v>
      </c>
      <c r="I58" t="s">
        <v>29</v>
      </c>
    </row>
    <row r="61" spans="1:9" x14ac:dyDescent="0.2">
      <c r="H61" t="s">
        <v>31</v>
      </c>
      <c r="I61" t="s">
        <v>32</v>
      </c>
    </row>
    <row r="62" spans="1:9" x14ac:dyDescent="0.2">
      <c r="G62" t="s">
        <v>33</v>
      </c>
      <c r="H62">
        <v>4231</v>
      </c>
      <c r="I62">
        <v>-1636</v>
      </c>
    </row>
    <row r="63" spans="1:9" x14ac:dyDescent="0.2">
      <c r="G63" t="s">
        <v>12</v>
      </c>
      <c r="H63">
        <v>35</v>
      </c>
      <c r="I63">
        <v>23</v>
      </c>
    </row>
    <row r="64" spans="1:9" x14ac:dyDescent="0.2">
      <c r="G64" t="s">
        <v>34</v>
      </c>
      <c r="H64">
        <v>36950</v>
      </c>
      <c r="I64">
        <v>-5098.4799999999996</v>
      </c>
    </row>
    <row r="65" spans="7:9" x14ac:dyDescent="0.2">
      <c r="G65" t="s">
        <v>35</v>
      </c>
      <c r="H65">
        <v>141.96</v>
      </c>
      <c r="I65">
        <v>-42</v>
      </c>
    </row>
  </sheetData>
  <sortState xmlns:xlrd2="http://schemas.microsoft.com/office/spreadsheetml/2017/richdata2" ref="A2:I58">
    <sortCondition ref="A2:A5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F9E2-16BB-B54D-82EF-962E04E82CDF}">
  <sheetPr codeName="Sheet4"/>
  <dimension ref="B4:I36"/>
  <sheetViews>
    <sheetView showGridLines="0" workbookViewId="0">
      <selection activeCell="I11" sqref="I11"/>
    </sheetView>
  </sheetViews>
  <sheetFormatPr baseColWidth="10" defaultRowHeight="16" x14ac:dyDescent="0.2"/>
  <cols>
    <col min="4" max="4" width="13.1640625" bestFit="1" customWidth="1"/>
    <col min="8" max="8" width="4.5" customWidth="1"/>
    <col min="9" max="9" width="18" customWidth="1"/>
  </cols>
  <sheetData>
    <row r="4" spans="2:9" x14ac:dyDescent="0.2"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</row>
    <row r="5" spans="2:9" x14ac:dyDescent="0.2">
      <c r="B5" s="14">
        <v>44110</v>
      </c>
      <c r="C5" s="13">
        <v>273.33999999999997</v>
      </c>
      <c r="D5" s="13">
        <v>275.72000000000003</v>
      </c>
      <c r="E5" s="13">
        <v>274.74</v>
      </c>
      <c r="F5" s="13">
        <v>1</v>
      </c>
      <c r="G5" s="13">
        <v>1</v>
      </c>
      <c r="H5" t="s">
        <v>43</v>
      </c>
      <c r="I5" t="s">
        <v>54</v>
      </c>
    </row>
    <row r="6" spans="2:9" x14ac:dyDescent="0.2">
      <c r="B6" s="15"/>
      <c r="C6" s="16" t="s">
        <v>44</v>
      </c>
      <c r="D6" s="16"/>
      <c r="E6" s="16"/>
      <c r="F6" s="16">
        <v>1</v>
      </c>
      <c r="G6" s="17">
        <v>0</v>
      </c>
      <c r="I6" t="s">
        <v>55</v>
      </c>
    </row>
    <row r="7" spans="2:9" x14ac:dyDescent="0.2">
      <c r="B7" s="14">
        <v>44133</v>
      </c>
      <c r="C7" s="13">
        <v>274.56</v>
      </c>
      <c r="D7" s="13">
        <v>278.75</v>
      </c>
      <c r="E7" s="13">
        <v>280.27999999999997</v>
      </c>
      <c r="F7" s="13">
        <v>0</v>
      </c>
      <c r="G7" s="13">
        <v>-1</v>
      </c>
      <c r="I7" t="s">
        <v>56</v>
      </c>
    </row>
    <row r="12" spans="2:9" x14ac:dyDescent="0.2">
      <c r="B12" s="13" t="s">
        <v>37</v>
      </c>
      <c r="C12" s="13" t="s">
        <v>38</v>
      </c>
      <c r="D12" s="13" t="s">
        <v>53</v>
      </c>
      <c r="E12" s="13" t="s">
        <v>39</v>
      </c>
      <c r="F12" s="13" t="s">
        <v>40</v>
      </c>
      <c r="G12" s="13" t="s">
        <v>41</v>
      </c>
    </row>
    <row r="13" spans="2:9" x14ac:dyDescent="0.2">
      <c r="B13" s="14">
        <v>44110</v>
      </c>
      <c r="C13" s="13">
        <v>273.33999999999997</v>
      </c>
      <c r="D13" s="13">
        <v>-1.7000000000000001E-2</v>
      </c>
      <c r="E13" s="13">
        <v>275.72000000000003</v>
      </c>
      <c r="F13" s="13">
        <v>274.74</v>
      </c>
      <c r="G13" s="13">
        <v>-1</v>
      </c>
    </row>
    <row r="14" spans="2:9" x14ac:dyDescent="0.2">
      <c r="B14" s="14">
        <v>44111</v>
      </c>
      <c r="C14" s="13">
        <v>278.07</v>
      </c>
      <c r="D14" s="13">
        <v>1.7000000000000001E-2</v>
      </c>
      <c r="E14" s="13">
        <v>276.10000000000002</v>
      </c>
      <c r="F14" s="13">
        <v>273.95</v>
      </c>
      <c r="G14" s="13">
        <v>1</v>
      </c>
    </row>
    <row r="15" spans="2:9" x14ac:dyDescent="0.2">
      <c r="B15" s="14">
        <v>44117</v>
      </c>
      <c r="C15" s="18">
        <v>292.57</v>
      </c>
      <c r="D15" s="18">
        <v>-2.9999999999999997E-4</v>
      </c>
      <c r="E15" s="18">
        <v>282.61</v>
      </c>
      <c r="F15" s="18">
        <v>274.44</v>
      </c>
      <c r="G15" s="18">
        <v>-1</v>
      </c>
    </row>
    <row r="16" spans="2:9" x14ac:dyDescent="0.2">
      <c r="B16" s="14">
        <v>44124</v>
      </c>
      <c r="C16" s="13">
        <v>282.52999999999997</v>
      </c>
      <c r="D16" s="13">
        <v>2E-3</v>
      </c>
      <c r="E16" s="13">
        <v>287.79000000000002</v>
      </c>
      <c r="F16" s="13">
        <v>276.99</v>
      </c>
      <c r="G16" s="13">
        <v>1</v>
      </c>
    </row>
    <row r="18" spans="2:3" x14ac:dyDescent="0.2">
      <c r="B18" s="8" t="s">
        <v>46</v>
      </c>
      <c r="C18" s="8"/>
    </row>
    <row r="19" spans="2:3" x14ac:dyDescent="0.2">
      <c r="B19" t="s">
        <v>45</v>
      </c>
    </row>
    <row r="20" spans="2:3" x14ac:dyDescent="0.2">
      <c r="B20" t="s">
        <v>47</v>
      </c>
    </row>
    <row r="21" spans="2:3" x14ac:dyDescent="0.2">
      <c r="B21" t="s">
        <v>48</v>
      </c>
    </row>
    <row r="22" spans="2:3" x14ac:dyDescent="0.2">
      <c r="B22" t="s">
        <v>49</v>
      </c>
    </row>
    <row r="23" spans="2:3" x14ac:dyDescent="0.2">
      <c r="B23" t="s">
        <v>50</v>
      </c>
    </row>
    <row r="24" spans="2:3" x14ac:dyDescent="0.2">
      <c r="B24" t="s">
        <v>51</v>
      </c>
    </row>
    <row r="26" spans="2:3" x14ac:dyDescent="0.2">
      <c r="B26" s="8" t="s">
        <v>52</v>
      </c>
      <c r="C26" s="8"/>
    </row>
    <row r="27" spans="2:3" x14ac:dyDescent="0.2">
      <c r="B27" t="s">
        <v>57</v>
      </c>
    </row>
    <row r="28" spans="2:3" x14ac:dyDescent="0.2">
      <c r="B28" t="s">
        <v>58</v>
      </c>
    </row>
    <row r="29" spans="2:3" x14ac:dyDescent="0.2">
      <c r="B29" t="s">
        <v>59</v>
      </c>
    </row>
    <row r="30" spans="2:3" x14ac:dyDescent="0.2">
      <c r="B30" t="s">
        <v>60</v>
      </c>
    </row>
    <row r="32" spans="2:3" x14ac:dyDescent="0.2">
      <c r="B32" t="s">
        <v>61</v>
      </c>
    </row>
    <row r="33" spans="2:2" x14ac:dyDescent="0.2">
      <c r="B33" s="11" t="s">
        <v>62</v>
      </c>
    </row>
    <row r="35" spans="2:2" x14ac:dyDescent="0.2">
      <c r="B35" t="s">
        <v>63</v>
      </c>
    </row>
    <row r="36" spans="2:2" x14ac:dyDescent="0.2">
      <c r="B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Summary</vt:lpstr>
      <vt:lpstr>metrics bbands detail</vt:lpstr>
      <vt:lpstr>DMAC Trade Detail</vt:lpstr>
      <vt:lpstr>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Beeson</dc:creator>
  <cp:lastModifiedBy>Patrick Beeson</cp:lastModifiedBy>
  <dcterms:created xsi:type="dcterms:W3CDTF">2022-01-11T11:29:35Z</dcterms:created>
  <dcterms:modified xsi:type="dcterms:W3CDTF">2022-01-14T15:19:39Z</dcterms:modified>
</cp:coreProperties>
</file>