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00" windowHeight="8415"/>
  </bookViews>
  <sheets>
    <sheet name="Calculator" sheetId="1" r:id="rId1"/>
    <sheet name="Items" sheetId="2" r:id="rId2"/>
    <sheet name="Prefixes" sheetId="3" r:id="rId3"/>
    <sheet name="Suffixes" sheetId="4" r:id="rId4"/>
  </sheets>
  <definedNames>
    <definedName name="_xlnm._FilterDatabase" localSheetId="1" hidden="1">Items!$A$1:$AO$178</definedName>
    <definedName name="_xlnm._FilterDatabase" localSheetId="2" hidden="1">Prefixes!$A$1:$W$32</definedName>
    <definedName name="_xlnm._FilterDatabase" localSheetId="3" hidden="1">Suffixes!$A$1:$W$40</definedName>
    <definedName name="_xlnm.Criteria" localSheetId="2">Prefixes!$A$32</definedName>
  </definedNames>
  <calcPr calcId="145621"/>
</workbook>
</file>

<file path=xl/calcChain.xml><?xml version="1.0" encoding="utf-8"?>
<calcChain xmlns="http://schemas.openxmlformats.org/spreadsheetml/2006/main">
  <c r="F9" i="1" l="1"/>
  <c r="G23" i="1"/>
  <c r="H23" i="1"/>
  <c r="F23" i="1"/>
  <c r="J16" i="1"/>
  <c r="K17" i="1"/>
  <c r="L17" i="1"/>
  <c r="L16" i="1"/>
  <c r="K16" i="1"/>
  <c r="J17" i="1"/>
  <c r="H17" i="1"/>
  <c r="H16" i="1"/>
  <c r="G17" i="1"/>
  <c r="G16" i="1"/>
  <c r="F17" i="1"/>
  <c r="F16" i="1"/>
  <c r="D17" i="1"/>
  <c r="D16" i="1"/>
  <c r="C17" i="1"/>
  <c r="C16" i="1"/>
  <c r="B17" i="1"/>
  <c r="B16" i="1"/>
  <c r="I12" i="1"/>
  <c r="G12" i="1"/>
  <c r="E12" i="1"/>
  <c r="H9" i="1"/>
</calcChain>
</file>

<file path=xl/sharedStrings.xml><?xml version="1.0" encoding="utf-8"?>
<sst xmlns="http://schemas.openxmlformats.org/spreadsheetml/2006/main" count="539" uniqueCount="309">
  <si>
    <t>Prefix</t>
  </si>
  <si>
    <t>Item</t>
  </si>
  <si>
    <t>Suffix</t>
  </si>
  <si>
    <t>Quality</t>
  </si>
  <si>
    <t>Slot</t>
  </si>
  <si>
    <t>Battle</t>
  </si>
  <si>
    <t>Trade</t>
  </si>
  <si>
    <t>Intrigue</t>
  </si>
  <si>
    <t>Fight</t>
  </si>
  <si>
    <t>Harass</t>
  </si>
  <si>
    <t>Aid</t>
  </si>
  <si>
    <t>Barter</t>
  </si>
  <si>
    <t>Swindle</t>
  </si>
  <si>
    <t>Bribe</t>
  </si>
  <si>
    <t>Spy</t>
  </si>
  <si>
    <t>Sabotage</t>
  </si>
  <si>
    <t>Steal</t>
  </si>
  <si>
    <t>Attack</t>
  </si>
  <si>
    <t>Defense</t>
  </si>
  <si>
    <t>Fight Attack</t>
  </si>
  <si>
    <t>Fight Defense</t>
  </si>
  <si>
    <t>Harass Attack</t>
  </si>
  <si>
    <t>Harass Defense</t>
  </si>
  <si>
    <t>Aid Attack</t>
  </si>
  <si>
    <t>Aid Defense</t>
  </si>
  <si>
    <t>Barter Attack</t>
  </si>
  <si>
    <t>Barter Defense</t>
  </si>
  <si>
    <t>Swindle Attack</t>
  </si>
  <si>
    <t>Swindle Defense</t>
  </si>
  <si>
    <t>Bribe Attack</t>
  </si>
  <si>
    <t>Bribe Defense</t>
  </si>
  <si>
    <t>Spy Attack</t>
  </si>
  <si>
    <t>Spy Defense</t>
  </si>
  <si>
    <t>Sabotage Attack</t>
  </si>
  <si>
    <t>Sabotage Defense</t>
  </si>
  <si>
    <t>Steal Attack</t>
  </si>
  <si>
    <t>Steal Defense</t>
  </si>
  <si>
    <t>Quest Time</t>
  </si>
  <si>
    <t>Adventure Time</t>
  </si>
  <si>
    <t>PtP Time</t>
  </si>
  <si>
    <t>Quest Silver</t>
  </si>
  <si>
    <t>Adventure Silver</t>
  </si>
  <si>
    <t>PtP Attack Silver</t>
  </si>
  <si>
    <t>PtP Defense Silver</t>
  </si>
  <si>
    <t>PtP Silver Loss</t>
  </si>
  <si>
    <t>PtP Fight Attack</t>
  </si>
  <si>
    <t>PtP Harass Attack</t>
  </si>
  <si>
    <t>PtP Aid Attack</t>
  </si>
  <si>
    <t>PtP Barter Attack</t>
  </si>
  <si>
    <t>PtP Swindle Attack</t>
  </si>
  <si>
    <t>PtP Bribe Attack</t>
  </si>
  <si>
    <t>PtP Spy Attack</t>
  </si>
  <si>
    <t>PtP Sabotage Attack</t>
  </si>
  <si>
    <t>PtP Steal Attack</t>
  </si>
  <si>
    <t>Alloy Bracelet</t>
  </si>
  <si>
    <t>Body</t>
  </si>
  <si>
    <t>Alloy Chain</t>
  </si>
  <si>
    <t>Alloy Necklace</t>
  </si>
  <si>
    <t>Alloy Pendant</t>
  </si>
  <si>
    <t>Alloyed Torc</t>
  </si>
  <si>
    <t>Arakh</t>
  </si>
  <si>
    <t>Hand</t>
  </si>
  <si>
    <t>Archer</t>
  </si>
  <si>
    <t>Unit</t>
  </si>
  <si>
    <t>Armored Knight</t>
  </si>
  <si>
    <t>Assassin</t>
  </si>
  <si>
    <t>Asshai Book</t>
  </si>
  <si>
    <t>Aurochs</t>
  </si>
  <si>
    <t>Axe</t>
  </si>
  <si>
    <t>Barred Helm</t>
  </si>
  <si>
    <t>Bill of Sale</t>
  </si>
  <si>
    <t>Blazing Fire Archer</t>
  </si>
  <si>
    <t>Blindeye</t>
  </si>
  <si>
    <t>Bowman</t>
  </si>
  <si>
    <t>Breastplate</t>
  </si>
  <si>
    <t>Broadsword</t>
  </si>
  <si>
    <t>Caravan</t>
  </si>
  <si>
    <t>Cart</t>
  </si>
  <si>
    <t>Cart of Tools</t>
  </si>
  <si>
    <t>Catapult</t>
  </si>
  <si>
    <t>Ceremonial Dagger</t>
  </si>
  <si>
    <t>Coinage</t>
  </si>
  <si>
    <t>Composite Bow</t>
  </si>
  <si>
    <t>Courtesan</t>
  </si>
  <si>
    <t>Crossbowman</t>
  </si>
  <si>
    <t>Cuirass</t>
  </si>
  <si>
    <t>Dagger</t>
  </si>
  <si>
    <t>Dark Diamond Ring</t>
  </si>
  <si>
    <t>Delicate Satin Cloak</t>
  </si>
  <si>
    <t>Delicate Silk Garment</t>
  </si>
  <si>
    <t>Deposit</t>
  </si>
  <si>
    <t>Devout</t>
  </si>
  <si>
    <t>Dirk</t>
  </si>
  <si>
    <t>Doublet</t>
  </si>
  <si>
    <t>Dragon Horn</t>
  </si>
  <si>
    <t>Dreamwine</t>
  </si>
  <si>
    <t>Eavesdropper</t>
  </si>
  <si>
    <t>Elite Cavalryman</t>
  </si>
  <si>
    <t>Elite Phalanx</t>
  </si>
  <si>
    <t>Elite Reaving Ship</t>
  </si>
  <si>
    <t>Embroidered Tunic</t>
  </si>
  <si>
    <t>Emissary</t>
  </si>
  <si>
    <t>Expert Crossbowman</t>
  </si>
  <si>
    <t>Filigreed Tunic</t>
  </si>
  <si>
    <t>Fingerless Gloves</t>
  </si>
  <si>
    <t>Fire Archer</t>
  </si>
  <si>
    <t>Fireship</t>
  </si>
  <si>
    <t>Flickering Fire</t>
  </si>
  <si>
    <t>Fool</t>
  </si>
  <si>
    <t>Foot Soldier</t>
  </si>
  <si>
    <t>Forest Armor</t>
  </si>
  <si>
    <t>Furrier</t>
  </si>
  <si>
    <t>Fur-Trimmed Cloak</t>
  </si>
  <si>
    <t>Gold Bracelet</t>
  </si>
  <si>
    <t>Gold Necklace</t>
  </si>
  <si>
    <t>Gold Ring</t>
  </si>
  <si>
    <t>Gold Torc</t>
  </si>
  <si>
    <t>Grand Barred Helm</t>
  </si>
  <si>
    <t>Grand Breastplate</t>
  </si>
  <si>
    <t>Grand Cuirass</t>
  </si>
  <si>
    <t>Grand Shield</t>
  </si>
  <si>
    <t>Great Horn</t>
  </si>
  <si>
    <t>Guard's Uniform</t>
  </si>
  <si>
    <t>Guild Assassin</t>
  </si>
  <si>
    <t>Halfhelm</t>
  </si>
  <si>
    <t>Harrier</t>
  </si>
  <si>
    <t>Heavy Crossbow</t>
  </si>
  <si>
    <t>Heavy Knight</t>
  </si>
  <si>
    <t>Heavy Warhammer</t>
  </si>
  <si>
    <t>Hefty Broadsword</t>
  </si>
  <si>
    <t>Horse Archer</t>
  </si>
  <si>
    <t>Horseman</t>
  </si>
  <si>
    <t>Hunter</t>
  </si>
  <si>
    <t>Jerkin</t>
  </si>
  <si>
    <t>Jeweled Armor</t>
  </si>
  <si>
    <t>Jeweler</t>
  </si>
  <si>
    <t>Ladder</t>
  </si>
  <si>
    <t>Lancer</t>
  </si>
  <si>
    <t>Leather Armor</t>
  </si>
  <si>
    <t>Leather Belt</t>
  </si>
  <si>
    <t>Leatherbound Book</t>
  </si>
  <si>
    <t>Light Crossbow</t>
  </si>
  <si>
    <t>Linen Clothing</t>
  </si>
  <si>
    <t>Lockbox</t>
  </si>
  <si>
    <t>Longbow</t>
  </si>
  <si>
    <t>Longsword</t>
  </si>
  <si>
    <t>Madam</t>
  </si>
  <si>
    <t>Manacles</t>
  </si>
  <si>
    <t>Mangonel</t>
  </si>
  <si>
    <t>Master Furrier</t>
  </si>
  <si>
    <t>Master Mercer</t>
  </si>
  <si>
    <t>Master Spicer</t>
  </si>
  <si>
    <t>Masterwork Greatsword</t>
  </si>
  <si>
    <t>Masterwork Splint Mail</t>
  </si>
  <si>
    <t>Mercer</t>
  </si>
  <si>
    <t>Merchant</t>
  </si>
  <si>
    <t>Metal Shield</t>
  </si>
  <si>
    <t>Militia</t>
  </si>
  <si>
    <t>Milk of the Poppy</t>
  </si>
  <si>
    <t>Moleskin Gloves</t>
  </si>
  <si>
    <t>Moonstone Brooch</t>
  </si>
  <si>
    <t>Moonstone Torc</t>
  </si>
  <si>
    <t>Mounted Escort</t>
  </si>
  <si>
    <t>Mounted Knight</t>
  </si>
  <si>
    <t>Mummer</t>
  </si>
  <si>
    <t>Nightshade</t>
  </si>
  <si>
    <t>Offering</t>
  </si>
  <si>
    <t>Oracle</t>
  </si>
  <si>
    <t>Ostler</t>
  </si>
  <si>
    <t>Parade Mummer</t>
  </si>
  <si>
    <t>Parchment Scroll</t>
  </si>
  <si>
    <t>Partisan</t>
  </si>
  <si>
    <t>Peddler</t>
  </si>
  <si>
    <t>Phalanx</t>
  </si>
  <si>
    <t>Pike</t>
  </si>
  <si>
    <t>Pikeman</t>
  </si>
  <si>
    <t>Pocketed Belt</t>
  </si>
  <si>
    <t>Poisoned Ring</t>
  </si>
  <si>
    <t>Purse</t>
  </si>
  <si>
    <t>Pyre</t>
  </si>
  <si>
    <t>Ram</t>
  </si>
  <si>
    <t>Reaving Ship</t>
  </si>
  <si>
    <t>Receipt</t>
  </si>
  <si>
    <t>Red Priest</t>
  </si>
  <si>
    <t>Red Robe</t>
  </si>
  <si>
    <t>Roughspun Cloak</t>
  </si>
  <si>
    <t>Saboteur</t>
  </si>
  <si>
    <t>Sailor</t>
  </si>
  <si>
    <t>Satin Cloak</t>
  </si>
  <si>
    <t>Scale Armor</t>
  </si>
  <si>
    <t>Scorpion</t>
  </si>
  <si>
    <t>Scout</t>
  </si>
  <si>
    <t>Secure Lockbox</t>
  </si>
  <si>
    <t>Seer</t>
  </si>
  <si>
    <t>Septa</t>
  </si>
  <si>
    <t>Shadowbinder Mask</t>
  </si>
  <si>
    <t>Shield Bearers</t>
  </si>
  <si>
    <t>Ship</t>
  </si>
  <si>
    <t>Shortbow</t>
  </si>
  <si>
    <t>Shortsword</t>
  </si>
  <si>
    <t>Siege Tower</t>
  </si>
  <si>
    <t>Silk Garment</t>
  </si>
  <si>
    <t>Silk Gloves</t>
  </si>
  <si>
    <t>Silver Bracelet</t>
  </si>
  <si>
    <t>Silver Brooch</t>
  </si>
  <si>
    <t>Silver Chain</t>
  </si>
  <si>
    <t>Silver Necklace</t>
  </si>
  <si>
    <t>Silver Torc</t>
  </si>
  <si>
    <t>Smuggling Vessel</t>
  </si>
  <si>
    <t>Spicer</t>
  </si>
  <si>
    <t>Spitfire</t>
  </si>
  <si>
    <t>Splint Mail</t>
  </si>
  <si>
    <t>Steel-Shod Warhorse</t>
  </si>
  <si>
    <t>Surcoat</t>
  </si>
  <si>
    <t>Sweetsleep</t>
  </si>
  <si>
    <t>Taut Composite Bow</t>
  </si>
  <si>
    <t>Taut Longbow</t>
  </si>
  <si>
    <t>Thief</t>
  </si>
  <si>
    <t>Tracker</t>
  </si>
  <si>
    <t>Trader</t>
  </si>
  <si>
    <t>Trebuchet</t>
  </si>
  <si>
    <t>Turtle</t>
  </si>
  <si>
    <t>Unremarkable Tunic</t>
  </si>
  <si>
    <t>Valuable Prisoner</t>
  </si>
  <si>
    <t>Vellum Scroll</t>
  </si>
  <si>
    <t>Wagon</t>
  </si>
  <si>
    <t>Warhammer</t>
  </si>
  <si>
    <t>Warhorse</t>
  </si>
  <si>
    <t>Warm Fur-Lined Cloak</t>
  </si>
  <si>
    <t>Widow's Blood</t>
  </si>
  <si>
    <t>Wolfsbane</t>
  </si>
  <si>
    <t>Wood Shield</t>
  </si>
  <si>
    <t>Woods Witch</t>
  </si>
  <si>
    <t>Woven Belt</t>
  </si>
  <si>
    <t>Comfortable</t>
  </si>
  <si>
    <t>Concealed</t>
  </si>
  <si>
    <t>Covert</t>
  </si>
  <si>
    <t>Dangerous</t>
  </si>
  <si>
    <t>Dark</t>
  </si>
  <si>
    <t>Exotic</t>
  </si>
  <si>
    <t>Expensive</t>
  </si>
  <si>
    <t>Expert</t>
  </si>
  <si>
    <t>Fine</t>
  </si>
  <si>
    <t>Foreign</t>
  </si>
  <si>
    <t>Furtive</t>
  </si>
  <si>
    <t>Gleaming</t>
  </si>
  <si>
    <t>Hearty</t>
  </si>
  <si>
    <t>Hidden</t>
  </si>
  <si>
    <t>Hoarding</t>
  </si>
  <si>
    <t>Lavish</t>
  </si>
  <si>
    <t>Luxurious</t>
  </si>
  <si>
    <t>Majestic</t>
  </si>
  <si>
    <t>Opulent</t>
  </si>
  <si>
    <t>Polished</t>
  </si>
  <si>
    <t>Proven</t>
  </si>
  <si>
    <t>Refined</t>
  </si>
  <si>
    <t>Shadowy</t>
  </si>
  <si>
    <t>Shining</t>
  </si>
  <si>
    <t>Strong</t>
  </si>
  <si>
    <t>Sturdy</t>
  </si>
  <si>
    <t>Tough</t>
  </si>
  <si>
    <t>Traditional</t>
  </si>
  <si>
    <t>Well Balanced</t>
  </si>
  <si>
    <t>Worthy</t>
  </si>
  <si>
    <t>of Anger</t>
  </si>
  <si>
    <t>of Brawls</t>
  </si>
  <si>
    <t>of Coins</t>
  </si>
  <si>
    <t>of Combat</t>
  </si>
  <si>
    <t>of Conflict</t>
  </si>
  <si>
    <t>of Custom</t>
  </si>
  <si>
    <t>of Deceit</t>
  </si>
  <si>
    <t>of Deception</t>
  </si>
  <si>
    <t>of Dragons</t>
  </si>
  <si>
    <t>of Falcons</t>
  </si>
  <si>
    <t>of Fish</t>
  </si>
  <si>
    <t>of Flowers</t>
  </si>
  <si>
    <t>of Gain</t>
  </si>
  <si>
    <t>of Greed</t>
  </si>
  <si>
    <t>of Hospitality</t>
  </si>
  <si>
    <t>of Knowledge</t>
  </si>
  <si>
    <t>of Krakens</t>
  </si>
  <si>
    <t>of Lions</t>
  </si>
  <si>
    <t>of Negotiation</t>
  </si>
  <si>
    <t>of Power</t>
  </si>
  <si>
    <t>of Prosperity</t>
  </si>
  <si>
    <t>of Ravens</t>
  </si>
  <si>
    <t>of Riches</t>
  </si>
  <si>
    <t>of Secrets</t>
  </si>
  <si>
    <t>of Shadows</t>
  </si>
  <si>
    <t>of Skirmishes</t>
  </si>
  <si>
    <t>of Stealth</t>
  </si>
  <si>
    <t>of Subtlety</t>
  </si>
  <si>
    <t>of the Stag</t>
  </si>
  <si>
    <t>of the Sun</t>
  </si>
  <si>
    <t>of Trickery</t>
  </si>
  <si>
    <t>of War</t>
  </si>
  <si>
    <t>of Warfare</t>
  </si>
  <si>
    <t>of Wealth</t>
  </si>
  <si>
    <t>of Weeping</t>
  </si>
  <si>
    <t>of Wile</t>
  </si>
  <si>
    <t>of Wolves</t>
  </si>
  <si>
    <t>of Worth</t>
  </si>
  <si>
    <t>--</t>
  </si>
  <si>
    <t>Quests</t>
  </si>
  <si>
    <t>Adventures</t>
  </si>
  <si>
    <t>PtP</t>
  </si>
  <si>
    <t>Silver Reward</t>
  </si>
  <si>
    <r>
      <rPr>
        <b/>
        <sz val="11"/>
        <rFont val="Times New Roman"/>
        <family val="1"/>
      </rPr>
      <t>Instructions:</t>
    </r>
    <r>
      <rPr>
        <sz val="11"/>
        <rFont val="Times New Roman"/>
        <family val="1"/>
      </rPr>
      <t xml:space="preserve">  Click on the cell under Prefix, Item, or Suffix.  An arrow will appear to the right of the cell.  Click on the arrow to bring up the drop-down menu, and select from the list. </t>
    </r>
  </si>
  <si>
    <t>At the top of the Prefix and Suffix lists is an "--" which indicates none is selected.  The total bonuses will be calculated as you make each selection.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</si>
</sst>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9" fontId="0" fillId="0" borderId="0" xfId="1" applyFont="1">
      <alignment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9" fontId="3" fillId="0" borderId="0" xfId="1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4" fillId="0" borderId="0" xfId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SheetLayoutView="100" workbookViewId="0">
      <selection activeCell="I6" sqref="I6:J6"/>
    </sheetView>
  </sheetViews>
  <sheetFormatPr defaultColWidth="9.140625" defaultRowHeight="15" x14ac:dyDescent="0.2"/>
  <cols>
    <col min="1" max="12" width="13.7109375" style="14" customWidth="1"/>
    <col min="13" max="16384" width="9.140625" style="14"/>
  </cols>
  <sheetData>
    <row r="1" spans="1:12" x14ac:dyDescent="0.2">
      <c r="A1" s="14" t="s">
        <v>307</v>
      </c>
    </row>
    <row r="2" spans="1:12" x14ac:dyDescent="0.2">
      <c r="A2" s="14" t="s">
        <v>308</v>
      </c>
    </row>
    <row r="5" spans="1:12" x14ac:dyDescent="0.2">
      <c r="D5" s="15" t="s">
        <v>0</v>
      </c>
      <c r="E5" s="15"/>
      <c r="F5" s="15" t="s">
        <v>1</v>
      </c>
      <c r="G5" s="15"/>
      <c r="H5" s="15"/>
      <c r="I5" s="15" t="s">
        <v>2</v>
      </c>
      <c r="J5" s="15"/>
      <c r="K5" s="16"/>
    </row>
    <row r="6" spans="1:12" x14ac:dyDescent="0.2">
      <c r="D6" s="21" t="s">
        <v>302</v>
      </c>
      <c r="E6" s="17"/>
      <c r="F6" s="17" t="s">
        <v>54</v>
      </c>
      <c r="G6" s="17"/>
      <c r="H6" s="17"/>
      <c r="I6" s="17" t="s">
        <v>302</v>
      </c>
      <c r="J6" s="17"/>
    </row>
    <row r="8" spans="1:12" x14ac:dyDescent="0.2">
      <c r="F8" s="16" t="s">
        <v>3</v>
      </c>
      <c r="H8" s="16" t="s">
        <v>4</v>
      </c>
    </row>
    <row r="9" spans="1:12" x14ac:dyDescent="0.2">
      <c r="F9" s="22" t="str">
        <f>IF(IF(IF(VLOOKUP($D$6,Prefixes!$A$2:$W$32,2,FALSE)=VLOOKUP($I$6,Suffixes!$A$2:$W$40,2,FALSE),IF(VLOOKUP($D$6,Prefixes!$A$2:$W$32,2,FALSE)&gt;=VLOOKUP($F$6,Items!$A$2:$AO$178,3,FALSE),VLOOKUP($D$6,Prefixes!$A$2:$W$32,2,FALSE)+1,VLOOKUP($F$6,Items!$A$2:$AO$178,3,FALSE)),IF(VLOOKUP($D$6,Prefixes!$A$2:$W$32,2,FALSE)&gt;VLOOKUP($I$6,Suffixes!$A$2:$W$40,2,FALSE),IF(VLOOKUP($D$6,Prefixes!$A$2:$W$32,2,FALSE)&lt;=VLOOKUP($F$6,Items!$A$2:$AO$178,3,FALSE),VLOOKUP($F$6,Items!$A$2:$AO$178,3,FALSE),VLOOKUP($D$6,Prefixes!$A$2:$W$32,2,FALSE)),IF(VLOOKUP($I$6,Suffixes!$A$2:$W$40,2,FALSE)&lt;=VLOOKUP($F$6,Items!$A$2:$AO$178,3,FALSE),VLOOKUP($F$6,Items!$A$2:$AO$178,3,FALSE),VLOOKUP($I$6,Suffixes!$A$2:$W$40,2,FALSE))))&gt;5,5,IF(VLOOKUP($D$6,Prefixes!$A$2:$W$32,2,FALSE)=VLOOKUP($I$6,Suffixes!$A$2:$W$40,2,FALSE),IF(VLOOKUP($D$6,Prefixes!$A$2:$W$32,2,FALSE)&gt;=VLOOKUP($F$6,Items!$A$2:$AO$178,3,FALSE),VLOOKUP($D$6,Prefixes!$A$2:$W$32,2,FALSE)+1,VLOOKUP($F$6,Items!$A$2:$AO$178,3,FALSE)),IF(VLOOKUP($D$6,Prefixes!$A$2:$W$32,2,FALSE)&gt;VLOOKUP($I$6,Suffixes!$A$2:$W$40,2,FALSE),IF(VLOOKUP($D$6,Prefixes!$A$2:$W$32,2,FALSE)&lt;=VLOOKUP($F$6,Items!$A$2:$AO$178,3,FALSE),VLOOKUP($F$6,Items!$A$2:$AO$178,3,FALSE),VLOOKUP($D$6,Prefixes!$A$2:$W$32,2,FALSE)),IF(VLOOKUP($I$6,Suffixes!$A$2:$W$40,2,FALSE)&lt;=VLOOKUP($F$6,Items!$A$2:$AO$178,3,FALSE),VLOOKUP($F$6,Items!$A$2:$AO$178,3,FALSE),VLOOKUP($I$6,Suffixes!$A$2:$W$40,2,FALSE)))))=5,"Peerless",IF(IF(IF(VLOOKUP($D$6,Prefixes!$A$2:$W$32,2,FALSE)=VLOOKUP($I$6,Suffixes!$A$2:$W$40,2,FALSE),IF(VLOOKUP($D$6,Prefixes!$A$2:$W$32,2,FALSE)&gt;=VLOOKUP($F$6,Items!$A$2:$AO$178,3,FALSE),VLOOKUP($D$6,Prefixes!$A$2:$W$32,2,FALSE)+1,VLOOKUP($F$6,Items!$A$2:$AO$178,3,FALSE)),IF(VLOOKUP($D$6,Prefixes!$A$2:$W$32,2,FALSE)&gt;VLOOKUP($I$6,Suffixes!$A$2:$W$40,2,FALSE),IF(VLOOKUP($D$6,Prefixes!$A$2:$W$32,2,FALSE)&lt;=VLOOKUP($F$6,Items!$A$2:$AO$178,3,FALSE),VLOOKUP($F$6,Items!$A$2:$AO$178,3,FALSE),VLOOKUP($D$6,Prefixes!$A$2:$W$32,2,FALSE)),IF(VLOOKUP($I$6,Suffixes!$A$2:$W$40,2,FALSE)&lt;=VLOOKUP($F$6,Items!$A$2:$AO$178,3,FALSE),VLOOKUP($F$6,Items!$A$2:$AO$178,3,FALSE),VLOOKUP($I$6,Suffixes!$A$2:$W$40,2,FALSE))))&gt;5,5,IF(VLOOKUP($D$6,Prefixes!$A$2:$W$32,2,FALSE)=VLOOKUP($I$6,Suffixes!$A$2:$W$40,2,FALSE),IF(VLOOKUP($D$6,Prefixes!$A$2:$W$32,2,FALSE)&gt;=VLOOKUP($F$6,Items!$A$2:$AO$178,3,FALSE),VLOOKUP($D$6,Prefixes!$A$2:$W$32,2,FALSE)+1,VLOOKUP($F$6,Items!$A$2:$AO$178,3,FALSE)),IF(VLOOKUP($D$6,Prefixes!$A$2:$W$32,2,FALSE)&gt;VLOOKUP($I$6,Suffixes!$A$2:$W$40,2,FALSE),IF(VLOOKUP($D$6,Prefixes!$A$2:$W$32,2,FALSE)&lt;=VLOOKUP($F$6,Items!$A$2:$AO$178,3,FALSE),VLOOKUP($F$6,Items!$A$2:$AO$178,3,FALSE),VLOOKUP($D$6,Prefixes!$A$2:$W$32,2,FALSE)),IF(VLOOKUP($I$6,Suffixes!$A$2:$W$40,2,FALSE)&lt;=VLOOKUP($F$6,Items!$A$2:$AO$178,3,FALSE),VLOOKUP($F$6,Items!$A$2:$AO$178,3,FALSE),VLOOKUP($I$6,Suffixes!$A$2:$W$40,2,FALSE)))))=4,"Legendary",IF(IF(IF(VLOOKUP($D$6,Prefixes!$A$2:$W$32,2,FALSE)=VLOOKUP($I$6,Suffixes!$A$2:$W$40,2,FALSE),IF(VLOOKUP($D$6,Prefixes!$A$2:$W$32,2,FALSE)&gt;=VLOOKUP($F$6,Items!$A$2:$AO$178,3,FALSE),VLOOKUP($D$6,Prefixes!$A$2:$W$32,2,FALSE)+1,VLOOKUP($F$6,Items!$A$2:$AO$178,3,FALSE)),IF(VLOOKUP($D$6,Prefixes!$A$2:$W$32,2,FALSE)&gt;VLOOKUP($I$6,Suffixes!$A$2:$W$40,2,FALSE),IF(VLOOKUP($D$6,Prefixes!$A$2:$W$32,2,FALSE)&lt;=VLOOKUP($F$6,Items!$A$2:$AO$178,3,FALSE),VLOOKUP($F$6,Items!$A$2:$AO$178,3,FALSE),VLOOKUP($D$6,Prefixes!$A$2:$W$32,2,FALSE)),IF(VLOOKUP($I$6,Suffixes!$A$2:$W$40,2,FALSE)&lt;=VLOOKUP($F$6,Items!$A$2:$AO$178,3,FALSE),VLOOKUP($F$6,Items!$A$2:$AO$178,3,FALSE),VLOOKUP($I$6,Suffixes!$A$2:$W$40,2,FALSE))))&gt;5,5,IF(VLOOKUP($D$6,Prefixes!$A$2:$W$32,2,FALSE)=VLOOKUP($I$6,Suffixes!$A$2:$W$40,2,FALSE),IF(VLOOKUP($D$6,Prefixes!$A$2:$W$32,2,FALSE)&gt;=VLOOKUP($F$6,Items!$A$2:$AO$178,3,FALSE),VLOOKUP($D$6,Prefixes!$A$2:$W$32,2,FALSE)+1,VLOOKUP($F$6,Items!$A$2:$AO$178,3,FALSE)),IF(VLOOKUP($D$6,Prefixes!$A$2:$W$32,2,FALSE)&gt;VLOOKUP($I$6,Suffixes!$A$2:$W$40,2,FALSE),IF(VLOOKUP($D$6,Prefixes!$A$2:$W$32,2,FALSE)&lt;=VLOOKUP($F$6,Items!$A$2:$AO$178,3,FALSE),VLOOKUP($F$6,Items!$A$2:$AO$178,3,FALSE),VLOOKUP($D$6,Prefixes!$A$2:$W$32,2,FALSE)),IF(VLOOKUP($I$6,Suffixes!$A$2:$W$40,2,FALSE)&lt;=VLOOKUP($F$6,Items!$A$2:$AO$178,3,FALSE),VLOOKUP($F$6,Items!$A$2:$AO$178,3,FALSE),VLOOKUP($I$6,Suffixes!$A$2:$W$40,2,FALSE)))))=3,"Rare",IF(IF(IF(VLOOKUP($D$6,Prefixes!$A$2:$W$32,2,FALSE)=VLOOKUP($I$6,Suffixes!$A$2:$W$40,2,FALSE),IF(VLOOKUP($D$6,Prefixes!$A$2:$W$32,2,FALSE)&gt;=VLOOKUP($F$6,Items!$A$2:$AO$178,3,FALSE),VLOOKUP($D$6,Prefixes!$A$2:$W$32,2,FALSE)+1,VLOOKUP($F$6,Items!$A$2:$AO$178,3,FALSE)),IF(VLOOKUP($D$6,Prefixes!$A$2:$W$32,2,FALSE)&gt;VLOOKUP($I$6,Suffixes!$A$2:$W$40,2,FALSE),IF(VLOOKUP($D$6,Prefixes!$A$2:$W$32,2,FALSE)&lt;=VLOOKUP($F$6,Items!$A$2:$AO$178,3,FALSE),VLOOKUP($F$6,Items!$A$2:$AO$178,3,FALSE),VLOOKUP($D$6,Prefixes!$A$2:$W$32,2,FALSE)),IF(VLOOKUP($I$6,Suffixes!$A$2:$W$40,2,FALSE)&lt;=VLOOKUP($F$6,Items!$A$2:$AO$178,3,FALSE),VLOOKUP($F$6,Items!$A$2:$AO$178,3,FALSE),VLOOKUP($I$6,Suffixes!$A$2:$W$40,2,FALSE))))&gt;5,5,IF(VLOOKUP($D$6,Prefixes!$A$2:$W$32,2,FALSE)=VLOOKUP($I$6,Suffixes!$A$2:$W$40,2,FALSE),IF(VLOOKUP($D$6,Prefixes!$A$2:$W$32,2,FALSE)&gt;=VLOOKUP($F$6,Items!$A$2:$AO$178,3,FALSE),VLOOKUP($D$6,Prefixes!$A$2:$W$32,2,FALSE)+1,VLOOKUP($F$6,Items!$A$2:$AO$178,3,FALSE)),IF(VLOOKUP($D$6,Prefixes!$A$2:$W$32,2,FALSE)&gt;VLOOKUP($I$6,Suffixes!$A$2:$W$40,2,FALSE),IF(VLOOKUP($D$6,Prefixes!$A$2:$W$32,2,FALSE)&lt;=VLOOKUP($F$6,Items!$A$2:$AO$178,3,FALSE),VLOOKUP($F$6,Items!$A$2:$AO$178,3,FALSE),VLOOKUP($D$6,Prefixes!$A$2:$W$32,2,FALSE)),IF(VLOOKUP($I$6,Suffixes!$A$2:$W$40,2,FALSE)&lt;=VLOOKUP($F$6,Items!$A$2:$AO$178,3,FALSE),VLOOKUP($F$6,Items!$A$2:$AO$178,3,FALSE),VLOOKUP($I$6,Suffixes!$A$2:$W$40,2,FALSE)))))=2,"Uncommon", "Common"))))</f>
        <v>Rare</v>
      </c>
      <c r="H9" s="18" t="str">
        <f>VLOOKUP($F$6,Items!$A$2:$AO$178,2,FALSE)</f>
        <v>Body</v>
      </c>
    </row>
    <row r="11" spans="1:12" x14ac:dyDescent="0.2">
      <c r="E11" s="16" t="s">
        <v>5</v>
      </c>
      <c r="F11" s="18"/>
      <c r="G11" s="16" t="s">
        <v>6</v>
      </c>
      <c r="H11" s="18"/>
      <c r="I11" s="16" t="s">
        <v>7</v>
      </c>
    </row>
    <row r="12" spans="1:12" x14ac:dyDescent="0.2">
      <c r="E12" s="18">
        <f>VLOOKUP($F$6,Items!$A$2:$AO$178,4,FALSE)+VLOOKUP($D$6,Prefixes!$A$2:$W$32,3,FALSE)+VLOOKUP($I$6,Suffixes!$A$2:$W$40,3,FALSE)</f>
        <v>0</v>
      </c>
      <c r="G12" s="18">
        <f>VLOOKUP($F$6,Items!$A$2:$AO$178,5,FALSE)+VLOOKUP($D$6,Prefixes!$A$2:$W$32,4,FALSE)+VLOOKUP($I$6,Suffixes!$A$2:$W$40,4,FALSE)</f>
        <v>8</v>
      </c>
      <c r="I12" s="18">
        <f>VLOOKUP($F$6,Items!$A$2:$AO$178,6,FALSE)+VLOOKUP($D$6,Prefixes!$A$2:$W$32,5,FALSE)+VLOOKUP($I$6,Suffixes!$A$2:$W$40,5,FALSE)</f>
        <v>0</v>
      </c>
    </row>
    <row r="15" spans="1:12" x14ac:dyDescent="0.2">
      <c r="B15" s="16" t="s">
        <v>8</v>
      </c>
      <c r="C15" s="16" t="s">
        <v>9</v>
      </c>
      <c r="D15" s="16" t="s">
        <v>10</v>
      </c>
      <c r="F15" s="16" t="s">
        <v>11</v>
      </c>
      <c r="G15" s="16" t="s">
        <v>12</v>
      </c>
      <c r="H15" s="16" t="s">
        <v>13</v>
      </c>
      <c r="J15" s="16" t="s">
        <v>14</v>
      </c>
      <c r="K15" s="16" t="s">
        <v>15</v>
      </c>
      <c r="L15" s="16" t="s">
        <v>16</v>
      </c>
    </row>
    <row r="16" spans="1:12" x14ac:dyDescent="0.2">
      <c r="A16" s="19" t="s">
        <v>17</v>
      </c>
      <c r="B16" s="20" t="str">
        <f>IF(VLOOKUP($F$6,Items!$A$2:$AO$178,7,FALSE)+VLOOKUP($D$6,Prefixes!$A$2:$W$32,6,FALSE)+VLOOKUP($I$6,Suffixes!$A$2:$W$40,6,FALSE)&lt;0.01,"",VLOOKUP($F$6,Items!$A$2:$AO$178,7,FALSE)+VLOOKUP($D$6,Prefixes!$A$2:$W$32,6,FALSE)+VLOOKUP($I$6,Suffixes!$A$2:$W$40,6,FALSE))</f>
        <v/>
      </c>
      <c r="C16" s="20" t="str">
        <f>IF(VLOOKUP($F$6,Items!$A$2:$AO$178,9,FALSE)+VLOOKUP($D$6,Prefixes!$A$2:$W$32,8,FALSE)+VLOOKUP($I$6,Suffixes!$A$2:$W$40,8,FALSE)&lt;0.01,"",VLOOKUP($F$6,Items!$A$2:$AO$178,9,FALSE)+VLOOKUP($D$6,Prefixes!$A$2:$W$32,8,FALSE)+VLOOKUP($I$6,Suffixes!$A$2:$W$40,8,FALSE))</f>
        <v/>
      </c>
      <c r="D16" s="20" t="str">
        <f>IF(VLOOKUP($F$6,Items!$A$2:$AO$178,11,FALSE)+VLOOKUP($D$6,Prefixes!$A$2:$W$32,10,FALSE)+VLOOKUP($I$6,Suffixes!$A$2:$W$40,10,FALSE)&lt;0.01,"",VLOOKUP($F$6,Items!$A$2:$AO$178,11,FALSE)+VLOOKUP($D$6,Prefixes!$A$2:$W$32,10,FALSE)+VLOOKUP($I$6,Suffixes!$A$2:$W$40,10,FALSE))</f>
        <v/>
      </c>
      <c r="F16" s="20" t="str">
        <f>IF(VLOOKUP($F$6,Items!$A$2:$AO$178,13,FALSE)+VLOOKUP($D$6,Prefixes!$A$2:$W$32,12,FALSE)+VLOOKUP($I$6,Suffixes!$A$2:$W$40,12,FALSE)&lt;0.01,"",VLOOKUP($F$6,Items!$A$2:$AO$178,13,FALSE)+VLOOKUP($D$6,Prefixes!$A$2:$W$32,12,FALSE)+VLOOKUP($I$6,Suffixes!$A$2:$W$40,12,FALSE))</f>
        <v/>
      </c>
      <c r="G16" s="20" t="str">
        <f>IF(VLOOKUP($F$6,Items!$A$2:$AO$178,15,FALSE)+VLOOKUP($D$6,Prefixes!$A$2:$W$32,14,FALSE)+VLOOKUP($I$6,Suffixes!$A$2:$W$40,14,FALSE)&lt;0.01,"",VLOOKUP($F$6,Items!$A$2:$AO$178,15,FALSE)+VLOOKUP($D$6,Prefixes!$A$2:$W$32,14,FALSE)+VLOOKUP($I$6,Suffixes!$A$2:$W$40,14,FALSE))</f>
        <v/>
      </c>
      <c r="H16" s="20" t="str">
        <f>IF(VLOOKUP($F$6,Items!$A$2:$AO$178,17,FALSE)+VLOOKUP($D$6,Prefixes!$A$2:$W$32,16,FALSE)+VLOOKUP($I$6,Suffixes!$A$2:$W$40,16,FALSE)&lt;0.01,"",VLOOKUP($F$6,Items!$A$2:$AO$178,17,FALSE)+VLOOKUP($D$6,Prefixes!$A$2:$W$32,16,FALSE)+VLOOKUP($I$6,Suffixes!$A$2:$W$40,16,FALSE))</f>
        <v/>
      </c>
      <c r="J16" s="20" t="str">
        <f>IF(VLOOKUP($F$6,Items!$A$2:$AO$178,19,FALSE)+VLOOKUP($D$6,Prefixes!$A$2:$W$32,18,FALSE)+VLOOKUP($I$6,Suffixes!$A$2:$W$40,18,FALSE)&lt;0.01,"",VLOOKUP($F$6,Items!$A$2:$AO$178,19,FALSE)+VLOOKUP($D$6,Prefixes!$A$2:$W$32,18,FALSE)+VLOOKUP($I$6,Suffixes!$A$2:$W$40,18,FALSE))</f>
        <v/>
      </c>
      <c r="K16" s="20" t="str">
        <f>IF(VLOOKUP($F$6,Items!$A$2:$AO$178,21,FALSE)+VLOOKUP($D$6,Prefixes!$A$2:$W$32,20,FALSE)+VLOOKUP($I$6,Suffixes!$A$2:$W$40,20,FALSE)&lt;0.01,"",VLOOKUP($F$6,Items!$A$2:$AO$178,21,FALSE)+VLOOKUP($D$6,Prefixes!$A$2:$W$32,20,FALSE)+VLOOKUP($I$6,Suffixes!$A$2:$W$40,20,FALSE))</f>
        <v/>
      </c>
      <c r="L16" s="20" t="str">
        <f>IF(VLOOKUP($F$6,Items!$A$2:$AO$178,23,FALSE)+VLOOKUP($D$6,Prefixes!$A$2:$W$32,22,FALSE)+VLOOKUP($I$6,Suffixes!$A$2:$W$40,22,FALSE)&lt;0.01,"",VLOOKUP($F$6,Items!$A$2:$AO$178,23,FALSE)+VLOOKUP($D$6,Prefixes!$A$2:$W$32,22,FALSE)+VLOOKUP($I$6,Suffixes!$A$2:$W$40,22,FALSE))</f>
        <v/>
      </c>
    </row>
    <row r="17" spans="1:12" x14ac:dyDescent="0.2">
      <c r="A17" s="19" t="s">
        <v>18</v>
      </c>
      <c r="B17" s="20" t="str">
        <f>IF(VLOOKUP($F$6,Items!$A$2:$AO$178,8,FALSE)+VLOOKUP($D$6,Prefixes!$A$2:$W$32,7,FALSE)+VLOOKUP($I$6,Suffixes!$A$2:$W$40,7,FALSE)&lt;0.01,"",VLOOKUP($F$6,Items!$A$2:$AO$178,8,FALSE)+VLOOKUP($D$6,Prefixes!$A$2:$W$32,7,FALSE)+VLOOKUP($I$6,Suffixes!$A$2:$W$40,7,FALSE))</f>
        <v/>
      </c>
      <c r="C17" s="20" t="str">
        <f>IF(VLOOKUP($F$6,Items!$A$2:$AO$178,10,FALSE)+VLOOKUP($D$6,Prefixes!$A$2:$W$32,9,FALSE)+VLOOKUP($I$6,Suffixes!$A$2:$W$40,9,FALSE)&lt;0.01,"",VLOOKUP($F$6,Items!$A$2:$AO$178,10,FALSE)+VLOOKUP($D$6,Prefixes!$A$2:$W$32,9,FALSE)+VLOOKUP($I$6,Suffixes!$A$2:$W$40,9,FALSE))</f>
        <v/>
      </c>
      <c r="D17" s="20" t="str">
        <f>IF(VLOOKUP($F$6,Items!$A$2:$AO$178,12,FALSE)+VLOOKUP($D$6,Prefixes!$A$2:$W$32,11,FALSE)+VLOOKUP($I$6,Suffixes!$A$2:$W$40,11,FALSE)&lt;0.01,"",VLOOKUP($F$6,Items!$A$2:$AO$178,12,FALSE)+VLOOKUP($D$6,Prefixes!$A$2:$W$32,11,FALSE)+VLOOKUP($I$6,Suffixes!$A$2:$W$40,11,FALSE))</f>
        <v/>
      </c>
      <c r="F17" s="20" t="str">
        <f>IF(VLOOKUP($F$6,Items!$A$2:$AO$178,14,FALSE)+VLOOKUP($D$6,Prefixes!$A$2:$W$32,13,FALSE)+VLOOKUP($I$6,Suffixes!$A$2:$W$40,13,FALSE)&lt;0.01,"",VLOOKUP($F$6,Items!$A$2:$AO$178,14,FALSE)+VLOOKUP($D$6,Prefixes!$A$2:$W$32,13,FALSE)+VLOOKUP($I$6,Suffixes!$A$2:$W$40,13,FALSE))</f>
        <v/>
      </c>
      <c r="G17" s="20">
        <f>IF(VLOOKUP($F$6,Items!$A$2:$AO$178,16,FALSE)+VLOOKUP($D$6,Prefixes!$A$2:$W$32,15,FALSE)+VLOOKUP($I$6,Suffixes!$A$2:$W$40,15,FALSE)&lt;0.01,"",VLOOKUP($F$6,Items!$A$2:$AO$178,16,FALSE)+VLOOKUP($D$6,Prefixes!$A$2:$W$32,15,FALSE)+VLOOKUP($I$6,Suffixes!$A$2:$W$40,15,FALSE))</f>
        <v>0.08</v>
      </c>
      <c r="H17" s="20" t="str">
        <f>IF(VLOOKUP($F$6,Items!$A$2:$AO$178,18,FALSE)+VLOOKUP($D$6,Prefixes!$A$2:$W$32,17,FALSE)+VLOOKUP($I$6,Suffixes!$A$2:$W$40,17,FALSE)&lt;0.01,"",VLOOKUP($F$6,Items!$A$2:$AO$178,18,FALSE)+VLOOKUP($D$6,Prefixes!$A$2:$W$32,17,FALSE)+VLOOKUP($I$6,Suffixes!$A$2:$W$40,17,FALSE))</f>
        <v/>
      </c>
      <c r="J17" s="20" t="str">
        <f>IF(VLOOKUP($F$6,Items!$A$2:$AO$178,20,FALSE)+VLOOKUP($D$6,Prefixes!$A$2:$W$32,19,FALSE)+VLOOKUP($I$6,Suffixes!$A$2:$W$40,19,FALSE)&lt;0.01,"",VLOOKUP($F$6,Items!$A$2:$AO$178,20,FALSE)+VLOOKUP($D$6,Prefixes!$A$2:$W$32,19,FALSE)+VLOOKUP($I$6,Suffixes!$A$2:$W$40,19,FALSE))</f>
        <v/>
      </c>
      <c r="K17" s="20" t="str">
        <f>IF(VLOOKUP($F$6,Items!$A$2:$AO$178,22,FALSE)+VLOOKUP($D$6,Prefixes!$A$2:$W$32,21,FALSE)+VLOOKUP($I$6,Suffixes!$A$2:$W$40,21,FALSE)&lt;0.01,"",VLOOKUP($F$6,Items!$A$2:$AO$178,22,FALSE)+VLOOKUP($D$6,Prefixes!$A$2:$W$32,21,FALSE)+VLOOKUP($I$6,Suffixes!$A$2:$W$40,21,FALSE))</f>
        <v/>
      </c>
      <c r="L17" s="20" t="str">
        <f>IF(VLOOKUP($F$6,Items!$A$2:$AO$178,24,FALSE)+VLOOKUP($D$6,Prefixes!$A$2:$W$32,23,FALSE)+VLOOKUP($I$6,Suffixes!$A$2:$W$40,23,FALSE)&lt;0.01,"",VLOOKUP($F$6,Items!$A$2:$AO$178,24,FALSE)+VLOOKUP($D$6,Prefixes!$A$2:$W$32,23,FALSE)+VLOOKUP($I$6,Suffixes!$A$2:$W$40,23,FALSE))</f>
        <v/>
      </c>
    </row>
    <row r="22" spans="1:12" x14ac:dyDescent="0.2">
      <c r="F22" s="16" t="s">
        <v>303</v>
      </c>
      <c r="G22" s="16" t="s">
        <v>304</v>
      </c>
      <c r="H22" s="16" t="s">
        <v>305</v>
      </c>
    </row>
    <row r="23" spans="1:12" x14ac:dyDescent="0.2">
      <c r="E23" s="19" t="s">
        <v>306</v>
      </c>
      <c r="F23" s="20" t="str">
        <f>IF(VLOOKUP($F$6,Items!$A$2:$AO$178,28,FALSE)&lt;0.01,"",VLOOKUP($F$6,Items!$A$2:$AO$178,28,FALSE))</f>
        <v/>
      </c>
      <c r="G23" s="20" t="str">
        <f>IF(VLOOKUP($F$6,Items!$A$2:$AO$178,29,FALSE)&lt;0.01,"",VLOOKUP($F$6,Items!$A$2:$AO$178,29,FALSE))</f>
        <v/>
      </c>
      <c r="H23" s="20" t="str">
        <f>IF(VLOOKUP($F$6,Items!$A$2:$AO$178,30,FALSE)&lt;0.01,"",VLOOKUP($F$6,Items!$A$2:$AO$178,30,FALSE))</f>
        <v/>
      </c>
    </row>
  </sheetData>
  <mergeCells count="6">
    <mergeCell ref="D5:E5"/>
    <mergeCell ref="F5:H5"/>
    <mergeCell ref="I5:J5"/>
    <mergeCell ref="D6:E6"/>
    <mergeCell ref="F6:H6"/>
    <mergeCell ref="I6:J6"/>
  </mergeCells>
  <pageMargins left="0.75" right="0.75" top="1" bottom="1" header="0.51111111111111107" footer="0.51111111111111107"/>
  <pageSetup paperSize="9" firstPageNumber="4294963191" orientation="portrait" horizontalDpi="0" verticalDpi="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Prefixes!$A$2:$A$32</xm:f>
          </x14:formula1>
          <xm:sqref>D6:E6</xm:sqref>
        </x14:dataValidation>
        <x14:dataValidation type="list" allowBlank="1" showInputMessage="1" showErrorMessage="1">
          <x14:formula1>
            <xm:f>Items!$A$2:$A$178</xm:f>
          </x14:formula1>
          <xm:sqref>F6:H6</xm:sqref>
        </x14:dataValidation>
        <x14:dataValidation type="list" allowBlank="1" showInputMessage="1" showErrorMessage="1">
          <x14:formula1>
            <xm:f>Suffixes!$A$2:$A$40</xm:f>
          </x14:formula1>
          <xm:sqref>I6:J6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8"/>
  <sheetViews>
    <sheetView zoomScaleSheetLayoutView="100" workbookViewId="0">
      <pane ySplit="1" topLeftCell="A2" activePane="bottomLeft" state="frozen"/>
      <selection pane="bottomLeft" activeCell="A39" sqref="A39:XFD39"/>
    </sheetView>
  </sheetViews>
  <sheetFormatPr defaultColWidth="9.140625" defaultRowHeight="12.75" x14ac:dyDescent="0.2"/>
  <cols>
    <col min="1" max="1" width="22.5703125" bestFit="1" customWidth="1"/>
    <col min="7" max="7" width="12.5703125" style="9" bestFit="1" customWidth="1"/>
    <col min="8" max="8" width="14.42578125" style="9" bestFit="1" customWidth="1"/>
    <col min="9" max="9" width="14.140625" style="9" bestFit="1" customWidth="1"/>
    <col min="10" max="10" width="16.140625" style="9" bestFit="1" customWidth="1"/>
    <col min="11" max="11" width="10.85546875" style="9" bestFit="1" customWidth="1"/>
    <col min="12" max="12" width="12.7109375" style="9" bestFit="1" customWidth="1"/>
    <col min="13" max="13" width="13.7109375" style="9" bestFit="1" customWidth="1"/>
    <col min="14" max="14" width="15.5703125" style="9" bestFit="1" customWidth="1"/>
    <col min="15" max="15" width="15.7109375" style="9" bestFit="1" customWidth="1"/>
    <col min="16" max="16" width="17.7109375" style="9" bestFit="1" customWidth="1"/>
    <col min="17" max="17" width="12.85546875" style="9" bestFit="1" customWidth="1"/>
    <col min="18" max="18" width="14.85546875" style="9" bestFit="1" customWidth="1"/>
    <col min="19" max="19" width="11.28515625" style="9" bestFit="1" customWidth="1"/>
    <col min="20" max="20" width="13.140625" style="9" bestFit="1" customWidth="1"/>
    <col min="21" max="21" width="17.28515625" style="9" bestFit="1" customWidth="1"/>
    <col min="22" max="22" width="19.140625" style="9" bestFit="1" customWidth="1"/>
    <col min="23" max="23" width="12.7109375" style="9" bestFit="1" customWidth="1"/>
    <col min="24" max="24" width="14.7109375" style="9" bestFit="1" customWidth="1"/>
    <col min="25" max="25" width="12.140625" style="9" bestFit="1" customWidth="1"/>
    <col min="26" max="26" width="16.7109375" style="9" bestFit="1" customWidth="1"/>
    <col min="27" max="27" width="9.85546875" style="9" bestFit="1" customWidth="1"/>
    <col min="28" max="28" width="12.85546875" style="9" bestFit="1" customWidth="1"/>
    <col min="29" max="30" width="17.5703125" style="9" bestFit="1" customWidth="1"/>
    <col min="31" max="31" width="19.42578125" style="9" bestFit="1" customWidth="1"/>
    <col min="32" max="32" width="15.7109375" style="9" bestFit="1" customWidth="1"/>
    <col min="33" max="33" width="16.7109375" style="9" bestFit="1" customWidth="1"/>
    <col min="34" max="34" width="18.28515625" style="9" bestFit="1" customWidth="1"/>
    <col min="35" max="35" width="15" style="9" bestFit="1" customWidth="1"/>
    <col min="36" max="36" width="17.85546875" style="9" bestFit="1" customWidth="1"/>
    <col min="37" max="37" width="20" style="9" bestFit="1" customWidth="1"/>
    <col min="38" max="38" width="17" style="9" bestFit="1" customWidth="1"/>
    <col min="39" max="39" width="15.42578125" style="9" bestFit="1" customWidth="1"/>
    <col min="40" max="40" width="21.42578125" style="9" bestFit="1" customWidth="1"/>
    <col min="41" max="41" width="16.85546875" style="9" bestFit="1" customWidth="1"/>
  </cols>
  <sheetData>
    <row r="1" spans="1:41" x14ac:dyDescent="0.2">
      <c r="A1" s="2" t="s">
        <v>1</v>
      </c>
      <c r="B1" s="2" t="s">
        <v>4</v>
      </c>
      <c r="C1" s="3" t="s">
        <v>3</v>
      </c>
      <c r="D1" s="3" t="s">
        <v>5</v>
      </c>
      <c r="E1" s="3" t="s">
        <v>6</v>
      </c>
      <c r="F1" s="3" t="s">
        <v>7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  <c r="AK1" s="8" t="s">
        <v>49</v>
      </c>
      <c r="AL1" s="8" t="s">
        <v>50</v>
      </c>
      <c r="AM1" s="8" t="s">
        <v>51</v>
      </c>
      <c r="AN1" s="8" t="s">
        <v>52</v>
      </c>
      <c r="AO1" s="8" t="s">
        <v>53</v>
      </c>
    </row>
    <row r="2" spans="1:41" x14ac:dyDescent="0.2">
      <c r="A2" t="s">
        <v>54</v>
      </c>
      <c r="B2" t="s">
        <v>55</v>
      </c>
      <c r="C2" s="1">
        <v>3</v>
      </c>
      <c r="D2" s="1">
        <v>0</v>
      </c>
      <c r="E2" s="1">
        <v>8</v>
      </c>
      <c r="F2" s="1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0.08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</row>
    <row r="3" spans="1:41" x14ac:dyDescent="0.2">
      <c r="A3" t="s">
        <v>56</v>
      </c>
      <c r="B3" t="s">
        <v>55</v>
      </c>
      <c r="C3" s="1">
        <v>3</v>
      </c>
      <c r="D3" s="1">
        <v>0</v>
      </c>
      <c r="E3" s="1">
        <v>18</v>
      </c>
      <c r="F3" s="1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</row>
    <row r="4" spans="1:41" x14ac:dyDescent="0.2">
      <c r="A4" t="s">
        <v>57</v>
      </c>
      <c r="B4" t="s">
        <v>55</v>
      </c>
      <c r="C4" s="1">
        <v>3</v>
      </c>
      <c r="D4" s="1">
        <v>0</v>
      </c>
      <c r="E4" s="1">
        <v>8</v>
      </c>
      <c r="F4" s="1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0.08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</row>
    <row r="5" spans="1:41" x14ac:dyDescent="0.2">
      <c r="A5" t="s">
        <v>58</v>
      </c>
      <c r="B5" t="s">
        <v>55</v>
      </c>
      <c r="C5" s="1">
        <v>3</v>
      </c>
      <c r="D5" s="1">
        <v>0</v>
      </c>
      <c r="E5" s="1">
        <v>18</v>
      </c>
      <c r="F5" s="1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</row>
    <row r="6" spans="1:41" x14ac:dyDescent="0.2">
      <c r="A6" t="s">
        <v>59</v>
      </c>
      <c r="B6" t="s">
        <v>55</v>
      </c>
      <c r="C6" s="1">
        <v>4</v>
      </c>
      <c r="D6" s="1">
        <v>0</v>
      </c>
      <c r="E6" s="1">
        <v>20</v>
      </c>
      <c r="F6" s="1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0.1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</row>
    <row r="7" spans="1:41" x14ac:dyDescent="0.2">
      <c r="A7" t="s">
        <v>60</v>
      </c>
      <c r="B7" t="s">
        <v>61</v>
      </c>
      <c r="C7" s="1">
        <v>3</v>
      </c>
      <c r="D7" s="1">
        <v>15</v>
      </c>
      <c r="E7" s="1">
        <v>0</v>
      </c>
      <c r="F7" s="1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</row>
    <row r="8" spans="1:41" x14ac:dyDescent="0.2">
      <c r="A8" t="s">
        <v>62</v>
      </c>
      <c r="B8" t="s">
        <v>63</v>
      </c>
      <c r="C8" s="1">
        <v>3</v>
      </c>
      <c r="D8" s="1">
        <v>10</v>
      </c>
      <c r="E8" s="1">
        <v>0</v>
      </c>
      <c r="F8" s="1">
        <v>0</v>
      </c>
      <c r="G8" s="4">
        <v>0</v>
      </c>
      <c r="H8" s="4">
        <v>0</v>
      </c>
      <c r="I8" s="4">
        <v>0</v>
      </c>
      <c r="J8" s="4">
        <v>0</v>
      </c>
      <c r="K8" s="4">
        <v>0.06</v>
      </c>
      <c r="L8" s="4">
        <v>0.06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</row>
    <row r="9" spans="1:41" x14ac:dyDescent="0.2">
      <c r="A9" t="s">
        <v>64</v>
      </c>
      <c r="B9" t="s">
        <v>63</v>
      </c>
      <c r="C9" s="1">
        <v>3</v>
      </c>
      <c r="D9" s="1">
        <v>7</v>
      </c>
      <c r="E9" s="1">
        <v>7</v>
      </c>
      <c r="F9" s="1">
        <v>7</v>
      </c>
      <c r="G9" s="4">
        <v>0.04</v>
      </c>
      <c r="H9" s="4">
        <v>0.05</v>
      </c>
      <c r="I9" s="4">
        <v>0</v>
      </c>
      <c r="J9" s="4">
        <v>0.01</v>
      </c>
      <c r="K9" s="4">
        <v>0</v>
      </c>
      <c r="L9" s="4">
        <v>0.01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</row>
    <row r="10" spans="1:41" x14ac:dyDescent="0.2">
      <c r="A10" t="s">
        <v>65</v>
      </c>
      <c r="B10" t="s">
        <v>63</v>
      </c>
      <c r="C10" s="1">
        <v>3</v>
      </c>
      <c r="D10" s="1">
        <v>0</v>
      </c>
      <c r="E10" s="1">
        <v>0</v>
      </c>
      <c r="F10" s="1">
        <v>15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</row>
    <row r="11" spans="1:41" x14ac:dyDescent="0.2">
      <c r="A11" t="s">
        <v>66</v>
      </c>
      <c r="B11" t="s">
        <v>61</v>
      </c>
      <c r="C11" s="1">
        <v>2</v>
      </c>
      <c r="D11" s="1">
        <v>0</v>
      </c>
      <c r="E11" s="1">
        <v>4</v>
      </c>
      <c r="F11" s="1">
        <v>4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</row>
    <row r="12" spans="1:41" x14ac:dyDescent="0.2">
      <c r="A12" t="s">
        <v>67</v>
      </c>
      <c r="B12" t="s">
        <v>63</v>
      </c>
      <c r="C12" s="1">
        <v>3</v>
      </c>
      <c r="D12" s="1">
        <v>10</v>
      </c>
      <c r="E12" s="1">
        <v>10</v>
      </c>
      <c r="F12" s="1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</row>
    <row r="13" spans="1:41" x14ac:dyDescent="0.2">
      <c r="A13" t="s">
        <v>68</v>
      </c>
      <c r="B13" t="s">
        <v>61</v>
      </c>
      <c r="C13" s="1">
        <v>2</v>
      </c>
      <c r="D13" s="1">
        <v>3</v>
      </c>
      <c r="E13" s="1">
        <v>0</v>
      </c>
      <c r="F13" s="1">
        <v>0</v>
      </c>
      <c r="G13" s="4">
        <v>0</v>
      </c>
      <c r="H13" s="4">
        <v>0</v>
      </c>
      <c r="I13" s="4">
        <v>0.03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</row>
    <row r="14" spans="1:41" x14ac:dyDescent="0.2">
      <c r="A14" t="s">
        <v>69</v>
      </c>
      <c r="B14" t="s">
        <v>55</v>
      </c>
      <c r="C14" s="1">
        <v>2</v>
      </c>
      <c r="D14" s="1">
        <v>3</v>
      </c>
      <c r="E14" s="1">
        <v>0</v>
      </c>
      <c r="F14" s="1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0.03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</row>
    <row r="15" spans="1:41" x14ac:dyDescent="0.2">
      <c r="A15" t="s">
        <v>70</v>
      </c>
      <c r="B15" t="s">
        <v>61</v>
      </c>
      <c r="C15" s="1">
        <v>2</v>
      </c>
      <c r="D15" s="1">
        <v>0</v>
      </c>
      <c r="E15" s="1">
        <v>3</v>
      </c>
      <c r="F15" s="1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0.03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</row>
    <row r="16" spans="1:41" x14ac:dyDescent="0.2">
      <c r="A16" t="s">
        <v>71</v>
      </c>
      <c r="B16" t="s">
        <v>63</v>
      </c>
      <c r="C16" s="1">
        <v>4</v>
      </c>
      <c r="D16" s="1">
        <v>17</v>
      </c>
      <c r="E16" s="1">
        <v>0</v>
      </c>
      <c r="F16" s="1">
        <v>17</v>
      </c>
      <c r="G16" s="4">
        <v>0</v>
      </c>
      <c r="H16" s="4">
        <v>0</v>
      </c>
      <c r="I16" s="4">
        <v>0</v>
      </c>
      <c r="J16" s="4">
        <v>0</v>
      </c>
      <c r="K16" s="4">
        <v>7.0000000000000007E-2</v>
      </c>
      <c r="L16" s="4">
        <v>7.0000000000000007E-2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7.0000000000000007E-2</v>
      </c>
      <c r="V16" s="4">
        <v>7.0000000000000007E-2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</row>
    <row r="17" spans="1:41" x14ac:dyDescent="0.2">
      <c r="A17" t="s">
        <v>72</v>
      </c>
      <c r="B17" t="s">
        <v>61</v>
      </c>
      <c r="C17" s="1">
        <v>2</v>
      </c>
      <c r="D17" s="1">
        <v>0</v>
      </c>
      <c r="E17" s="1">
        <v>0</v>
      </c>
      <c r="F17" s="1">
        <v>3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0.03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</row>
    <row r="18" spans="1:41" x14ac:dyDescent="0.2">
      <c r="A18" t="s">
        <v>73</v>
      </c>
      <c r="B18" t="s">
        <v>63</v>
      </c>
      <c r="C18" s="1">
        <v>2</v>
      </c>
      <c r="D18" s="1">
        <v>3</v>
      </c>
      <c r="E18" s="1">
        <v>0</v>
      </c>
      <c r="F18" s="1">
        <v>0</v>
      </c>
      <c r="G18" s="4">
        <v>0</v>
      </c>
      <c r="H18" s="4">
        <v>0</v>
      </c>
      <c r="I18" s="4">
        <v>0</v>
      </c>
      <c r="J18" s="4">
        <v>0</v>
      </c>
      <c r="K18" s="4">
        <v>0.03</v>
      </c>
      <c r="L18" s="4">
        <v>0.03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</row>
    <row r="19" spans="1:41" x14ac:dyDescent="0.2">
      <c r="A19" t="s">
        <v>74</v>
      </c>
      <c r="B19" t="s">
        <v>55</v>
      </c>
      <c r="C19" s="1">
        <v>2</v>
      </c>
      <c r="D19" s="1">
        <v>6</v>
      </c>
      <c r="E19" s="1">
        <v>0</v>
      </c>
      <c r="F19" s="1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</row>
    <row r="20" spans="1:41" x14ac:dyDescent="0.2">
      <c r="A20" t="s">
        <v>75</v>
      </c>
      <c r="B20" t="s">
        <v>61</v>
      </c>
      <c r="C20" s="1">
        <v>2</v>
      </c>
      <c r="D20" s="1">
        <v>3</v>
      </c>
      <c r="E20" s="1">
        <v>0</v>
      </c>
      <c r="F20" s="1">
        <v>0</v>
      </c>
      <c r="G20" s="4">
        <v>0.03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</row>
    <row r="21" spans="1:41" x14ac:dyDescent="0.2">
      <c r="A21" t="s">
        <v>76</v>
      </c>
      <c r="B21" t="s">
        <v>63</v>
      </c>
      <c r="C21" s="1">
        <v>3</v>
      </c>
      <c r="D21" s="1">
        <v>0</v>
      </c>
      <c r="E21" s="1">
        <v>15</v>
      </c>
      <c r="F21" s="1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</row>
    <row r="22" spans="1:41" x14ac:dyDescent="0.2">
      <c r="A22" t="s">
        <v>77</v>
      </c>
      <c r="B22" t="s">
        <v>63</v>
      </c>
      <c r="C22" s="1">
        <v>1</v>
      </c>
      <c r="D22" s="1">
        <v>0</v>
      </c>
      <c r="E22" s="1">
        <v>3</v>
      </c>
      <c r="F22" s="1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</row>
    <row r="23" spans="1:41" x14ac:dyDescent="0.2">
      <c r="A23" t="s">
        <v>78</v>
      </c>
      <c r="B23" t="s">
        <v>63</v>
      </c>
      <c r="C23" s="1">
        <v>3</v>
      </c>
      <c r="D23" s="1">
        <v>0</v>
      </c>
      <c r="E23" s="1">
        <v>0</v>
      </c>
      <c r="F23" s="1">
        <v>8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0.05</v>
      </c>
      <c r="T23" s="4">
        <v>0.05</v>
      </c>
      <c r="U23" s="4">
        <v>0.05</v>
      </c>
      <c r="V23" s="4">
        <v>0.05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</row>
    <row r="24" spans="1:41" x14ac:dyDescent="0.2">
      <c r="A24" t="s">
        <v>79</v>
      </c>
      <c r="B24" t="s">
        <v>63</v>
      </c>
      <c r="C24" s="1">
        <v>2</v>
      </c>
      <c r="D24" s="1">
        <v>0</v>
      </c>
      <c r="E24" s="1">
        <v>3</v>
      </c>
      <c r="F24" s="1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0.01</v>
      </c>
      <c r="N24" s="4">
        <v>0.01</v>
      </c>
      <c r="O24" s="4">
        <v>0.01</v>
      </c>
      <c r="P24" s="4">
        <v>0.01</v>
      </c>
      <c r="Q24" s="4">
        <v>0.01</v>
      </c>
      <c r="R24" s="4">
        <v>0.01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</row>
    <row r="25" spans="1:41" x14ac:dyDescent="0.2">
      <c r="A25" t="s">
        <v>80</v>
      </c>
      <c r="B25" t="s">
        <v>61</v>
      </c>
      <c r="C25" s="1">
        <v>3</v>
      </c>
      <c r="D25" s="1">
        <v>0</v>
      </c>
      <c r="E25" s="1">
        <v>8</v>
      </c>
      <c r="F25" s="1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0.08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</row>
    <row r="26" spans="1:41" x14ac:dyDescent="0.2">
      <c r="A26" t="s">
        <v>81</v>
      </c>
      <c r="B26" t="s">
        <v>61</v>
      </c>
      <c r="C26" s="1">
        <v>1</v>
      </c>
      <c r="D26" s="1">
        <v>0</v>
      </c>
      <c r="E26" s="1">
        <v>1</v>
      </c>
      <c r="F26" s="1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0.01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</row>
    <row r="27" spans="1:41" x14ac:dyDescent="0.2">
      <c r="A27" t="s">
        <v>82</v>
      </c>
      <c r="B27" t="s">
        <v>61</v>
      </c>
      <c r="C27" s="1">
        <v>2</v>
      </c>
      <c r="D27" s="1">
        <v>3</v>
      </c>
      <c r="E27" s="1">
        <v>0</v>
      </c>
      <c r="F27" s="1">
        <v>0</v>
      </c>
      <c r="G27" s="4">
        <v>0</v>
      </c>
      <c r="H27" s="4">
        <v>0</v>
      </c>
      <c r="I27" s="4">
        <v>0</v>
      </c>
      <c r="J27" s="4">
        <v>0</v>
      </c>
      <c r="K27" s="4">
        <v>0.03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</row>
    <row r="28" spans="1:41" x14ac:dyDescent="0.2">
      <c r="A28" t="s">
        <v>83</v>
      </c>
      <c r="B28" t="s">
        <v>63</v>
      </c>
      <c r="C28" s="1">
        <v>3</v>
      </c>
      <c r="D28" s="1">
        <v>0</v>
      </c>
      <c r="E28" s="1">
        <v>0</v>
      </c>
      <c r="F28" s="1">
        <v>10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0.06</v>
      </c>
      <c r="X28" s="4">
        <v>0.06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</row>
    <row r="29" spans="1:41" x14ac:dyDescent="0.2">
      <c r="A29" t="s">
        <v>84</v>
      </c>
      <c r="B29" t="s">
        <v>63</v>
      </c>
      <c r="C29" s="1">
        <v>2</v>
      </c>
      <c r="D29" s="1">
        <v>0</v>
      </c>
      <c r="E29" s="1">
        <v>0</v>
      </c>
      <c r="F29" s="1">
        <v>6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</row>
    <row r="30" spans="1:41" x14ac:dyDescent="0.2">
      <c r="A30" t="s">
        <v>85</v>
      </c>
      <c r="B30" t="s">
        <v>55</v>
      </c>
      <c r="C30" s="1">
        <v>3</v>
      </c>
      <c r="D30" s="1">
        <v>15</v>
      </c>
      <c r="E30" s="1">
        <v>0</v>
      </c>
      <c r="F30" s="1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</row>
    <row r="31" spans="1:41" x14ac:dyDescent="0.2">
      <c r="A31" t="s">
        <v>86</v>
      </c>
      <c r="B31" t="s">
        <v>61</v>
      </c>
      <c r="C31" s="1">
        <v>1</v>
      </c>
      <c r="D31" s="1">
        <v>1</v>
      </c>
      <c r="E31" s="1">
        <v>0</v>
      </c>
      <c r="F31" s="1">
        <v>0</v>
      </c>
      <c r="G31" s="4">
        <v>0</v>
      </c>
      <c r="H31" s="4">
        <v>0</v>
      </c>
      <c r="I31" s="4">
        <v>0.01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</row>
    <row r="32" spans="1:41" x14ac:dyDescent="0.2">
      <c r="A32" t="s">
        <v>87</v>
      </c>
      <c r="B32" t="s">
        <v>61</v>
      </c>
      <c r="C32" s="1">
        <v>3</v>
      </c>
      <c r="D32" s="1">
        <v>0</v>
      </c>
      <c r="E32" s="1">
        <v>18</v>
      </c>
      <c r="F32" s="1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</row>
    <row r="33" spans="1:41" x14ac:dyDescent="0.2">
      <c r="A33" t="s">
        <v>88</v>
      </c>
      <c r="B33" t="s">
        <v>55</v>
      </c>
      <c r="C33" s="1">
        <v>3</v>
      </c>
      <c r="D33" s="1">
        <v>0</v>
      </c>
      <c r="E33" s="1">
        <v>0</v>
      </c>
      <c r="F33" s="1">
        <v>8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0.08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</row>
    <row r="34" spans="1:41" x14ac:dyDescent="0.2">
      <c r="A34" t="s">
        <v>89</v>
      </c>
      <c r="B34" t="s">
        <v>55</v>
      </c>
      <c r="C34" s="1">
        <v>3</v>
      </c>
      <c r="D34" s="1">
        <v>0</v>
      </c>
      <c r="E34" s="1">
        <v>0</v>
      </c>
      <c r="F34" s="1">
        <v>8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0.08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</row>
    <row r="35" spans="1:41" x14ac:dyDescent="0.2">
      <c r="A35" t="s">
        <v>90</v>
      </c>
      <c r="B35" t="s">
        <v>61</v>
      </c>
      <c r="C35" s="1">
        <v>4</v>
      </c>
      <c r="D35" s="1">
        <v>0</v>
      </c>
      <c r="E35" s="1">
        <v>20</v>
      </c>
      <c r="F35" s="1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0.1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</row>
    <row r="36" spans="1:41" x14ac:dyDescent="0.2">
      <c r="A36" t="s">
        <v>91</v>
      </c>
      <c r="B36" t="s">
        <v>63</v>
      </c>
      <c r="C36" s="1">
        <v>1</v>
      </c>
      <c r="D36" s="1">
        <v>0</v>
      </c>
      <c r="E36" s="1">
        <v>0</v>
      </c>
      <c r="F36" s="1">
        <v>0</v>
      </c>
      <c r="G36" s="4">
        <v>0</v>
      </c>
      <c r="H36" s="4">
        <v>0.01</v>
      </c>
      <c r="I36" s="4">
        <v>0</v>
      </c>
      <c r="J36" s="4">
        <v>0.01</v>
      </c>
      <c r="K36" s="4">
        <v>0</v>
      </c>
      <c r="L36" s="4">
        <v>0.01</v>
      </c>
      <c r="M36" s="4">
        <v>0</v>
      </c>
      <c r="N36" s="4">
        <v>0.01</v>
      </c>
      <c r="O36" s="4">
        <v>0</v>
      </c>
      <c r="P36" s="4">
        <v>0.01</v>
      </c>
      <c r="Q36" s="4">
        <v>0</v>
      </c>
      <c r="R36" s="4">
        <v>0.01</v>
      </c>
      <c r="S36" s="4">
        <v>0</v>
      </c>
      <c r="T36" s="4">
        <v>0.01</v>
      </c>
      <c r="U36" s="4">
        <v>0</v>
      </c>
      <c r="V36" s="4">
        <v>0.01</v>
      </c>
      <c r="W36" s="4">
        <v>0</v>
      </c>
      <c r="X36" s="4">
        <v>0.01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</row>
    <row r="37" spans="1:41" x14ac:dyDescent="0.2">
      <c r="A37" t="s">
        <v>92</v>
      </c>
      <c r="B37" t="s">
        <v>61</v>
      </c>
      <c r="C37" s="1">
        <v>1</v>
      </c>
      <c r="D37" s="1">
        <v>0</v>
      </c>
      <c r="E37" s="1">
        <v>0</v>
      </c>
      <c r="F37" s="1">
        <v>1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0.01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</row>
    <row r="38" spans="1:41" x14ac:dyDescent="0.2">
      <c r="A38" t="s">
        <v>93</v>
      </c>
      <c r="B38" t="s">
        <v>55</v>
      </c>
      <c r="C38" s="1">
        <v>1</v>
      </c>
      <c r="D38" s="1">
        <v>1</v>
      </c>
      <c r="E38" s="1">
        <v>0</v>
      </c>
      <c r="F38" s="1">
        <v>0</v>
      </c>
      <c r="G38" s="4">
        <v>0</v>
      </c>
      <c r="H38" s="4">
        <v>0</v>
      </c>
      <c r="I38" s="4">
        <v>0</v>
      </c>
      <c r="J38" s="4">
        <v>0.01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</row>
    <row r="39" spans="1:41" x14ac:dyDescent="0.2">
      <c r="A39" t="s">
        <v>94</v>
      </c>
      <c r="B39" t="s">
        <v>61</v>
      </c>
      <c r="C39" s="1">
        <v>4</v>
      </c>
      <c r="D39" s="1">
        <v>17</v>
      </c>
      <c r="E39" s="1">
        <v>17</v>
      </c>
      <c r="F39" s="1">
        <v>17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0.02</v>
      </c>
      <c r="AD39" s="4">
        <v>0.02</v>
      </c>
      <c r="AE39" s="4">
        <v>0.02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</row>
    <row r="40" spans="1:41" x14ac:dyDescent="0.2">
      <c r="A40" t="s">
        <v>95</v>
      </c>
      <c r="B40" t="s">
        <v>61</v>
      </c>
      <c r="C40" s="1">
        <v>2</v>
      </c>
      <c r="D40" s="1">
        <v>0</v>
      </c>
      <c r="E40" s="1">
        <v>0</v>
      </c>
      <c r="F40" s="1">
        <v>3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0.03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</row>
    <row r="41" spans="1:41" x14ac:dyDescent="0.2">
      <c r="A41" t="s">
        <v>96</v>
      </c>
      <c r="B41" t="s">
        <v>63</v>
      </c>
      <c r="C41" s="1">
        <v>1</v>
      </c>
      <c r="D41" s="1">
        <v>0</v>
      </c>
      <c r="E41" s="1">
        <v>0</v>
      </c>
      <c r="F41" s="1">
        <v>1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</row>
    <row r="42" spans="1:41" x14ac:dyDescent="0.2">
      <c r="A42" t="s">
        <v>97</v>
      </c>
      <c r="B42" t="s">
        <v>63</v>
      </c>
      <c r="C42" s="1">
        <v>4</v>
      </c>
      <c r="D42" s="1">
        <v>10</v>
      </c>
      <c r="E42" s="1">
        <v>10</v>
      </c>
      <c r="F42" s="1">
        <v>10</v>
      </c>
      <c r="G42" s="4">
        <v>0.06</v>
      </c>
      <c r="H42" s="4">
        <v>0.06</v>
      </c>
      <c r="I42" s="4">
        <v>0.06</v>
      </c>
      <c r="J42" s="4">
        <v>0.06</v>
      </c>
      <c r="K42" s="4">
        <v>0.06</v>
      </c>
      <c r="L42" s="4">
        <v>0.06</v>
      </c>
      <c r="M42" s="4">
        <v>0.06</v>
      </c>
      <c r="N42" s="4">
        <v>0.06</v>
      </c>
      <c r="O42" s="4">
        <v>0.06</v>
      </c>
      <c r="P42" s="4">
        <v>0.06</v>
      </c>
      <c r="Q42" s="4">
        <v>0.06</v>
      </c>
      <c r="R42" s="4">
        <v>0.06</v>
      </c>
      <c r="S42" s="4">
        <v>0.06</v>
      </c>
      <c r="T42" s="4">
        <v>0.06</v>
      </c>
      <c r="U42" s="4">
        <v>0.06</v>
      </c>
      <c r="V42" s="4">
        <v>0.06</v>
      </c>
      <c r="W42" s="4">
        <v>0.06</v>
      </c>
      <c r="X42" s="4">
        <v>0.06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</row>
    <row r="43" spans="1:41" x14ac:dyDescent="0.2">
      <c r="A43" t="s">
        <v>98</v>
      </c>
      <c r="B43" t="s">
        <v>63</v>
      </c>
      <c r="C43" s="1">
        <v>4</v>
      </c>
      <c r="D43" s="1">
        <v>20</v>
      </c>
      <c r="E43" s="1">
        <v>0</v>
      </c>
      <c r="F43" s="1">
        <v>0</v>
      </c>
      <c r="G43" s="4">
        <v>0</v>
      </c>
      <c r="H43" s="4">
        <v>0.08</v>
      </c>
      <c r="I43" s="4">
        <v>0</v>
      </c>
      <c r="J43" s="4">
        <v>0.08</v>
      </c>
      <c r="K43" s="4">
        <v>0</v>
      </c>
      <c r="L43" s="4">
        <v>0.08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</row>
    <row r="44" spans="1:41" x14ac:dyDescent="0.2">
      <c r="A44" t="s">
        <v>99</v>
      </c>
      <c r="B44" t="s">
        <v>63</v>
      </c>
      <c r="C44" s="1">
        <v>4</v>
      </c>
      <c r="D44" s="1">
        <v>13</v>
      </c>
      <c r="E44" s="1">
        <v>0</v>
      </c>
      <c r="F44" s="1">
        <v>13</v>
      </c>
      <c r="G44" s="4">
        <v>0</v>
      </c>
      <c r="H44" s="4">
        <v>0</v>
      </c>
      <c r="I44" s="4">
        <v>0.1</v>
      </c>
      <c r="J44" s="4">
        <v>0.1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0.1</v>
      </c>
      <c r="V44" s="4">
        <v>0.1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</row>
    <row r="45" spans="1:41" x14ac:dyDescent="0.2">
      <c r="A45" t="s">
        <v>100</v>
      </c>
      <c r="B45" t="s">
        <v>55</v>
      </c>
      <c r="C45" s="1">
        <v>3</v>
      </c>
      <c r="D45" s="1">
        <v>0</v>
      </c>
      <c r="E45" s="1">
        <v>0</v>
      </c>
      <c r="F45" s="1">
        <v>10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0.06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</row>
    <row r="46" spans="1:41" x14ac:dyDescent="0.2">
      <c r="A46" t="s">
        <v>101</v>
      </c>
      <c r="B46" t="s">
        <v>63</v>
      </c>
      <c r="C46" s="1">
        <v>2</v>
      </c>
      <c r="D46" s="1">
        <v>0</v>
      </c>
      <c r="E46" s="1">
        <v>0</v>
      </c>
      <c r="F46" s="1">
        <v>3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0.03</v>
      </c>
      <c r="T46" s="4">
        <v>0.03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</row>
    <row r="47" spans="1:41" x14ac:dyDescent="0.2">
      <c r="A47" t="s">
        <v>102</v>
      </c>
      <c r="B47" t="s">
        <v>63</v>
      </c>
      <c r="C47" s="1">
        <v>3</v>
      </c>
      <c r="D47" s="1">
        <v>0</v>
      </c>
      <c r="E47" s="1">
        <v>0</v>
      </c>
      <c r="F47" s="1">
        <v>18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</row>
    <row r="48" spans="1:41" x14ac:dyDescent="0.2">
      <c r="A48" t="s">
        <v>103</v>
      </c>
      <c r="B48" t="s">
        <v>55</v>
      </c>
      <c r="C48" s="1">
        <v>4</v>
      </c>
      <c r="D48" s="1">
        <v>0</v>
      </c>
      <c r="E48" s="1">
        <v>0</v>
      </c>
      <c r="F48" s="1">
        <v>20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0.1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</row>
    <row r="49" spans="1:41" x14ac:dyDescent="0.2">
      <c r="A49" t="s">
        <v>104</v>
      </c>
      <c r="B49" t="s">
        <v>61</v>
      </c>
      <c r="C49" s="1">
        <v>1</v>
      </c>
      <c r="D49" s="1">
        <v>0</v>
      </c>
      <c r="E49" s="1">
        <v>0</v>
      </c>
      <c r="F49" s="1">
        <v>1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0.01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</row>
    <row r="50" spans="1:41" x14ac:dyDescent="0.2">
      <c r="A50" t="s">
        <v>105</v>
      </c>
      <c r="B50" t="s">
        <v>63</v>
      </c>
      <c r="C50" s="1">
        <v>3</v>
      </c>
      <c r="D50" s="1">
        <v>8</v>
      </c>
      <c r="E50" s="1">
        <v>0</v>
      </c>
      <c r="F50" s="1">
        <v>8</v>
      </c>
      <c r="G50" s="4">
        <v>0</v>
      </c>
      <c r="H50" s="4">
        <v>0</v>
      </c>
      <c r="I50" s="4">
        <v>0</v>
      </c>
      <c r="J50" s="4">
        <v>0</v>
      </c>
      <c r="K50" s="4">
        <v>0.05</v>
      </c>
      <c r="L50" s="4">
        <v>0.05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0.05</v>
      </c>
      <c r="V50" s="4">
        <v>0.05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</row>
    <row r="51" spans="1:41" x14ac:dyDescent="0.2">
      <c r="A51" t="s">
        <v>106</v>
      </c>
      <c r="B51" t="s">
        <v>63</v>
      </c>
      <c r="C51" s="1">
        <v>4</v>
      </c>
      <c r="D51" s="1">
        <v>17</v>
      </c>
      <c r="E51" s="1">
        <v>0</v>
      </c>
      <c r="F51" s="1">
        <v>17</v>
      </c>
      <c r="G51" s="4">
        <v>0</v>
      </c>
      <c r="H51" s="4">
        <v>0</v>
      </c>
      <c r="I51" s="4">
        <v>0.09</v>
      </c>
      <c r="J51" s="4">
        <v>0.09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0.09</v>
      </c>
      <c r="V51" s="4">
        <v>0.09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</row>
    <row r="52" spans="1:41" x14ac:dyDescent="0.2">
      <c r="A52" t="s">
        <v>107</v>
      </c>
      <c r="B52" t="s">
        <v>61</v>
      </c>
      <c r="C52" s="1">
        <v>1</v>
      </c>
      <c r="D52" s="1">
        <v>3</v>
      </c>
      <c r="E52" s="1">
        <v>0</v>
      </c>
      <c r="F52" s="1">
        <v>3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</row>
    <row r="53" spans="1:41" x14ac:dyDescent="0.2">
      <c r="A53" t="s">
        <v>108</v>
      </c>
      <c r="B53" t="s">
        <v>63</v>
      </c>
      <c r="C53" s="1">
        <v>1</v>
      </c>
      <c r="D53" s="1">
        <v>0</v>
      </c>
      <c r="E53" s="1">
        <v>1</v>
      </c>
      <c r="F53" s="1">
        <v>1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0.02</v>
      </c>
      <c r="R53" s="4">
        <v>0.02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</row>
    <row r="54" spans="1:41" x14ac:dyDescent="0.2">
      <c r="A54" t="s">
        <v>109</v>
      </c>
      <c r="B54" t="s">
        <v>63</v>
      </c>
      <c r="C54" s="1">
        <v>2</v>
      </c>
      <c r="D54" s="1">
        <v>3</v>
      </c>
      <c r="E54" s="1">
        <v>0</v>
      </c>
      <c r="F54" s="1">
        <v>0</v>
      </c>
      <c r="G54" s="4">
        <v>0.03</v>
      </c>
      <c r="H54" s="4">
        <v>0.03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</row>
    <row r="55" spans="1:41" x14ac:dyDescent="0.2">
      <c r="A55" t="s">
        <v>110</v>
      </c>
      <c r="B55" t="s">
        <v>55</v>
      </c>
      <c r="C55" s="1">
        <v>3</v>
      </c>
      <c r="D55" s="1">
        <v>8</v>
      </c>
      <c r="E55" s="1">
        <v>0</v>
      </c>
      <c r="F55" s="1">
        <v>0</v>
      </c>
      <c r="G55" s="4">
        <v>0</v>
      </c>
      <c r="H55" s="4">
        <v>0</v>
      </c>
      <c r="I55" s="4">
        <v>0</v>
      </c>
      <c r="J55" s="4">
        <v>0.08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</row>
    <row r="56" spans="1:41" x14ac:dyDescent="0.2">
      <c r="A56" t="s">
        <v>111</v>
      </c>
      <c r="B56" t="s">
        <v>63</v>
      </c>
      <c r="C56" s="1">
        <v>3</v>
      </c>
      <c r="D56" s="1">
        <v>0</v>
      </c>
      <c r="E56" s="1">
        <v>10</v>
      </c>
      <c r="F56" s="1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0.06</v>
      </c>
      <c r="R56" s="4">
        <v>0.06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</row>
    <row r="57" spans="1:41" x14ac:dyDescent="0.2">
      <c r="A57" t="s">
        <v>112</v>
      </c>
      <c r="B57" t="s">
        <v>55</v>
      </c>
      <c r="C57" s="1">
        <v>3</v>
      </c>
      <c r="D57" s="1">
        <v>0</v>
      </c>
      <c r="E57" s="1">
        <v>0</v>
      </c>
      <c r="F57" s="1">
        <v>10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0.06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</row>
    <row r="58" spans="1:41" x14ac:dyDescent="0.2">
      <c r="A58" t="s">
        <v>113</v>
      </c>
      <c r="B58" t="s">
        <v>55</v>
      </c>
      <c r="C58" s="1">
        <v>2</v>
      </c>
      <c r="D58" s="1">
        <v>0</v>
      </c>
      <c r="E58" s="1">
        <v>3</v>
      </c>
      <c r="F58" s="1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0.03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</row>
    <row r="59" spans="1:41" x14ac:dyDescent="0.2">
      <c r="A59" t="s">
        <v>114</v>
      </c>
      <c r="B59" t="s">
        <v>55</v>
      </c>
      <c r="C59" s="1">
        <v>2</v>
      </c>
      <c r="D59" s="1">
        <v>0</v>
      </c>
      <c r="E59" s="1">
        <v>3</v>
      </c>
      <c r="F59" s="1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0.03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</row>
    <row r="60" spans="1:41" x14ac:dyDescent="0.2">
      <c r="A60" t="s">
        <v>115</v>
      </c>
      <c r="B60" t="s">
        <v>61</v>
      </c>
      <c r="C60" s="1">
        <v>1</v>
      </c>
      <c r="D60" s="1">
        <v>0</v>
      </c>
      <c r="E60" s="1">
        <v>3</v>
      </c>
      <c r="F60" s="1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</row>
    <row r="61" spans="1:41" x14ac:dyDescent="0.2">
      <c r="A61" t="s">
        <v>116</v>
      </c>
      <c r="B61" t="s">
        <v>55</v>
      </c>
      <c r="C61" s="1">
        <v>2</v>
      </c>
      <c r="D61" s="1">
        <v>0</v>
      </c>
      <c r="E61" s="1">
        <v>3</v>
      </c>
      <c r="F61" s="1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0.03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</row>
    <row r="62" spans="1:41" x14ac:dyDescent="0.2">
      <c r="A62" t="s">
        <v>117</v>
      </c>
      <c r="B62" t="s">
        <v>55</v>
      </c>
      <c r="C62" s="1">
        <v>3</v>
      </c>
      <c r="D62" s="1">
        <v>8</v>
      </c>
      <c r="E62" s="1">
        <v>0</v>
      </c>
      <c r="F62" s="1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0.08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</row>
    <row r="63" spans="1:41" x14ac:dyDescent="0.2">
      <c r="A63" t="s">
        <v>118</v>
      </c>
      <c r="B63" t="s">
        <v>55</v>
      </c>
      <c r="C63" s="1">
        <v>3</v>
      </c>
      <c r="D63" s="1">
        <v>18</v>
      </c>
      <c r="E63" s="1">
        <v>0</v>
      </c>
      <c r="F63" s="1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</row>
    <row r="64" spans="1:41" x14ac:dyDescent="0.2">
      <c r="A64" t="s">
        <v>119</v>
      </c>
      <c r="B64" t="s">
        <v>55</v>
      </c>
      <c r="C64" s="1">
        <v>4</v>
      </c>
      <c r="D64" s="1">
        <v>20</v>
      </c>
      <c r="E64" s="1">
        <v>0</v>
      </c>
      <c r="F64" s="1">
        <v>0</v>
      </c>
      <c r="G64" s="4">
        <v>0</v>
      </c>
      <c r="H64" s="4">
        <v>0</v>
      </c>
      <c r="I64" s="4">
        <v>0</v>
      </c>
      <c r="J64" s="4">
        <v>0.1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</row>
    <row r="65" spans="1:41" x14ac:dyDescent="0.2">
      <c r="A65" t="s">
        <v>120</v>
      </c>
      <c r="B65" t="s">
        <v>61</v>
      </c>
      <c r="C65" s="1">
        <v>3</v>
      </c>
      <c r="D65" s="1">
        <v>2</v>
      </c>
      <c r="E65" s="1">
        <v>0</v>
      </c>
      <c r="F65" s="1">
        <v>0</v>
      </c>
      <c r="G65" s="4">
        <v>0</v>
      </c>
      <c r="H65" s="4">
        <v>0.03</v>
      </c>
      <c r="I65" s="4">
        <v>0</v>
      </c>
      <c r="J65" s="4">
        <v>0.03</v>
      </c>
      <c r="K65" s="4">
        <v>0</v>
      </c>
      <c r="L65" s="4">
        <v>0.03</v>
      </c>
      <c r="M65" s="4">
        <v>0</v>
      </c>
      <c r="N65" s="4">
        <v>0.03</v>
      </c>
      <c r="O65" s="4">
        <v>0</v>
      </c>
      <c r="P65" s="4">
        <v>0.03</v>
      </c>
      <c r="Q65" s="4">
        <v>0</v>
      </c>
      <c r="R65" s="4">
        <v>0.03</v>
      </c>
      <c r="S65" s="4">
        <v>0</v>
      </c>
      <c r="T65" s="4">
        <v>0.03</v>
      </c>
      <c r="U65" s="4">
        <v>0</v>
      </c>
      <c r="V65" s="4">
        <v>0.03</v>
      </c>
      <c r="W65" s="4">
        <v>0</v>
      </c>
      <c r="X65" s="4">
        <v>0.03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</row>
    <row r="66" spans="1:41" x14ac:dyDescent="0.2">
      <c r="A66" t="s">
        <v>121</v>
      </c>
      <c r="B66" t="s">
        <v>61</v>
      </c>
      <c r="C66" s="1">
        <v>4</v>
      </c>
      <c r="D66" s="1">
        <v>17</v>
      </c>
      <c r="E66" s="1">
        <v>17</v>
      </c>
      <c r="F66" s="1">
        <v>17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0.02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</row>
    <row r="67" spans="1:41" x14ac:dyDescent="0.2">
      <c r="A67" t="s">
        <v>122</v>
      </c>
      <c r="B67" t="s">
        <v>55</v>
      </c>
      <c r="C67" s="1">
        <v>2</v>
      </c>
      <c r="D67" s="1">
        <v>0</v>
      </c>
      <c r="E67" s="1">
        <v>0</v>
      </c>
      <c r="F67" s="1">
        <v>6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</row>
    <row r="68" spans="1:41" x14ac:dyDescent="0.2">
      <c r="A68" t="s">
        <v>123</v>
      </c>
      <c r="B68" t="s">
        <v>63</v>
      </c>
      <c r="C68" s="1">
        <v>4</v>
      </c>
      <c r="D68" s="1">
        <v>0</v>
      </c>
      <c r="E68" s="1">
        <v>0</v>
      </c>
      <c r="F68" s="1">
        <v>30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</row>
    <row r="69" spans="1:41" x14ac:dyDescent="0.2">
      <c r="A69" t="s">
        <v>124</v>
      </c>
      <c r="B69" t="s">
        <v>55</v>
      </c>
      <c r="C69" s="1">
        <v>1</v>
      </c>
      <c r="D69" s="1">
        <v>1</v>
      </c>
      <c r="E69" s="1">
        <v>0</v>
      </c>
      <c r="F69" s="1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0.01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</row>
    <row r="70" spans="1:41" x14ac:dyDescent="0.2">
      <c r="A70" t="s">
        <v>125</v>
      </c>
      <c r="B70" t="s">
        <v>63</v>
      </c>
      <c r="C70" s="1">
        <v>1</v>
      </c>
      <c r="D70" s="1">
        <v>1</v>
      </c>
      <c r="E70" s="1">
        <v>0</v>
      </c>
      <c r="F70" s="1">
        <v>0</v>
      </c>
      <c r="G70" s="4">
        <v>0.01</v>
      </c>
      <c r="H70" s="4">
        <v>0.01</v>
      </c>
      <c r="I70" s="4">
        <v>0.01</v>
      </c>
      <c r="J70" s="4">
        <v>0.01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</row>
    <row r="71" spans="1:41" x14ac:dyDescent="0.2">
      <c r="A71" t="s">
        <v>126</v>
      </c>
      <c r="B71" t="s">
        <v>61</v>
      </c>
      <c r="C71" s="1">
        <v>2</v>
      </c>
      <c r="D71" s="1">
        <v>0</v>
      </c>
      <c r="E71" s="1">
        <v>0</v>
      </c>
      <c r="F71" s="1">
        <v>6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</row>
    <row r="72" spans="1:41" x14ac:dyDescent="0.2">
      <c r="A72" t="s">
        <v>127</v>
      </c>
      <c r="B72" t="s">
        <v>63</v>
      </c>
      <c r="C72" s="1">
        <v>3</v>
      </c>
      <c r="D72" s="1">
        <v>6</v>
      </c>
      <c r="E72" s="1">
        <v>6</v>
      </c>
      <c r="F72" s="1">
        <v>6</v>
      </c>
      <c r="G72" s="4">
        <v>0.04</v>
      </c>
      <c r="H72" s="4">
        <v>0.04</v>
      </c>
      <c r="I72" s="4">
        <v>0.04</v>
      </c>
      <c r="J72" s="4">
        <v>0.04</v>
      </c>
      <c r="K72" s="4">
        <v>0.04</v>
      </c>
      <c r="L72" s="4">
        <v>0.04</v>
      </c>
      <c r="M72" s="4">
        <v>0.04</v>
      </c>
      <c r="N72" s="4">
        <v>0.04</v>
      </c>
      <c r="O72" s="4">
        <v>0.04</v>
      </c>
      <c r="P72" s="4">
        <v>0.04</v>
      </c>
      <c r="Q72" s="4">
        <v>0.04</v>
      </c>
      <c r="R72" s="4">
        <v>0.04</v>
      </c>
      <c r="S72" s="4">
        <v>0.04</v>
      </c>
      <c r="T72" s="4">
        <v>0.04</v>
      </c>
      <c r="U72" s="4">
        <v>0.04</v>
      </c>
      <c r="V72" s="4">
        <v>0.04</v>
      </c>
      <c r="W72" s="4">
        <v>0.04</v>
      </c>
      <c r="X72" s="4">
        <v>0.04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</row>
    <row r="73" spans="1:41" x14ac:dyDescent="0.2">
      <c r="A73" t="s">
        <v>128</v>
      </c>
      <c r="B73" t="s">
        <v>61</v>
      </c>
      <c r="C73" s="1">
        <v>4</v>
      </c>
      <c r="D73" s="1">
        <v>20</v>
      </c>
      <c r="E73" s="1">
        <v>0</v>
      </c>
      <c r="F73" s="1">
        <v>0</v>
      </c>
      <c r="G73" s="4">
        <v>0.1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</row>
    <row r="74" spans="1:41" x14ac:dyDescent="0.2">
      <c r="A74" t="s">
        <v>129</v>
      </c>
      <c r="B74" t="s">
        <v>61</v>
      </c>
      <c r="C74" s="1">
        <v>3</v>
      </c>
      <c r="D74" s="1">
        <v>18</v>
      </c>
      <c r="E74" s="1">
        <v>0</v>
      </c>
      <c r="F74" s="1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</row>
    <row r="75" spans="1:41" x14ac:dyDescent="0.2">
      <c r="A75" t="s">
        <v>130</v>
      </c>
      <c r="B75" t="s">
        <v>63</v>
      </c>
      <c r="C75" s="1">
        <v>3</v>
      </c>
      <c r="D75" s="1">
        <v>8</v>
      </c>
      <c r="E75" s="1">
        <v>8</v>
      </c>
      <c r="F75" s="1">
        <v>0</v>
      </c>
      <c r="G75" s="4">
        <v>0</v>
      </c>
      <c r="H75" s="4">
        <v>0</v>
      </c>
      <c r="I75" s="4">
        <v>0</v>
      </c>
      <c r="J75" s="4">
        <v>0</v>
      </c>
      <c r="K75" s="4">
        <v>0.08</v>
      </c>
      <c r="L75" s="4">
        <v>0.08</v>
      </c>
      <c r="M75" s="4">
        <v>0</v>
      </c>
      <c r="N75" s="4">
        <v>0</v>
      </c>
      <c r="O75" s="4">
        <v>0</v>
      </c>
      <c r="P75" s="4">
        <v>0</v>
      </c>
      <c r="Q75" s="4">
        <v>0.08</v>
      </c>
      <c r="R75" s="4">
        <v>0.08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</row>
    <row r="76" spans="1:41" x14ac:dyDescent="0.2">
      <c r="A76" t="s">
        <v>131</v>
      </c>
      <c r="B76" t="s">
        <v>63</v>
      </c>
      <c r="C76" s="1">
        <v>1</v>
      </c>
      <c r="D76" s="1">
        <v>1</v>
      </c>
      <c r="E76" s="1">
        <v>1</v>
      </c>
      <c r="F76" s="1">
        <v>0</v>
      </c>
      <c r="G76" s="4">
        <v>0</v>
      </c>
      <c r="H76" s="4">
        <v>0</v>
      </c>
      <c r="I76" s="4">
        <v>0.02</v>
      </c>
      <c r="J76" s="4">
        <v>0.02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</row>
    <row r="77" spans="1:41" x14ac:dyDescent="0.2">
      <c r="A77" t="s">
        <v>132</v>
      </c>
      <c r="B77" t="s">
        <v>63</v>
      </c>
      <c r="C77" s="1">
        <v>2</v>
      </c>
      <c r="D77" s="1">
        <v>2</v>
      </c>
      <c r="E77" s="1">
        <v>0</v>
      </c>
      <c r="F77" s="1">
        <v>2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0.02</v>
      </c>
      <c r="V77" s="4">
        <v>0.02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</row>
    <row r="78" spans="1:41" x14ac:dyDescent="0.2">
      <c r="A78" t="s">
        <v>133</v>
      </c>
      <c r="B78" t="s">
        <v>55</v>
      </c>
      <c r="C78" s="1">
        <v>2</v>
      </c>
      <c r="D78" s="1">
        <v>3</v>
      </c>
      <c r="E78" s="1">
        <v>0</v>
      </c>
      <c r="F78" s="1">
        <v>0</v>
      </c>
      <c r="G78" s="4">
        <v>0</v>
      </c>
      <c r="H78" s="4">
        <v>0</v>
      </c>
      <c r="I78" s="4">
        <v>0</v>
      </c>
      <c r="J78" s="4">
        <v>0.03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</row>
    <row r="79" spans="1:41" x14ac:dyDescent="0.2">
      <c r="A79" t="s">
        <v>134</v>
      </c>
      <c r="B79" t="s">
        <v>55</v>
      </c>
      <c r="C79" s="1">
        <v>4</v>
      </c>
      <c r="D79" s="1">
        <v>0</v>
      </c>
      <c r="E79" s="1">
        <v>20</v>
      </c>
      <c r="F79" s="1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0.1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</row>
    <row r="80" spans="1:41" x14ac:dyDescent="0.2">
      <c r="A80" t="s">
        <v>135</v>
      </c>
      <c r="B80" t="s">
        <v>63</v>
      </c>
      <c r="C80" s="1">
        <v>2</v>
      </c>
      <c r="D80" s="1">
        <v>0</v>
      </c>
      <c r="E80" s="1">
        <v>2</v>
      </c>
      <c r="F80" s="1">
        <v>2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0.02</v>
      </c>
      <c r="R80" s="4">
        <v>0.02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</row>
    <row r="81" spans="1:41" x14ac:dyDescent="0.2">
      <c r="A81" t="s">
        <v>136</v>
      </c>
      <c r="B81" t="s">
        <v>63</v>
      </c>
      <c r="C81" s="1">
        <v>1</v>
      </c>
      <c r="D81" s="1">
        <v>3</v>
      </c>
      <c r="E81" s="1">
        <v>0</v>
      </c>
      <c r="F81" s="1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</row>
    <row r="82" spans="1:41" x14ac:dyDescent="0.2">
      <c r="A82" t="s">
        <v>137</v>
      </c>
      <c r="B82" t="s">
        <v>63</v>
      </c>
      <c r="C82" s="1">
        <v>3</v>
      </c>
      <c r="D82" s="1">
        <v>7</v>
      </c>
      <c r="E82" s="1">
        <v>7</v>
      </c>
      <c r="F82" s="1">
        <v>7</v>
      </c>
      <c r="G82" s="4">
        <v>0.03</v>
      </c>
      <c r="H82" s="4">
        <v>0.03</v>
      </c>
      <c r="I82" s="4">
        <v>0.03</v>
      </c>
      <c r="J82" s="4">
        <v>0.03</v>
      </c>
      <c r="K82" s="4">
        <v>0.03</v>
      </c>
      <c r="L82" s="4">
        <v>0.03</v>
      </c>
      <c r="M82" s="4">
        <v>0.03</v>
      </c>
      <c r="N82" s="4">
        <v>0.03</v>
      </c>
      <c r="O82" s="4">
        <v>0.03</v>
      </c>
      <c r="P82" s="4">
        <v>0.03</v>
      </c>
      <c r="Q82" s="4">
        <v>0.03</v>
      </c>
      <c r="R82" s="4">
        <v>0.03</v>
      </c>
      <c r="S82" s="4">
        <v>0.03</v>
      </c>
      <c r="T82" s="4">
        <v>0.03</v>
      </c>
      <c r="U82" s="4">
        <v>0.03</v>
      </c>
      <c r="V82" s="4">
        <v>0.03</v>
      </c>
      <c r="W82" s="4">
        <v>0.03</v>
      </c>
      <c r="X82" s="4">
        <v>0.03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</row>
    <row r="83" spans="1:41" x14ac:dyDescent="0.2">
      <c r="A83" t="s">
        <v>138</v>
      </c>
      <c r="B83" t="s">
        <v>55</v>
      </c>
      <c r="C83" s="1">
        <v>1</v>
      </c>
      <c r="D83" s="1">
        <v>3</v>
      </c>
      <c r="E83" s="1">
        <v>0</v>
      </c>
      <c r="F83" s="1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</row>
    <row r="84" spans="1:41" x14ac:dyDescent="0.2">
      <c r="A84" t="s">
        <v>139</v>
      </c>
      <c r="B84" t="s">
        <v>55</v>
      </c>
      <c r="C84" s="1">
        <v>1</v>
      </c>
      <c r="D84" s="1">
        <v>0</v>
      </c>
      <c r="E84" s="1">
        <v>0</v>
      </c>
      <c r="F84" s="1">
        <v>1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0.01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</row>
    <row r="85" spans="1:41" x14ac:dyDescent="0.2">
      <c r="A85" t="s">
        <v>140</v>
      </c>
      <c r="B85" t="s">
        <v>61</v>
      </c>
      <c r="C85" s="1">
        <v>1</v>
      </c>
      <c r="D85" s="1">
        <v>0</v>
      </c>
      <c r="E85" s="1">
        <v>3</v>
      </c>
      <c r="F85" s="1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</row>
    <row r="86" spans="1:41" x14ac:dyDescent="0.2">
      <c r="A86" t="s">
        <v>141</v>
      </c>
      <c r="B86" t="s">
        <v>61</v>
      </c>
      <c r="C86" s="1">
        <v>1</v>
      </c>
      <c r="D86" s="1">
        <v>0</v>
      </c>
      <c r="E86" s="1">
        <v>0</v>
      </c>
      <c r="F86" s="1">
        <v>3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</row>
    <row r="87" spans="1:41" x14ac:dyDescent="0.2">
      <c r="A87" t="s">
        <v>142</v>
      </c>
      <c r="B87" t="s">
        <v>55</v>
      </c>
      <c r="C87" s="1">
        <v>1</v>
      </c>
      <c r="D87" s="1">
        <v>0</v>
      </c>
      <c r="E87" s="1">
        <v>0</v>
      </c>
      <c r="F87" s="1">
        <v>1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0.01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</row>
    <row r="88" spans="1:41" x14ac:dyDescent="0.2">
      <c r="A88" t="s">
        <v>143</v>
      </c>
      <c r="B88" t="s">
        <v>61</v>
      </c>
      <c r="C88" s="1">
        <v>2</v>
      </c>
      <c r="D88" s="1">
        <v>0</v>
      </c>
      <c r="E88" s="1">
        <v>3</v>
      </c>
      <c r="F88" s="1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0.03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</row>
    <row r="89" spans="1:41" x14ac:dyDescent="0.2">
      <c r="A89" t="s">
        <v>144</v>
      </c>
      <c r="B89" t="s">
        <v>61</v>
      </c>
      <c r="C89" s="1">
        <v>3</v>
      </c>
      <c r="D89" s="1">
        <v>10</v>
      </c>
      <c r="E89" s="1">
        <v>0</v>
      </c>
      <c r="F89" s="1">
        <v>0</v>
      </c>
      <c r="G89" s="4">
        <v>0</v>
      </c>
      <c r="H89" s="4">
        <v>0</v>
      </c>
      <c r="I89" s="4">
        <v>0</v>
      </c>
      <c r="J89" s="4">
        <v>0</v>
      </c>
      <c r="K89" s="4">
        <v>0.06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</row>
    <row r="90" spans="1:41" x14ac:dyDescent="0.2">
      <c r="A90" t="s">
        <v>145</v>
      </c>
      <c r="B90" t="s">
        <v>61</v>
      </c>
      <c r="C90" s="1">
        <v>1</v>
      </c>
      <c r="D90" s="1">
        <v>3</v>
      </c>
      <c r="E90" s="1">
        <v>0</v>
      </c>
      <c r="F90" s="1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</row>
    <row r="91" spans="1:41" x14ac:dyDescent="0.2">
      <c r="A91" t="s">
        <v>146</v>
      </c>
      <c r="B91" t="s">
        <v>63</v>
      </c>
      <c r="C91" s="1">
        <v>4</v>
      </c>
      <c r="D91" s="1">
        <v>0</v>
      </c>
      <c r="E91" s="1">
        <v>0</v>
      </c>
      <c r="F91" s="1">
        <v>20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0.1</v>
      </c>
      <c r="X91" s="4">
        <v>0.1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</row>
    <row r="92" spans="1:41" x14ac:dyDescent="0.2">
      <c r="A92" t="s">
        <v>147</v>
      </c>
      <c r="B92" t="s">
        <v>55</v>
      </c>
      <c r="C92" s="1">
        <v>2</v>
      </c>
      <c r="D92" s="1">
        <v>0</v>
      </c>
      <c r="E92" s="1">
        <v>2</v>
      </c>
      <c r="F92" s="1">
        <v>2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0.01</v>
      </c>
      <c r="O92" s="4">
        <v>0</v>
      </c>
      <c r="P92" s="4">
        <v>0.01</v>
      </c>
      <c r="Q92" s="4">
        <v>0</v>
      </c>
      <c r="R92" s="4">
        <v>0.01</v>
      </c>
      <c r="S92" s="4">
        <v>0</v>
      </c>
      <c r="T92" s="4">
        <v>0.01</v>
      </c>
      <c r="U92" s="4">
        <v>0</v>
      </c>
      <c r="V92" s="4">
        <v>0.01</v>
      </c>
      <c r="W92" s="4">
        <v>0</v>
      </c>
      <c r="X92" s="4">
        <v>0.01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</row>
    <row r="93" spans="1:41" x14ac:dyDescent="0.2">
      <c r="A93" t="s">
        <v>148</v>
      </c>
      <c r="B93" t="s">
        <v>63</v>
      </c>
      <c r="C93" s="1">
        <v>3</v>
      </c>
      <c r="D93" s="1">
        <v>0</v>
      </c>
      <c r="E93" s="1">
        <v>5</v>
      </c>
      <c r="F93" s="1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0.03</v>
      </c>
      <c r="N93" s="4">
        <v>0.03</v>
      </c>
      <c r="O93" s="4">
        <v>0.03</v>
      </c>
      <c r="P93" s="4">
        <v>0.03</v>
      </c>
      <c r="Q93" s="4">
        <v>0.03</v>
      </c>
      <c r="R93" s="4">
        <v>0.03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</row>
    <row r="94" spans="1:41" x14ac:dyDescent="0.2">
      <c r="A94" t="s">
        <v>149</v>
      </c>
      <c r="B94" t="s">
        <v>63</v>
      </c>
      <c r="C94" s="1">
        <v>4</v>
      </c>
      <c r="D94" s="1">
        <v>0</v>
      </c>
      <c r="E94" s="1">
        <v>20</v>
      </c>
      <c r="F94" s="1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0.1</v>
      </c>
      <c r="R94" s="4">
        <v>0.1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</row>
    <row r="95" spans="1:41" x14ac:dyDescent="0.2">
      <c r="A95" t="s">
        <v>150</v>
      </c>
      <c r="B95" t="s">
        <v>63</v>
      </c>
      <c r="C95" s="1">
        <v>4</v>
      </c>
      <c r="D95" s="1">
        <v>0</v>
      </c>
      <c r="E95" s="1">
        <v>20</v>
      </c>
      <c r="F95" s="1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0.1</v>
      </c>
      <c r="N95" s="4">
        <v>0.1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</row>
    <row r="96" spans="1:41" x14ac:dyDescent="0.2">
      <c r="A96" t="s">
        <v>151</v>
      </c>
      <c r="B96" t="s">
        <v>63</v>
      </c>
      <c r="C96" s="1">
        <v>4</v>
      </c>
      <c r="D96" s="1">
        <v>0</v>
      </c>
      <c r="E96" s="1">
        <v>20</v>
      </c>
      <c r="F96" s="1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0.1</v>
      </c>
      <c r="P96" s="4">
        <v>0.1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</row>
    <row r="97" spans="1:41" x14ac:dyDescent="0.2">
      <c r="A97" t="s">
        <v>152</v>
      </c>
      <c r="B97" t="s">
        <v>61</v>
      </c>
      <c r="C97" s="1">
        <v>4</v>
      </c>
      <c r="D97" s="1">
        <v>30</v>
      </c>
      <c r="E97" s="1">
        <v>0</v>
      </c>
      <c r="F97" s="1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</row>
    <row r="98" spans="1:41" x14ac:dyDescent="0.2">
      <c r="A98" t="s">
        <v>153</v>
      </c>
      <c r="B98" t="s">
        <v>55</v>
      </c>
      <c r="C98" s="1">
        <v>3</v>
      </c>
      <c r="D98" s="1">
        <v>8</v>
      </c>
      <c r="E98" s="1">
        <v>0</v>
      </c>
      <c r="F98" s="1">
        <v>0</v>
      </c>
      <c r="G98" s="4">
        <v>0</v>
      </c>
      <c r="H98" s="4">
        <v>0.08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</row>
    <row r="99" spans="1:41" x14ac:dyDescent="0.2">
      <c r="A99" t="s">
        <v>154</v>
      </c>
      <c r="B99" t="s">
        <v>63</v>
      </c>
      <c r="C99" s="1">
        <v>3</v>
      </c>
      <c r="D99" s="1">
        <v>0</v>
      </c>
      <c r="E99" s="1">
        <v>10</v>
      </c>
      <c r="F99" s="1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0.06</v>
      </c>
      <c r="N99" s="4">
        <v>0.06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</row>
    <row r="100" spans="1:41" x14ac:dyDescent="0.2">
      <c r="A100" t="s">
        <v>155</v>
      </c>
      <c r="B100" t="s">
        <v>63</v>
      </c>
      <c r="C100" s="1">
        <v>1</v>
      </c>
      <c r="D100" s="1">
        <v>0</v>
      </c>
      <c r="E100" s="1">
        <v>1</v>
      </c>
      <c r="F100" s="1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0.01</v>
      </c>
      <c r="N100" s="4">
        <v>0.01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</row>
    <row r="101" spans="1:41" x14ac:dyDescent="0.2">
      <c r="A101" t="s">
        <v>156</v>
      </c>
      <c r="B101" t="s">
        <v>61</v>
      </c>
      <c r="C101" s="1">
        <v>2</v>
      </c>
      <c r="D101" s="1">
        <v>1</v>
      </c>
      <c r="E101" s="1">
        <v>0</v>
      </c>
      <c r="F101" s="1">
        <v>0</v>
      </c>
      <c r="G101" s="4">
        <v>0</v>
      </c>
      <c r="H101" s="4">
        <v>0.04</v>
      </c>
      <c r="I101" s="4">
        <v>0</v>
      </c>
      <c r="J101" s="4">
        <v>0.04</v>
      </c>
      <c r="K101" s="4">
        <v>0</v>
      </c>
      <c r="L101" s="4">
        <v>0.04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</row>
    <row r="102" spans="1:41" x14ac:dyDescent="0.2">
      <c r="A102" t="s">
        <v>157</v>
      </c>
      <c r="B102" t="s">
        <v>63</v>
      </c>
      <c r="C102" s="1">
        <v>1</v>
      </c>
      <c r="D102" s="1">
        <v>1</v>
      </c>
      <c r="E102" s="1">
        <v>0</v>
      </c>
      <c r="F102" s="1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</row>
    <row r="103" spans="1:41" x14ac:dyDescent="0.2">
      <c r="A103" t="s">
        <v>158</v>
      </c>
      <c r="B103" t="s">
        <v>61</v>
      </c>
      <c r="C103" s="1">
        <v>1</v>
      </c>
      <c r="D103" s="1">
        <v>0</v>
      </c>
      <c r="E103" s="1">
        <v>0</v>
      </c>
      <c r="F103" s="1">
        <v>1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0.01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</row>
    <row r="104" spans="1:41" x14ac:dyDescent="0.2">
      <c r="A104" t="s">
        <v>159</v>
      </c>
      <c r="B104" t="s">
        <v>61</v>
      </c>
      <c r="C104" s="1">
        <v>2</v>
      </c>
      <c r="D104" s="1">
        <v>0</v>
      </c>
      <c r="E104" s="1">
        <v>0</v>
      </c>
      <c r="F104" s="1">
        <v>3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0.03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</row>
    <row r="105" spans="1:41" x14ac:dyDescent="0.2">
      <c r="A105" t="s">
        <v>160</v>
      </c>
      <c r="B105" t="s">
        <v>55</v>
      </c>
      <c r="C105" s="1">
        <v>3</v>
      </c>
      <c r="D105" s="1">
        <v>0</v>
      </c>
      <c r="E105" s="1">
        <v>15</v>
      </c>
      <c r="F105" s="1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</row>
    <row r="106" spans="1:41" x14ac:dyDescent="0.2">
      <c r="A106" t="s">
        <v>161</v>
      </c>
      <c r="B106" t="s">
        <v>55</v>
      </c>
      <c r="C106" s="1">
        <v>3</v>
      </c>
      <c r="D106" s="1">
        <v>0</v>
      </c>
      <c r="E106" s="1">
        <v>10</v>
      </c>
      <c r="F106" s="1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0.06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</row>
    <row r="107" spans="1:41" x14ac:dyDescent="0.2">
      <c r="A107" t="s">
        <v>162</v>
      </c>
      <c r="B107" t="s">
        <v>63</v>
      </c>
      <c r="C107" s="1">
        <v>3</v>
      </c>
      <c r="D107" s="1">
        <v>5</v>
      </c>
      <c r="E107" s="1">
        <v>5</v>
      </c>
      <c r="F107" s="1">
        <v>0</v>
      </c>
      <c r="G107" s="4">
        <v>0.02</v>
      </c>
      <c r="H107" s="4">
        <v>0</v>
      </c>
      <c r="I107" s="4">
        <v>0.02</v>
      </c>
      <c r="J107" s="4">
        <v>0</v>
      </c>
      <c r="K107" s="4">
        <v>0.02</v>
      </c>
      <c r="L107" s="4">
        <v>0</v>
      </c>
      <c r="M107" s="4">
        <v>0</v>
      </c>
      <c r="N107" s="4">
        <v>0.02</v>
      </c>
      <c r="O107" s="4">
        <v>0</v>
      </c>
      <c r="P107" s="4">
        <v>0.02</v>
      </c>
      <c r="Q107" s="4">
        <v>0</v>
      </c>
      <c r="R107" s="4">
        <v>0.02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</row>
    <row r="108" spans="1:41" x14ac:dyDescent="0.2">
      <c r="A108" t="s">
        <v>163</v>
      </c>
      <c r="B108" t="s">
        <v>63</v>
      </c>
      <c r="C108" s="1">
        <v>3</v>
      </c>
      <c r="D108" s="1">
        <v>7</v>
      </c>
      <c r="E108" s="1">
        <v>7</v>
      </c>
      <c r="F108" s="1">
        <v>7</v>
      </c>
      <c r="G108" s="4">
        <v>0</v>
      </c>
      <c r="H108" s="4">
        <v>0.04</v>
      </c>
      <c r="I108" s="4">
        <v>0</v>
      </c>
      <c r="J108" s="4">
        <v>0.04</v>
      </c>
      <c r="K108" s="4">
        <v>0</v>
      </c>
      <c r="L108" s="4">
        <v>0.04</v>
      </c>
      <c r="M108" s="4">
        <v>0</v>
      </c>
      <c r="N108" s="4">
        <v>0.04</v>
      </c>
      <c r="O108" s="4">
        <v>0</v>
      </c>
      <c r="P108" s="4">
        <v>0.04</v>
      </c>
      <c r="Q108" s="4">
        <v>0</v>
      </c>
      <c r="R108" s="4">
        <v>0.04</v>
      </c>
      <c r="S108" s="4">
        <v>0</v>
      </c>
      <c r="T108" s="4">
        <v>0.04</v>
      </c>
      <c r="U108" s="4">
        <v>0</v>
      </c>
      <c r="V108" s="4">
        <v>0.04</v>
      </c>
      <c r="W108" s="4">
        <v>0</v>
      </c>
      <c r="X108" s="4">
        <v>0.04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</row>
    <row r="109" spans="1:41" x14ac:dyDescent="0.2">
      <c r="A109" t="s">
        <v>164</v>
      </c>
      <c r="B109" t="s">
        <v>63</v>
      </c>
      <c r="C109" s="1">
        <v>2</v>
      </c>
      <c r="D109" s="1">
        <v>0</v>
      </c>
      <c r="E109" s="1">
        <v>1</v>
      </c>
      <c r="F109" s="1">
        <v>1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0.02</v>
      </c>
      <c r="P109" s="4">
        <v>0.02</v>
      </c>
      <c r="Q109" s="4">
        <v>0</v>
      </c>
      <c r="R109" s="4">
        <v>0</v>
      </c>
      <c r="S109" s="4">
        <v>0</v>
      </c>
      <c r="T109" s="4">
        <v>0</v>
      </c>
      <c r="U109" s="4">
        <v>0.02</v>
      </c>
      <c r="V109" s="4">
        <v>0.02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</row>
    <row r="110" spans="1:41" x14ac:dyDescent="0.2">
      <c r="A110" t="s">
        <v>165</v>
      </c>
      <c r="B110" t="s">
        <v>61</v>
      </c>
      <c r="C110" s="1">
        <v>3</v>
      </c>
      <c r="D110" s="1">
        <v>0</v>
      </c>
      <c r="E110" s="1">
        <v>0</v>
      </c>
      <c r="F110" s="1">
        <v>8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0.08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</row>
    <row r="111" spans="1:41" x14ac:dyDescent="0.2">
      <c r="A111" t="s">
        <v>166</v>
      </c>
      <c r="B111" t="s">
        <v>61</v>
      </c>
      <c r="C111" s="1">
        <v>4</v>
      </c>
      <c r="D111" s="1">
        <v>0</v>
      </c>
      <c r="E111" s="1">
        <v>20</v>
      </c>
      <c r="F111" s="1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0.1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</row>
    <row r="112" spans="1:41" x14ac:dyDescent="0.2">
      <c r="A112" t="s">
        <v>167</v>
      </c>
      <c r="B112" t="s">
        <v>63</v>
      </c>
      <c r="C112" s="1">
        <v>3</v>
      </c>
      <c r="D112" s="1">
        <v>1</v>
      </c>
      <c r="E112" s="1">
        <v>1</v>
      </c>
      <c r="F112" s="1">
        <v>1</v>
      </c>
      <c r="G112" s="4">
        <v>0.03</v>
      </c>
      <c r="H112" s="4">
        <v>0.03</v>
      </c>
      <c r="I112" s="4">
        <v>0.03</v>
      </c>
      <c r="J112" s="4">
        <v>0.03</v>
      </c>
      <c r="K112" s="4">
        <v>0.03</v>
      </c>
      <c r="L112" s="4">
        <v>0.03</v>
      </c>
      <c r="M112" s="4">
        <v>0.03</v>
      </c>
      <c r="N112" s="4">
        <v>0.03</v>
      </c>
      <c r="O112" s="4">
        <v>0.03</v>
      </c>
      <c r="P112" s="4">
        <v>0.03</v>
      </c>
      <c r="Q112" s="4">
        <v>0.03</v>
      </c>
      <c r="R112" s="4">
        <v>0.03</v>
      </c>
      <c r="S112" s="4">
        <v>0.03</v>
      </c>
      <c r="T112" s="4">
        <v>0.03</v>
      </c>
      <c r="U112" s="4">
        <v>0.03</v>
      </c>
      <c r="V112" s="4">
        <v>0.03</v>
      </c>
      <c r="W112" s="4">
        <v>0.03</v>
      </c>
      <c r="X112" s="4">
        <v>0.03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</row>
    <row r="113" spans="1:41" x14ac:dyDescent="0.2">
      <c r="A113" t="s">
        <v>168</v>
      </c>
      <c r="B113" t="s">
        <v>63</v>
      </c>
      <c r="C113" s="1">
        <v>1</v>
      </c>
      <c r="D113" s="1">
        <v>1</v>
      </c>
      <c r="E113" s="1">
        <v>1</v>
      </c>
      <c r="F113" s="1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0.01</v>
      </c>
      <c r="L113" s="4">
        <v>0.01</v>
      </c>
      <c r="M113" s="4">
        <v>0</v>
      </c>
      <c r="N113" s="4">
        <v>0</v>
      </c>
      <c r="O113" s="4">
        <v>0</v>
      </c>
      <c r="P113" s="4">
        <v>0</v>
      </c>
      <c r="Q113" s="4">
        <v>0.01</v>
      </c>
      <c r="R113" s="4">
        <v>0.01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</row>
    <row r="114" spans="1:41" x14ac:dyDescent="0.2">
      <c r="A114" t="s">
        <v>169</v>
      </c>
      <c r="B114" t="s">
        <v>63</v>
      </c>
      <c r="C114" s="1">
        <v>3</v>
      </c>
      <c r="D114" s="1">
        <v>0</v>
      </c>
      <c r="E114" s="1">
        <v>8</v>
      </c>
      <c r="F114" s="1">
        <v>8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0.08</v>
      </c>
      <c r="P114" s="4">
        <v>0.08</v>
      </c>
      <c r="Q114" s="4">
        <v>0</v>
      </c>
      <c r="R114" s="4">
        <v>0</v>
      </c>
      <c r="S114" s="4">
        <v>0</v>
      </c>
      <c r="T114" s="4">
        <v>0</v>
      </c>
      <c r="U114" s="4">
        <v>0.08</v>
      </c>
      <c r="V114" s="4">
        <v>0.08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</row>
    <row r="115" spans="1:41" x14ac:dyDescent="0.2">
      <c r="A115" t="s">
        <v>170</v>
      </c>
      <c r="B115" t="s">
        <v>61</v>
      </c>
      <c r="C115" s="1">
        <v>1</v>
      </c>
      <c r="D115" s="1">
        <v>0</v>
      </c>
      <c r="E115" s="1">
        <v>1</v>
      </c>
      <c r="F115" s="1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0.01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</row>
    <row r="116" spans="1:41" x14ac:dyDescent="0.2">
      <c r="A116" t="s">
        <v>171</v>
      </c>
      <c r="B116" t="s">
        <v>61</v>
      </c>
      <c r="C116" s="1">
        <v>3</v>
      </c>
      <c r="D116" s="1">
        <v>10</v>
      </c>
      <c r="E116" s="1">
        <v>0</v>
      </c>
      <c r="F116" s="1">
        <v>0</v>
      </c>
      <c r="G116" s="4">
        <v>0</v>
      </c>
      <c r="H116" s="4">
        <v>0.05</v>
      </c>
      <c r="I116" s="4">
        <v>0</v>
      </c>
      <c r="J116" s="4">
        <v>0.05</v>
      </c>
      <c r="K116" s="4">
        <v>0</v>
      </c>
      <c r="L116" s="4">
        <v>0.05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</row>
    <row r="117" spans="1:41" x14ac:dyDescent="0.2">
      <c r="A117" t="s">
        <v>172</v>
      </c>
      <c r="B117" t="s">
        <v>63</v>
      </c>
      <c r="C117" s="1">
        <v>1</v>
      </c>
      <c r="D117" s="1">
        <v>0</v>
      </c>
      <c r="E117" s="1">
        <v>1</v>
      </c>
      <c r="F117" s="1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0.01</v>
      </c>
      <c r="N117" s="4">
        <v>0.01</v>
      </c>
      <c r="O117" s="4">
        <v>0.01</v>
      </c>
      <c r="P117" s="4">
        <v>0.01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</row>
    <row r="118" spans="1:41" x14ac:dyDescent="0.2">
      <c r="A118" t="s">
        <v>173</v>
      </c>
      <c r="B118" t="s">
        <v>63</v>
      </c>
      <c r="C118" s="1">
        <v>3</v>
      </c>
      <c r="D118" s="1">
        <v>12</v>
      </c>
      <c r="E118" s="1">
        <v>0</v>
      </c>
      <c r="F118" s="1">
        <v>0</v>
      </c>
      <c r="G118" s="4">
        <v>0</v>
      </c>
      <c r="H118" s="4">
        <v>0.05</v>
      </c>
      <c r="I118" s="4">
        <v>0</v>
      </c>
      <c r="J118" s="4">
        <v>0.05</v>
      </c>
      <c r="K118" s="4">
        <v>0</v>
      </c>
      <c r="L118" s="4">
        <v>0.05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</row>
    <row r="119" spans="1:41" x14ac:dyDescent="0.2">
      <c r="A119" t="s">
        <v>174</v>
      </c>
      <c r="B119" t="s">
        <v>61</v>
      </c>
      <c r="C119" s="1">
        <v>2</v>
      </c>
      <c r="D119" s="1">
        <v>2</v>
      </c>
      <c r="E119" s="1">
        <v>0</v>
      </c>
      <c r="F119" s="1">
        <v>0</v>
      </c>
      <c r="G119" s="4">
        <v>0</v>
      </c>
      <c r="H119" s="4">
        <v>0.04</v>
      </c>
      <c r="I119" s="4">
        <v>0</v>
      </c>
      <c r="J119" s="4">
        <v>0.04</v>
      </c>
      <c r="K119" s="4">
        <v>0</v>
      </c>
      <c r="L119" s="4">
        <v>0.04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</row>
    <row r="120" spans="1:41" x14ac:dyDescent="0.2">
      <c r="A120" t="s">
        <v>175</v>
      </c>
      <c r="B120" t="s">
        <v>63</v>
      </c>
      <c r="C120" s="1">
        <v>2</v>
      </c>
      <c r="D120" s="1">
        <v>3</v>
      </c>
      <c r="E120" s="1">
        <v>0</v>
      </c>
      <c r="F120" s="1">
        <v>0</v>
      </c>
      <c r="G120" s="4">
        <v>0</v>
      </c>
      <c r="H120" s="4">
        <v>0.02</v>
      </c>
      <c r="I120" s="4">
        <v>0</v>
      </c>
      <c r="J120" s="4">
        <v>0.02</v>
      </c>
      <c r="K120" s="4">
        <v>0</v>
      </c>
      <c r="L120" s="4">
        <v>0.02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</row>
    <row r="121" spans="1:41" x14ac:dyDescent="0.2">
      <c r="A121" t="s">
        <v>176</v>
      </c>
      <c r="B121" t="s">
        <v>55</v>
      </c>
      <c r="C121" s="1">
        <v>3</v>
      </c>
      <c r="D121" s="1">
        <v>0</v>
      </c>
      <c r="E121" s="1">
        <v>0</v>
      </c>
      <c r="F121" s="1">
        <v>10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0.06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</row>
    <row r="122" spans="1:41" x14ac:dyDescent="0.2">
      <c r="A122" t="s">
        <v>177</v>
      </c>
      <c r="B122" t="s">
        <v>61</v>
      </c>
      <c r="C122" s="1">
        <v>3</v>
      </c>
      <c r="D122" s="1">
        <v>0</v>
      </c>
      <c r="E122" s="1">
        <v>0</v>
      </c>
      <c r="F122" s="1">
        <v>15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</row>
    <row r="123" spans="1:41" x14ac:dyDescent="0.2">
      <c r="A123" t="s">
        <v>178</v>
      </c>
      <c r="B123" t="s">
        <v>61</v>
      </c>
      <c r="C123" s="1">
        <v>1</v>
      </c>
      <c r="D123" s="1">
        <v>0</v>
      </c>
      <c r="E123" s="1">
        <v>1</v>
      </c>
      <c r="F123" s="1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0.01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  <c r="AL123" s="4">
        <v>0</v>
      </c>
      <c r="AM123" s="4">
        <v>0</v>
      </c>
      <c r="AN123" s="4">
        <v>0</v>
      </c>
      <c r="AO123" s="4">
        <v>0</v>
      </c>
    </row>
    <row r="124" spans="1:41" x14ac:dyDescent="0.2">
      <c r="A124" t="s">
        <v>179</v>
      </c>
      <c r="B124" t="s">
        <v>61</v>
      </c>
      <c r="C124" s="1">
        <v>3</v>
      </c>
      <c r="D124" s="1">
        <v>8</v>
      </c>
      <c r="E124" s="1">
        <v>0</v>
      </c>
      <c r="F124" s="1">
        <v>0</v>
      </c>
      <c r="G124" s="4">
        <v>0</v>
      </c>
      <c r="H124" s="4">
        <v>0</v>
      </c>
      <c r="I124" s="4">
        <v>0.08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0</v>
      </c>
    </row>
    <row r="125" spans="1:41" x14ac:dyDescent="0.2">
      <c r="A125" t="s">
        <v>180</v>
      </c>
      <c r="B125" t="s">
        <v>63</v>
      </c>
      <c r="C125" s="1">
        <v>2</v>
      </c>
      <c r="D125" s="1">
        <v>3</v>
      </c>
      <c r="E125" s="1">
        <v>0</v>
      </c>
      <c r="F125" s="1">
        <v>0</v>
      </c>
      <c r="G125" s="4">
        <v>0.01</v>
      </c>
      <c r="H125" s="4">
        <v>0.01</v>
      </c>
      <c r="I125" s="4">
        <v>0.01</v>
      </c>
      <c r="J125" s="4">
        <v>0.01</v>
      </c>
      <c r="K125" s="4">
        <v>0.01</v>
      </c>
      <c r="L125" s="4">
        <v>0.01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</row>
    <row r="126" spans="1:41" x14ac:dyDescent="0.2">
      <c r="A126" t="s">
        <v>181</v>
      </c>
      <c r="B126" t="s">
        <v>63</v>
      </c>
      <c r="C126" s="1">
        <v>3</v>
      </c>
      <c r="D126" s="1">
        <v>9</v>
      </c>
      <c r="E126" s="1">
        <v>0</v>
      </c>
      <c r="F126" s="1">
        <v>9</v>
      </c>
      <c r="G126" s="4">
        <v>0</v>
      </c>
      <c r="H126" s="4">
        <v>0</v>
      </c>
      <c r="I126" s="4">
        <v>0.06</v>
      </c>
      <c r="J126" s="4">
        <v>0.06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0.06</v>
      </c>
      <c r="V126" s="4">
        <v>0.06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</row>
    <row r="127" spans="1:41" x14ac:dyDescent="0.2">
      <c r="A127" t="s">
        <v>182</v>
      </c>
      <c r="B127" t="s">
        <v>61</v>
      </c>
      <c r="C127" s="1">
        <v>3</v>
      </c>
      <c r="D127" s="1">
        <v>0</v>
      </c>
      <c r="E127" s="1">
        <v>10</v>
      </c>
      <c r="F127" s="1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0.06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</row>
    <row r="128" spans="1:41" x14ac:dyDescent="0.2">
      <c r="A128" t="s">
        <v>183</v>
      </c>
      <c r="B128" t="s">
        <v>63</v>
      </c>
      <c r="C128" s="1">
        <v>2</v>
      </c>
      <c r="D128" s="1">
        <v>1</v>
      </c>
      <c r="E128" s="1">
        <v>1</v>
      </c>
      <c r="F128" s="1">
        <v>1</v>
      </c>
      <c r="G128" s="4">
        <v>0.01</v>
      </c>
      <c r="H128" s="4">
        <v>0.01</v>
      </c>
      <c r="I128" s="4">
        <v>0.01</v>
      </c>
      <c r="J128" s="4">
        <v>0.01</v>
      </c>
      <c r="K128" s="4">
        <v>0.01</v>
      </c>
      <c r="L128" s="4">
        <v>0.01</v>
      </c>
      <c r="M128" s="4">
        <v>0.01</v>
      </c>
      <c r="N128" s="4">
        <v>0.01</v>
      </c>
      <c r="O128" s="4">
        <v>0.01</v>
      </c>
      <c r="P128" s="4">
        <v>0.01</v>
      </c>
      <c r="Q128" s="4">
        <v>0.01</v>
      </c>
      <c r="R128" s="4">
        <v>0.01</v>
      </c>
      <c r="S128" s="4">
        <v>0.01</v>
      </c>
      <c r="T128" s="4">
        <v>0.01</v>
      </c>
      <c r="U128" s="4">
        <v>0.01</v>
      </c>
      <c r="V128" s="4">
        <v>0.01</v>
      </c>
      <c r="W128" s="4">
        <v>0.01</v>
      </c>
      <c r="X128" s="4">
        <v>0.01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</row>
    <row r="129" spans="1:41" x14ac:dyDescent="0.2">
      <c r="A129" t="s">
        <v>184</v>
      </c>
      <c r="B129" t="s">
        <v>63</v>
      </c>
      <c r="C129" s="1">
        <v>1</v>
      </c>
      <c r="D129" s="1">
        <v>1</v>
      </c>
      <c r="E129" s="1">
        <v>1</v>
      </c>
      <c r="F129" s="1">
        <v>1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</row>
    <row r="130" spans="1:41" x14ac:dyDescent="0.2">
      <c r="A130" t="s">
        <v>185</v>
      </c>
      <c r="B130" t="s">
        <v>55</v>
      </c>
      <c r="C130" s="1">
        <v>1</v>
      </c>
      <c r="D130" s="1">
        <v>0</v>
      </c>
      <c r="E130" s="1">
        <v>0</v>
      </c>
      <c r="F130" s="1">
        <v>1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0.01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</row>
    <row r="131" spans="1:41" x14ac:dyDescent="0.2">
      <c r="A131" t="s">
        <v>186</v>
      </c>
      <c r="B131" t="s">
        <v>63</v>
      </c>
      <c r="C131" s="1">
        <v>2</v>
      </c>
      <c r="D131" s="1">
        <v>0</v>
      </c>
      <c r="E131" s="1">
        <v>0</v>
      </c>
      <c r="F131" s="1">
        <v>3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0.03</v>
      </c>
      <c r="V131" s="4">
        <v>0.03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4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</row>
    <row r="132" spans="1:41" x14ac:dyDescent="0.2">
      <c r="A132" t="s">
        <v>187</v>
      </c>
      <c r="B132" t="s">
        <v>63</v>
      </c>
      <c r="C132" s="1">
        <v>1</v>
      </c>
      <c r="D132" s="1">
        <v>1</v>
      </c>
      <c r="E132" s="1">
        <v>1</v>
      </c>
      <c r="F132" s="1">
        <v>0</v>
      </c>
      <c r="G132" s="4">
        <v>0.02</v>
      </c>
      <c r="H132" s="4">
        <v>0.02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</row>
    <row r="133" spans="1:41" x14ac:dyDescent="0.2">
      <c r="A133" t="s">
        <v>188</v>
      </c>
      <c r="B133" t="s">
        <v>55</v>
      </c>
      <c r="C133" s="1">
        <v>2</v>
      </c>
      <c r="D133" s="1">
        <v>0</v>
      </c>
      <c r="E133" s="1">
        <v>0</v>
      </c>
      <c r="F133" s="1">
        <v>3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0.03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</row>
    <row r="134" spans="1:41" x14ac:dyDescent="0.2">
      <c r="A134" t="s">
        <v>189</v>
      </c>
      <c r="B134" t="s">
        <v>55</v>
      </c>
      <c r="C134" s="1">
        <v>1</v>
      </c>
      <c r="D134" s="1">
        <v>1</v>
      </c>
      <c r="E134" s="1">
        <v>0</v>
      </c>
      <c r="F134" s="1">
        <v>0</v>
      </c>
      <c r="G134" s="4">
        <v>0</v>
      </c>
      <c r="H134" s="4">
        <v>0.01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</row>
    <row r="135" spans="1:41" x14ac:dyDescent="0.2">
      <c r="A135" t="s">
        <v>190</v>
      </c>
      <c r="B135" t="s">
        <v>63</v>
      </c>
      <c r="C135" s="1">
        <v>2</v>
      </c>
      <c r="D135" s="1">
        <v>0</v>
      </c>
      <c r="E135" s="1">
        <v>0</v>
      </c>
      <c r="F135" s="1">
        <v>3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0.01</v>
      </c>
      <c r="T135" s="4">
        <v>0.01</v>
      </c>
      <c r="U135" s="4">
        <v>0.01</v>
      </c>
      <c r="V135" s="4">
        <v>0.01</v>
      </c>
      <c r="W135" s="4">
        <v>0.01</v>
      </c>
      <c r="X135" s="4">
        <v>0.01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</row>
    <row r="136" spans="1:41" x14ac:dyDescent="0.2">
      <c r="A136" t="s">
        <v>191</v>
      </c>
      <c r="B136" t="s">
        <v>63</v>
      </c>
      <c r="C136" s="1">
        <v>1</v>
      </c>
      <c r="D136" s="1">
        <v>0</v>
      </c>
      <c r="E136" s="1">
        <v>0</v>
      </c>
      <c r="F136" s="1">
        <v>1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0.01</v>
      </c>
      <c r="T136" s="4">
        <v>0.01</v>
      </c>
      <c r="U136" s="4">
        <v>0</v>
      </c>
      <c r="V136" s="4">
        <v>0</v>
      </c>
      <c r="W136" s="4">
        <v>0.01</v>
      </c>
      <c r="X136" s="4">
        <v>0.01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</row>
    <row r="137" spans="1:41" x14ac:dyDescent="0.2">
      <c r="A137" t="s">
        <v>192</v>
      </c>
      <c r="B137" t="s">
        <v>61</v>
      </c>
      <c r="C137" s="1">
        <v>3</v>
      </c>
      <c r="D137" s="1">
        <v>0</v>
      </c>
      <c r="E137" s="1">
        <v>8</v>
      </c>
      <c r="F137" s="1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0.08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</row>
    <row r="138" spans="1:41" x14ac:dyDescent="0.2">
      <c r="A138" t="s">
        <v>193</v>
      </c>
      <c r="B138" t="s">
        <v>63</v>
      </c>
      <c r="C138" s="1">
        <v>1</v>
      </c>
      <c r="D138" s="1">
        <v>0</v>
      </c>
      <c r="E138" s="1">
        <v>0</v>
      </c>
      <c r="F138" s="1">
        <v>0</v>
      </c>
      <c r="G138" s="4">
        <v>0.01</v>
      </c>
      <c r="H138" s="4">
        <v>0</v>
      </c>
      <c r="I138" s="4">
        <v>0.01</v>
      </c>
      <c r="J138" s="4">
        <v>0</v>
      </c>
      <c r="K138" s="4">
        <v>0.01</v>
      </c>
      <c r="L138" s="4">
        <v>0</v>
      </c>
      <c r="M138" s="4">
        <v>0.01</v>
      </c>
      <c r="N138" s="4">
        <v>0</v>
      </c>
      <c r="O138" s="4">
        <v>0.01</v>
      </c>
      <c r="P138" s="4">
        <v>0</v>
      </c>
      <c r="Q138" s="4">
        <v>0.01</v>
      </c>
      <c r="R138" s="4">
        <v>0</v>
      </c>
      <c r="S138" s="4">
        <v>0.01</v>
      </c>
      <c r="T138" s="4">
        <v>0</v>
      </c>
      <c r="U138" s="4">
        <v>0.01</v>
      </c>
      <c r="V138" s="4">
        <v>0</v>
      </c>
      <c r="W138" s="4">
        <v>0.01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</row>
    <row r="139" spans="1:41" x14ac:dyDescent="0.2">
      <c r="A139" t="s">
        <v>194</v>
      </c>
      <c r="B139" t="s">
        <v>63</v>
      </c>
      <c r="C139" s="1">
        <v>2</v>
      </c>
      <c r="D139" s="1">
        <v>1</v>
      </c>
      <c r="E139" s="1">
        <v>1</v>
      </c>
      <c r="F139" s="1">
        <v>1</v>
      </c>
      <c r="G139" s="4">
        <v>0</v>
      </c>
      <c r="H139" s="4">
        <v>0.02</v>
      </c>
      <c r="I139" s="4">
        <v>0</v>
      </c>
      <c r="J139" s="4">
        <v>0.02</v>
      </c>
      <c r="K139" s="4">
        <v>0</v>
      </c>
      <c r="L139" s="4">
        <v>0.02</v>
      </c>
      <c r="M139" s="4">
        <v>0</v>
      </c>
      <c r="N139" s="4">
        <v>0.02</v>
      </c>
      <c r="O139" s="4">
        <v>0</v>
      </c>
      <c r="P139" s="4">
        <v>0.02</v>
      </c>
      <c r="Q139" s="4">
        <v>0</v>
      </c>
      <c r="R139" s="4">
        <v>0.02</v>
      </c>
      <c r="S139" s="4">
        <v>0</v>
      </c>
      <c r="T139" s="4">
        <v>0.02</v>
      </c>
      <c r="U139" s="4">
        <v>0</v>
      </c>
      <c r="V139" s="4">
        <v>0.02</v>
      </c>
      <c r="W139" s="4">
        <v>0</v>
      </c>
      <c r="X139" s="4">
        <v>0.02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</row>
    <row r="140" spans="1:41" x14ac:dyDescent="0.2">
      <c r="A140" t="s">
        <v>195</v>
      </c>
      <c r="B140" t="s">
        <v>55</v>
      </c>
      <c r="C140" s="1">
        <v>3</v>
      </c>
      <c r="D140" s="1">
        <v>0</v>
      </c>
      <c r="E140" s="1">
        <v>7</v>
      </c>
      <c r="F140" s="1">
        <v>7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7.0000000000000007E-2</v>
      </c>
      <c r="R140" s="4">
        <v>7.0000000000000007E-2</v>
      </c>
      <c r="S140" s="4">
        <v>7.0000000000000007E-2</v>
      </c>
      <c r="T140" s="4">
        <v>7.0000000000000007E-2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</row>
    <row r="141" spans="1:41" x14ac:dyDescent="0.2">
      <c r="A141" t="s">
        <v>196</v>
      </c>
      <c r="B141" t="s">
        <v>63</v>
      </c>
      <c r="C141" s="1">
        <v>2</v>
      </c>
      <c r="D141" s="1">
        <v>1</v>
      </c>
      <c r="E141" s="1">
        <v>0</v>
      </c>
      <c r="F141" s="1">
        <v>0</v>
      </c>
      <c r="G141" s="4">
        <v>0</v>
      </c>
      <c r="H141" s="4">
        <v>0.03</v>
      </c>
      <c r="I141" s="4">
        <v>0</v>
      </c>
      <c r="J141" s="4">
        <v>0.03</v>
      </c>
      <c r="K141" s="4">
        <v>0</v>
      </c>
      <c r="L141" s="4">
        <v>0.03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</row>
    <row r="142" spans="1:41" x14ac:dyDescent="0.2">
      <c r="A142" t="s">
        <v>197</v>
      </c>
      <c r="B142" t="s">
        <v>63</v>
      </c>
      <c r="C142" s="1">
        <v>3</v>
      </c>
      <c r="D142" s="1">
        <v>0</v>
      </c>
      <c r="E142" s="1">
        <v>0</v>
      </c>
      <c r="F142" s="1">
        <v>8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0.08</v>
      </c>
      <c r="X142" s="4">
        <v>0.08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</row>
    <row r="143" spans="1:41" x14ac:dyDescent="0.2">
      <c r="A143" t="s">
        <v>198</v>
      </c>
      <c r="B143" t="s">
        <v>61</v>
      </c>
      <c r="C143" s="1">
        <v>1</v>
      </c>
      <c r="D143" s="1">
        <v>1</v>
      </c>
      <c r="E143" s="1">
        <v>0</v>
      </c>
      <c r="F143" s="1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0.01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</row>
    <row r="144" spans="1:41" x14ac:dyDescent="0.2">
      <c r="A144" t="s">
        <v>199</v>
      </c>
      <c r="B144" t="s">
        <v>61</v>
      </c>
      <c r="C144" s="1">
        <v>1</v>
      </c>
      <c r="D144" s="1">
        <v>1</v>
      </c>
      <c r="E144" s="1">
        <v>0</v>
      </c>
      <c r="F144" s="1">
        <v>0</v>
      </c>
      <c r="G144" s="4">
        <v>0.01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</row>
    <row r="145" spans="1:41" x14ac:dyDescent="0.2">
      <c r="A145" t="s">
        <v>200</v>
      </c>
      <c r="B145" t="s">
        <v>63</v>
      </c>
      <c r="C145" s="1">
        <v>3</v>
      </c>
      <c r="D145" s="1">
        <v>5</v>
      </c>
      <c r="E145" s="1">
        <v>0</v>
      </c>
      <c r="F145" s="1">
        <v>0</v>
      </c>
      <c r="G145" s="4">
        <v>0.03</v>
      </c>
      <c r="H145" s="4">
        <v>0.03</v>
      </c>
      <c r="I145" s="4">
        <v>0.03</v>
      </c>
      <c r="J145" s="4">
        <v>0.03</v>
      </c>
      <c r="K145" s="4">
        <v>0.03</v>
      </c>
      <c r="L145" s="4">
        <v>0.03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</row>
    <row r="146" spans="1:41" x14ac:dyDescent="0.2">
      <c r="A146" t="s">
        <v>201</v>
      </c>
      <c r="B146" t="s">
        <v>55</v>
      </c>
      <c r="C146" s="1">
        <v>2</v>
      </c>
      <c r="D146" s="1">
        <v>0</v>
      </c>
      <c r="E146" s="1">
        <v>0</v>
      </c>
      <c r="F146" s="1">
        <v>3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0.03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4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</row>
    <row r="147" spans="1:41" x14ac:dyDescent="0.2">
      <c r="A147" t="s">
        <v>202</v>
      </c>
      <c r="B147" t="s">
        <v>61</v>
      </c>
      <c r="C147" s="1">
        <v>3</v>
      </c>
      <c r="D147" s="1">
        <v>0</v>
      </c>
      <c r="E147" s="1">
        <v>0</v>
      </c>
      <c r="F147" s="1">
        <v>10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0.06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4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</row>
    <row r="148" spans="1:41" x14ac:dyDescent="0.2">
      <c r="A148" t="s">
        <v>203</v>
      </c>
      <c r="B148" t="s">
        <v>55</v>
      </c>
      <c r="C148" s="1">
        <v>1</v>
      </c>
      <c r="D148" s="1">
        <v>0</v>
      </c>
      <c r="E148" s="1">
        <v>1</v>
      </c>
      <c r="F148" s="1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0.01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</row>
    <row r="149" spans="1:41" x14ac:dyDescent="0.2">
      <c r="A149" t="s">
        <v>204</v>
      </c>
      <c r="B149" t="s">
        <v>55</v>
      </c>
      <c r="C149" s="1">
        <v>1</v>
      </c>
      <c r="D149" s="1">
        <v>0</v>
      </c>
      <c r="E149" s="1">
        <v>3</v>
      </c>
      <c r="F149" s="1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</row>
    <row r="150" spans="1:41" x14ac:dyDescent="0.2">
      <c r="A150" t="s">
        <v>205</v>
      </c>
      <c r="B150" t="s">
        <v>55</v>
      </c>
      <c r="C150" s="1">
        <v>1</v>
      </c>
      <c r="D150" s="1">
        <v>0</v>
      </c>
      <c r="E150" s="1">
        <v>3</v>
      </c>
      <c r="F150" s="1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</row>
    <row r="151" spans="1:41" x14ac:dyDescent="0.2">
      <c r="A151" t="s">
        <v>206</v>
      </c>
      <c r="B151" t="s">
        <v>55</v>
      </c>
      <c r="C151" s="1">
        <v>1</v>
      </c>
      <c r="D151" s="1">
        <v>0</v>
      </c>
      <c r="E151" s="1">
        <v>1</v>
      </c>
      <c r="F151" s="1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0.01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</row>
    <row r="152" spans="1:41" x14ac:dyDescent="0.2">
      <c r="A152" t="s">
        <v>207</v>
      </c>
      <c r="B152" t="s">
        <v>55</v>
      </c>
      <c r="C152" s="1">
        <v>1</v>
      </c>
      <c r="D152" s="1">
        <v>0</v>
      </c>
      <c r="E152" s="1">
        <v>1</v>
      </c>
      <c r="F152" s="1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0.01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</row>
    <row r="153" spans="1:41" x14ac:dyDescent="0.2">
      <c r="A153" t="s">
        <v>208</v>
      </c>
      <c r="B153" t="s">
        <v>63</v>
      </c>
      <c r="C153" s="1">
        <v>3</v>
      </c>
      <c r="D153" s="1">
        <v>0</v>
      </c>
      <c r="E153" s="1">
        <v>0</v>
      </c>
      <c r="F153" s="1">
        <v>8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0.08</v>
      </c>
      <c r="X153" s="4">
        <v>0.08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</row>
    <row r="154" spans="1:41" x14ac:dyDescent="0.2">
      <c r="A154" t="s">
        <v>209</v>
      </c>
      <c r="B154" t="s">
        <v>63</v>
      </c>
      <c r="C154" s="1">
        <v>3</v>
      </c>
      <c r="D154" s="1">
        <v>0</v>
      </c>
      <c r="E154" s="1">
        <v>10</v>
      </c>
      <c r="F154" s="1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0.06</v>
      </c>
      <c r="P154" s="4">
        <v>0.06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</row>
    <row r="155" spans="1:41" x14ac:dyDescent="0.2">
      <c r="A155" t="s">
        <v>210</v>
      </c>
      <c r="B155" t="s">
        <v>63</v>
      </c>
      <c r="C155" s="1">
        <v>3</v>
      </c>
      <c r="D155" s="1">
        <v>0</v>
      </c>
      <c r="E155" s="1">
        <v>0</v>
      </c>
      <c r="F155" s="1">
        <v>5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0.03</v>
      </c>
      <c r="T155" s="4">
        <v>0.03</v>
      </c>
      <c r="U155" s="4">
        <v>0.03</v>
      </c>
      <c r="V155" s="4">
        <v>0.03</v>
      </c>
      <c r="W155" s="4">
        <v>0.03</v>
      </c>
      <c r="X155" s="4">
        <v>0.03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</v>
      </c>
      <c r="AI155" s="4">
        <v>0</v>
      </c>
      <c r="AJ155" s="4">
        <v>0</v>
      </c>
      <c r="AK155" s="4">
        <v>0</v>
      </c>
      <c r="AL155" s="4">
        <v>0</v>
      </c>
      <c r="AM155" s="4">
        <v>0</v>
      </c>
      <c r="AN155" s="4">
        <v>0</v>
      </c>
      <c r="AO155" s="4">
        <v>0</v>
      </c>
    </row>
    <row r="156" spans="1:41" x14ac:dyDescent="0.2">
      <c r="A156" t="s">
        <v>211</v>
      </c>
      <c r="B156" t="s">
        <v>55</v>
      </c>
      <c r="C156" s="1">
        <v>2</v>
      </c>
      <c r="D156" s="1">
        <v>3</v>
      </c>
      <c r="E156" s="1">
        <v>0</v>
      </c>
      <c r="F156" s="1">
        <v>0</v>
      </c>
      <c r="G156" s="4">
        <v>0</v>
      </c>
      <c r="H156" s="4">
        <v>0.03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</row>
    <row r="157" spans="1:41" x14ac:dyDescent="0.2">
      <c r="A157" t="s">
        <v>212</v>
      </c>
      <c r="B157" t="s">
        <v>63</v>
      </c>
      <c r="C157" s="1">
        <v>3</v>
      </c>
      <c r="D157" s="1">
        <v>7</v>
      </c>
      <c r="E157" s="1">
        <v>0</v>
      </c>
      <c r="F157" s="1">
        <v>0</v>
      </c>
      <c r="G157" s="4">
        <v>0.03</v>
      </c>
      <c r="H157" s="4">
        <v>0</v>
      </c>
      <c r="I157" s="4">
        <v>0.03</v>
      </c>
      <c r="J157" s="4">
        <v>0</v>
      </c>
      <c r="K157" s="4">
        <v>0.03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</row>
    <row r="158" spans="1:41" x14ac:dyDescent="0.2">
      <c r="A158" t="s">
        <v>213</v>
      </c>
      <c r="B158" t="s">
        <v>55</v>
      </c>
      <c r="C158" s="1">
        <v>3</v>
      </c>
      <c r="D158" s="1">
        <v>10</v>
      </c>
      <c r="E158" s="1">
        <v>0</v>
      </c>
      <c r="F158" s="1">
        <v>0</v>
      </c>
      <c r="G158" s="4">
        <v>0</v>
      </c>
      <c r="H158" s="4">
        <v>0</v>
      </c>
      <c r="I158" s="4">
        <v>0</v>
      </c>
      <c r="J158" s="4">
        <v>0.06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</row>
    <row r="159" spans="1:41" x14ac:dyDescent="0.2">
      <c r="A159" t="s">
        <v>214</v>
      </c>
      <c r="B159" t="s">
        <v>61</v>
      </c>
      <c r="C159" s="1">
        <v>3</v>
      </c>
      <c r="D159" s="1">
        <v>0</v>
      </c>
      <c r="E159" s="1">
        <v>0</v>
      </c>
      <c r="F159" s="1">
        <v>10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0.06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</row>
    <row r="160" spans="1:41" x14ac:dyDescent="0.2">
      <c r="A160" t="s">
        <v>215</v>
      </c>
      <c r="B160" t="s">
        <v>61</v>
      </c>
      <c r="C160" s="1">
        <v>3</v>
      </c>
      <c r="D160" s="1">
        <v>8</v>
      </c>
      <c r="E160" s="1">
        <v>0</v>
      </c>
      <c r="F160" s="1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0.08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</row>
    <row r="161" spans="1:41" x14ac:dyDescent="0.2">
      <c r="A161" t="s">
        <v>216</v>
      </c>
      <c r="B161" t="s">
        <v>61</v>
      </c>
      <c r="C161" s="1">
        <v>4</v>
      </c>
      <c r="D161" s="1">
        <v>20</v>
      </c>
      <c r="E161" s="1">
        <v>0</v>
      </c>
      <c r="F161" s="1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0.1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4">
        <v>0</v>
      </c>
      <c r="AJ161" s="4">
        <v>0</v>
      </c>
      <c r="AK161" s="4">
        <v>0</v>
      </c>
      <c r="AL161" s="4">
        <v>0</v>
      </c>
      <c r="AM161" s="4">
        <v>0</v>
      </c>
      <c r="AN161" s="4">
        <v>0</v>
      </c>
      <c r="AO161" s="4">
        <v>0</v>
      </c>
    </row>
    <row r="162" spans="1:41" x14ac:dyDescent="0.2">
      <c r="A162" t="s">
        <v>217</v>
      </c>
      <c r="B162" t="s">
        <v>63</v>
      </c>
      <c r="C162" s="1">
        <v>1</v>
      </c>
      <c r="D162" s="1">
        <v>0</v>
      </c>
      <c r="E162" s="1">
        <v>0</v>
      </c>
      <c r="F162" s="1">
        <v>1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0.01</v>
      </c>
      <c r="X162" s="4">
        <v>0.01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</row>
    <row r="163" spans="1:41" x14ac:dyDescent="0.2">
      <c r="A163" t="s">
        <v>218</v>
      </c>
      <c r="B163" t="s">
        <v>63</v>
      </c>
      <c r="C163" s="1">
        <v>1</v>
      </c>
      <c r="D163" s="1">
        <v>0</v>
      </c>
      <c r="E163" s="1">
        <v>1</v>
      </c>
      <c r="F163" s="1">
        <v>1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0.02</v>
      </c>
      <c r="T163" s="4">
        <v>0.02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</row>
    <row r="164" spans="1:41" x14ac:dyDescent="0.2">
      <c r="A164" t="s">
        <v>219</v>
      </c>
      <c r="B164" t="s">
        <v>63</v>
      </c>
      <c r="C164" s="1">
        <v>1</v>
      </c>
      <c r="D164" s="1">
        <v>0</v>
      </c>
      <c r="E164" s="1">
        <v>1</v>
      </c>
      <c r="F164" s="1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</row>
    <row r="165" spans="1:41" x14ac:dyDescent="0.2">
      <c r="A165" t="s">
        <v>220</v>
      </c>
      <c r="B165" t="s">
        <v>63</v>
      </c>
      <c r="C165" s="1">
        <v>1</v>
      </c>
      <c r="D165" s="1">
        <v>0</v>
      </c>
      <c r="E165" s="1">
        <v>3</v>
      </c>
      <c r="F165" s="1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</row>
    <row r="166" spans="1:41" x14ac:dyDescent="0.2">
      <c r="A166" t="s">
        <v>221</v>
      </c>
      <c r="B166" t="s">
        <v>63</v>
      </c>
      <c r="C166" s="1">
        <v>1</v>
      </c>
      <c r="D166" s="1">
        <v>0</v>
      </c>
      <c r="E166" s="1">
        <v>0</v>
      </c>
      <c r="F166" s="1">
        <v>3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</row>
    <row r="167" spans="1:41" x14ac:dyDescent="0.2">
      <c r="A167" t="s">
        <v>222</v>
      </c>
      <c r="B167" t="s">
        <v>55</v>
      </c>
      <c r="C167" s="1">
        <v>1</v>
      </c>
      <c r="D167" s="1">
        <v>0</v>
      </c>
      <c r="E167" s="1">
        <v>0</v>
      </c>
      <c r="F167" s="1">
        <v>3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4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</row>
    <row r="168" spans="1:41" x14ac:dyDescent="0.2">
      <c r="A168" t="s">
        <v>223</v>
      </c>
      <c r="B168" t="s">
        <v>63</v>
      </c>
      <c r="C168" s="1">
        <v>3</v>
      </c>
      <c r="D168" s="1">
        <v>0</v>
      </c>
      <c r="E168" s="1">
        <v>8</v>
      </c>
      <c r="F168" s="1">
        <v>8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0.02</v>
      </c>
      <c r="O168" s="4">
        <v>0</v>
      </c>
      <c r="P168" s="4">
        <v>0.02</v>
      </c>
      <c r="Q168" s="4">
        <v>0</v>
      </c>
      <c r="R168" s="4">
        <v>0.02</v>
      </c>
      <c r="S168" s="4">
        <v>0</v>
      </c>
      <c r="T168" s="4">
        <v>0.02</v>
      </c>
      <c r="U168" s="4">
        <v>0</v>
      </c>
      <c r="V168" s="4">
        <v>0.02</v>
      </c>
      <c r="W168" s="4">
        <v>0</v>
      </c>
      <c r="X168" s="4">
        <v>0.02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</row>
    <row r="169" spans="1:41" x14ac:dyDescent="0.2">
      <c r="A169" t="s">
        <v>224</v>
      </c>
      <c r="B169" t="s">
        <v>61</v>
      </c>
      <c r="C169" s="1">
        <v>2</v>
      </c>
      <c r="D169" s="1">
        <v>0</v>
      </c>
      <c r="E169" s="1">
        <v>3</v>
      </c>
      <c r="F169" s="1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0</v>
      </c>
      <c r="M169" s="4">
        <v>0.03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</row>
    <row r="170" spans="1:41" x14ac:dyDescent="0.2">
      <c r="A170" t="s">
        <v>225</v>
      </c>
      <c r="B170" t="s">
        <v>63</v>
      </c>
      <c r="C170" s="1">
        <v>1</v>
      </c>
      <c r="D170" s="1">
        <v>0</v>
      </c>
      <c r="E170" s="1">
        <v>4</v>
      </c>
      <c r="F170" s="1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</row>
    <row r="171" spans="1:41" x14ac:dyDescent="0.2">
      <c r="A171" t="s">
        <v>226</v>
      </c>
      <c r="B171" t="s">
        <v>61</v>
      </c>
      <c r="C171" s="1">
        <v>3</v>
      </c>
      <c r="D171" s="1">
        <v>10</v>
      </c>
      <c r="E171" s="1">
        <v>0</v>
      </c>
      <c r="F171" s="1">
        <v>0</v>
      </c>
      <c r="G171" s="4">
        <v>0.06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</row>
    <row r="172" spans="1:41" x14ac:dyDescent="0.2">
      <c r="A172" t="s">
        <v>227</v>
      </c>
      <c r="B172" t="s">
        <v>63</v>
      </c>
      <c r="C172" s="1">
        <v>1</v>
      </c>
      <c r="D172" s="1">
        <v>1</v>
      </c>
      <c r="E172" s="1">
        <v>0</v>
      </c>
      <c r="F172" s="1">
        <v>0</v>
      </c>
      <c r="G172" s="4">
        <v>0.01</v>
      </c>
      <c r="H172" s="4">
        <v>0</v>
      </c>
      <c r="I172" s="4">
        <v>0.01</v>
      </c>
      <c r="J172" s="4">
        <v>0</v>
      </c>
      <c r="K172" s="4">
        <v>0.01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</row>
    <row r="173" spans="1:41" x14ac:dyDescent="0.2">
      <c r="A173" t="s">
        <v>228</v>
      </c>
      <c r="B173" t="s">
        <v>55</v>
      </c>
      <c r="C173" s="1">
        <v>4</v>
      </c>
      <c r="D173" s="1">
        <v>0</v>
      </c>
      <c r="E173" s="1">
        <v>0</v>
      </c>
      <c r="F173" s="1">
        <v>20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0.1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</row>
    <row r="174" spans="1:41" x14ac:dyDescent="0.2">
      <c r="A174" t="s">
        <v>229</v>
      </c>
      <c r="B174" t="s">
        <v>61</v>
      </c>
      <c r="C174" s="1">
        <v>3</v>
      </c>
      <c r="D174" s="1">
        <v>0</v>
      </c>
      <c r="E174" s="1">
        <v>0</v>
      </c>
      <c r="F174" s="1">
        <v>8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0.08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</row>
    <row r="175" spans="1:41" x14ac:dyDescent="0.2">
      <c r="A175" t="s">
        <v>230</v>
      </c>
      <c r="B175" t="s">
        <v>61</v>
      </c>
      <c r="C175" s="1">
        <v>3</v>
      </c>
      <c r="D175" s="1">
        <v>0</v>
      </c>
      <c r="E175" s="1">
        <v>0</v>
      </c>
      <c r="F175" s="1">
        <v>8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0.08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4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</row>
    <row r="176" spans="1:41" x14ac:dyDescent="0.2">
      <c r="A176" t="s">
        <v>231</v>
      </c>
      <c r="B176" t="s">
        <v>61</v>
      </c>
      <c r="C176" s="1">
        <v>1</v>
      </c>
      <c r="D176" s="1">
        <v>1</v>
      </c>
      <c r="E176" s="1">
        <v>0</v>
      </c>
      <c r="F176" s="1">
        <v>0</v>
      </c>
      <c r="G176" s="4">
        <v>0</v>
      </c>
      <c r="H176" s="4">
        <v>0.02</v>
      </c>
      <c r="I176" s="4">
        <v>0</v>
      </c>
      <c r="J176" s="4">
        <v>0.02</v>
      </c>
      <c r="K176" s="4">
        <v>0</v>
      </c>
      <c r="L176" s="4">
        <v>0.02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</row>
    <row r="177" spans="1:41" x14ac:dyDescent="0.2">
      <c r="A177" t="s">
        <v>232</v>
      </c>
      <c r="B177" t="s">
        <v>63</v>
      </c>
      <c r="C177" s="1">
        <v>2</v>
      </c>
      <c r="D177" s="1">
        <v>1</v>
      </c>
      <c r="E177" s="1">
        <v>1</v>
      </c>
      <c r="F177" s="1">
        <v>1</v>
      </c>
      <c r="G177" s="4">
        <v>0.02</v>
      </c>
      <c r="H177" s="4">
        <v>0</v>
      </c>
      <c r="I177" s="4">
        <v>0.02</v>
      </c>
      <c r="J177" s="4">
        <v>0</v>
      </c>
      <c r="K177" s="4">
        <v>0.02</v>
      </c>
      <c r="L177" s="4">
        <v>0</v>
      </c>
      <c r="M177" s="4">
        <v>0.02</v>
      </c>
      <c r="N177" s="4">
        <v>0</v>
      </c>
      <c r="O177" s="4">
        <v>0.02</v>
      </c>
      <c r="P177" s="4">
        <v>0</v>
      </c>
      <c r="Q177" s="4">
        <v>0.02</v>
      </c>
      <c r="R177" s="4">
        <v>0</v>
      </c>
      <c r="S177" s="4">
        <v>0.02</v>
      </c>
      <c r="T177" s="4">
        <v>0</v>
      </c>
      <c r="U177" s="4">
        <v>0.02</v>
      </c>
      <c r="V177" s="4">
        <v>0</v>
      </c>
      <c r="W177" s="4">
        <v>0.02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4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</row>
    <row r="178" spans="1:41" x14ac:dyDescent="0.2">
      <c r="A178" t="s">
        <v>233</v>
      </c>
      <c r="B178" t="s">
        <v>55</v>
      </c>
      <c r="C178" s="1">
        <v>2</v>
      </c>
      <c r="D178" s="1">
        <v>0</v>
      </c>
      <c r="E178" s="1">
        <v>0</v>
      </c>
      <c r="F178" s="1">
        <v>3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0.03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</row>
  </sheetData>
  <autoFilter ref="A1:AO178"/>
  <pageMargins left="0.75" right="0.75" top="1" bottom="1" header="0.51111111111111107" footer="0.51111111111111107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zoomScaleSheetLayoutView="100" workbookViewId="0">
      <pane ySplit="1" topLeftCell="A2" activePane="bottomLeft" state="frozen"/>
      <selection pane="bottomLeft" activeCell="B3" sqref="B3"/>
    </sheetView>
  </sheetViews>
  <sheetFormatPr defaultColWidth="9.140625" defaultRowHeight="12.75" x14ac:dyDescent="0.2"/>
  <cols>
    <col min="1" max="1" width="14" bestFit="1" customWidth="1"/>
    <col min="6" max="6" width="12.5703125" bestFit="1" customWidth="1"/>
    <col min="7" max="7" width="14.42578125" bestFit="1" customWidth="1"/>
    <col min="8" max="8" width="14.140625" bestFit="1" customWidth="1"/>
    <col min="9" max="9" width="16.140625" bestFit="1" customWidth="1"/>
    <col min="10" max="10" width="10.85546875" bestFit="1" customWidth="1"/>
    <col min="11" max="11" width="12.7109375" bestFit="1" customWidth="1"/>
    <col min="12" max="12" width="13.7109375" bestFit="1" customWidth="1"/>
    <col min="13" max="13" width="15.5703125" bestFit="1" customWidth="1"/>
    <col min="14" max="14" width="15.7109375" bestFit="1" customWidth="1"/>
    <col min="15" max="15" width="17.7109375" bestFit="1" customWidth="1"/>
    <col min="16" max="16" width="12.85546875" bestFit="1" customWidth="1"/>
    <col min="17" max="17" width="14.85546875" bestFit="1" customWidth="1"/>
    <col min="18" max="18" width="11.28515625" bestFit="1" customWidth="1"/>
    <col min="19" max="19" width="13.140625" bestFit="1" customWidth="1"/>
    <col min="20" max="20" width="17.28515625" bestFit="1" customWidth="1"/>
    <col min="21" max="21" width="19.140625" bestFit="1" customWidth="1"/>
    <col min="22" max="22" width="12.7109375" bestFit="1" customWidth="1"/>
    <col min="23" max="23" width="14.7109375" bestFit="1" customWidth="1"/>
  </cols>
  <sheetData>
    <row r="1" spans="1:23" x14ac:dyDescent="0.2">
      <c r="A1" s="2" t="s">
        <v>0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</row>
    <row r="2" spans="1:23" s="12" customFormat="1" x14ac:dyDescent="0.2">
      <c r="A2" s="10" t="s">
        <v>302</v>
      </c>
      <c r="B2" s="11">
        <v>1</v>
      </c>
      <c r="C2" s="11">
        <v>0</v>
      </c>
      <c r="D2" s="11">
        <v>0</v>
      </c>
      <c r="E2" s="11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</row>
    <row r="3" spans="1:23" x14ac:dyDescent="0.2">
      <c r="A3" t="s">
        <v>234</v>
      </c>
      <c r="B3" s="1">
        <v>4</v>
      </c>
      <c r="C3" s="1">
        <v>10</v>
      </c>
      <c r="D3" s="1">
        <v>10</v>
      </c>
      <c r="E3" s="1">
        <v>10</v>
      </c>
      <c r="F3" s="7">
        <v>0</v>
      </c>
      <c r="G3" s="4">
        <v>7.0000000000000007E-2</v>
      </c>
      <c r="H3" s="7">
        <v>0</v>
      </c>
      <c r="I3" s="4">
        <v>7.0000000000000007E-2</v>
      </c>
      <c r="J3" s="7">
        <v>0</v>
      </c>
      <c r="K3" s="4">
        <v>7.0000000000000007E-2</v>
      </c>
      <c r="L3" s="7">
        <v>0</v>
      </c>
      <c r="M3" s="4">
        <v>7.0000000000000007E-2</v>
      </c>
      <c r="N3" s="7">
        <v>0</v>
      </c>
      <c r="O3" s="4">
        <v>7.0000000000000007E-2</v>
      </c>
      <c r="P3" s="7">
        <v>0</v>
      </c>
      <c r="Q3" s="4">
        <v>7.0000000000000007E-2</v>
      </c>
      <c r="R3" s="7">
        <v>0</v>
      </c>
      <c r="S3" s="4">
        <v>7.0000000000000007E-2</v>
      </c>
      <c r="T3" s="7">
        <v>0</v>
      </c>
      <c r="U3" s="4">
        <v>7.0000000000000007E-2</v>
      </c>
      <c r="V3" s="7">
        <v>0</v>
      </c>
      <c r="W3" s="4">
        <v>7.0000000000000007E-2</v>
      </c>
    </row>
    <row r="4" spans="1:23" x14ac:dyDescent="0.2">
      <c r="A4" t="s">
        <v>235</v>
      </c>
      <c r="B4" s="1">
        <v>5</v>
      </c>
      <c r="C4" s="6">
        <v>0</v>
      </c>
      <c r="D4" s="6">
        <v>0</v>
      </c>
      <c r="E4" s="1">
        <v>25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</row>
    <row r="5" spans="1:23" x14ac:dyDescent="0.2">
      <c r="A5" t="s">
        <v>236</v>
      </c>
      <c r="B5" s="1">
        <v>2</v>
      </c>
      <c r="C5" s="6">
        <v>0</v>
      </c>
      <c r="D5" s="6">
        <v>0</v>
      </c>
      <c r="E5" s="1">
        <v>5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</row>
    <row r="6" spans="1:23" x14ac:dyDescent="0.2">
      <c r="A6" t="s">
        <v>237</v>
      </c>
      <c r="B6" s="1">
        <v>2</v>
      </c>
      <c r="C6" s="1">
        <v>12</v>
      </c>
      <c r="D6" s="6">
        <v>0</v>
      </c>
      <c r="E6" s="6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</row>
    <row r="7" spans="1:23" x14ac:dyDescent="0.2">
      <c r="A7" t="s">
        <v>238</v>
      </c>
      <c r="B7" s="1">
        <v>5</v>
      </c>
      <c r="C7" s="6">
        <v>0</v>
      </c>
      <c r="D7" s="6">
        <v>0</v>
      </c>
      <c r="E7" s="1">
        <v>25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</row>
    <row r="8" spans="1:23" x14ac:dyDescent="0.2">
      <c r="A8" t="s">
        <v>239</v>
      </c>
      <c r="B8" s="1">
        <v>3</v>
      </c>
      <c r="C8" s="6">
        <v>0</v>
      </c>
      <c r="D8" s="1">
        <v>12</v>
      </c>
      <c r="E8" s="6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</row>
    <row r="9" spans="1:23" x14ac:dyDescent="0.2">
      <c r="A9" t="s">
        <v>240</v>
      </c>
      <c r="B9" s="1">
        <v>2</v>
      </c>
      <c r="C9" s="6">
        <v>0</v>
      </c>
      <c r="D9" s="1">
        <v>5</v>
      </c>
      <c r="E9" s="6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</row>
    <row r="10" spans="1:23" x14ac:dyDescent="0.2">
      <c r="A10" t="s">
        <v>241</v>
      </c>
      <c r="B10" s="1">
        <v>5</v>
      </c>
      <c r="C10" s="1">
        <v>25</v>
      </c>
      <c r="D10" s="6">
        <v>0</v>
      </c>
      <c r="E10" s="6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</row>
    <row r="11" spans="1:23" x14ac:dyDescent="0.2">
      <c r="A11" t="s">
        <v>242</v>
      </c>
      <c r="B11" s="1">
        <v>2</v>
      </c>
      <c r="C11" s="6">
        <v>0</v>
      </c>
      <c r="D11" s="6">
        <v>0</v>
      </c>
      <c r="E11" s="1">
        <v>2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</row>
    <row r="12" spans="1:23" x14ac:dyDescent="0.2">
      <c r="A12" t="s">
        <v>243</v>
      </c>
      <c r="B12" s="1">
        <v>2</v>
      </c>
      <c r="C12" s="6">
        <v>0</v>
      </c>
      <c r="D12" s="1">
        <v>2</v>
      </c>
      <c r="E12" s="6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</row>
    <row r="13" spans="1:23" x14ac:dyDescent="0.2">
      <c r="A13" t="s">
        <v>244</v>
      </c>
      <c r="B13" s="1">
        <v>4</v>
      </c>
      <c r="C13" s="6">
        <v>0</v>
      </c>
      <c r="D13" s="6">
        <v>0</v>
      </c>
      <c r="E13" s="1">
        <v>16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</row>
    <row r="14" spans="1:23" x14ac:dyDescent="0.2">
      <c r="A14" t="s">
        <v>245</v>
      </c>
      <c r="B14" s="1">
        <v>5</v>
      </c>
      <c r="C14" s="6">
        <v>0</v>
      </c>
      <c r="D14" s="1">
        <v>25</v>
      </c>
      <c r="E14" s="6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</row>
    <row r="15" spans="1:23" x14ac:dyDescent="0.2">
      <c r="A15" t="s">
        <v>246</v>
      </c>
      <c r="B15" s="1">
        <v>2</v>
      </c>
      <c r="C15" s="1">
        <v>5</v>
      </c>
      <c r="D15" s="6">
        <v>0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</row>
    <row r="16" spans="1:23" x14ac:dyDescent="0.2">
      <c r="A16" t="s">
        <v>247</v>
      </c>
      <c r="B16" s="1">
        <v>3</v>
      </c>
      <c r="C16" s="6">
        <v>0</v>
      </c>
      <c r="D16" s="6">
        <v>0</v>
      </c>
      <c r="E16" s="1">
        <v>12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</row>
    <row r="17" spans="1:23" x14ac:dyDescent="0.2">
      <c r="A17" t="s">
        <v>248</v>
      </c>
      <c r="B17" s="1">
        <v>2</v>
      </c>
      <c r="C17" s="6">
        <v>0</v>
      </c>
      <c r="D17" s="1">
        <v>5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</row>
    <row r="18" spans="1:23" x14ac:dyDescent="0.2">
      <c r="A18" t="s">
        <v>249</v>
      </c>
      <c r="B18" s="1">
        <v>4</v>
      </c>
      <c r="C18" s="6">
        <v>0</v>
      </c>
      <c r="D18" s="1">
        <v>16</v>
      </c>
      <c r="E18" s="6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</row>
    <row r="19" spans="1:23" x14ac:dyDescent="0.2">
      <c r="A19" t="s">
        <v>250</v>
      </c>
      <c r="B19" s="1">
        <v>3</v>
      </c>
      <c r="C19" s="6">
        <v>0</v>
      </c>
      <c r="D19" s="1">
        <v>12</v>
      </c>
      <c r="E19" s="6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</row>
    <row r="20" spans="1:23" x14ac:dyDescent="0.2">
      <c r="A20" t="s">
        <v>251</v>
      </c>
      <c r="B20" s="1">
        <v>2</v>
      </c>
      <c r="C20" s="6">
        <v>0</v>
      </c>
      <c r="D20" s="6">
        <v>0</v>
      </c>
      <c r="E20" s="1">
        <v>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</row>
    <row r="21" spans="1:23" x14ac:dyDescent="0.2">
      <c r="A21" t="s">
        <v>252</v>
      </c>
      <c r="B21" s="1">
        <v>5</v>
      </c>
      <c r="C21" s="6">
        <v>0</v>
      </c>
      <c r="D21" s="1">
        <v>25</v>
      </c>
      <c r="E21" s="6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</row>
    <row r="22" spans="1:23" x14ac:dyDescent="0.2">
      <c r="A22" t="s">
        <v>253</v>
      </c>
      <c r="B22" s="1">
        <v>3</v>
      </c>
      <c r="C22" s="1">
        <v>12</v>
      </c>
      <c r="D22" s="6">
        <v>0</v>
      </c>
      <c r="E22" s="6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 x14ac:dyDescent="0.2">
      <c r="A23" t="s">
        <v>254</v>
      </c>
      <c r="B23" s="1">
        <v>3</v>
      </c>
      <c r="C23" s="1">
        <v>12</v>
      </c>
      <c r="D23" s="6">
        <v>0</v>
      </c>
      <c r="E23" s="6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 x14ac:dyDescent="0.2">
      <c r="A24" t="s">
        <v>255</v>
      </c>
      <c r="B24" s="1">
        <v>2</v>
      </c>
      <c r="C24" s="6">
        <v>0</v>
      </c>
      <c r="D24" s="1">
        <v>2</v>
      </c>
      <c r="E24" s="6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</row>
    <row r="25" spans="1:23" x14ac:dyDescent="0.2">
      <c r="A25" t="s">
        <v>256</v>
      </c>
      <c r="B25" s="1">
        <v>2</v>
      </c>
      <c r="C25" s="6">
        <v>0</v>
      </c>
      <c r="D25" s="6">
        <v>0</v>
      </c>
      <c r="E25" s="1">
        <v>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</row>
    <row r="26" spans="1:23" x14ac:dyDescent="0.2">
      <c r="A26" t="s">
        <v>257</v>
      </c>
      <c r="B26" s="1">
        <v>5</v>
      </c>
      <c r="C26" s="1">
        <v>18</v>
      </c>
      <c r="D26" s="1">
        <v>18</v>
      </c>
      <c r="E26" s="1">
        <v>18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</row>
    <row r="27" spans="1:23" x14ac:dyDescent="0.2">
      <c r="A27" t="s">
        <v>258</v>
      </c>
      <c r="B27" s="1">
        <v>5</v>
      </c>
      <c r="C27" s="1">
        <v>25</v>
      </c>
      <c r="D27" s="6">
        <v>0</v>
      </c>
      <c r="E27" s="6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</row>
    <row r="28" spans="1:23" x14ac:dyDescent="0.2">
      <c r="A28" t="s">
        <v>259</v>
      </c>
      <c r="B28" s="1">
        <v>2</v>
      </c>
      <c r="C28" s="1">
        <v>2</v>
      </c>
      <c r="D28" s="6">
        <v>0</v>
      </c>
      <c r="E28" s="6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</row>
    <row r="29" spans="1:23" x14ac:dyDescent="0.2">
      <c r="A29" t="s">
        <v>260</v>
      </c>
      <c r="B29" s="1">
        <v>2</v>
      </c>
      <c r="C29" s="1">
        <v>2</v>
      </c>
      <c r="D29" s="6">
        <v>0</v>
      </c>
      <c r="E29" s="6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</row>
    <row r="30" spans="1:23" x14ac:dyDescent="0.2">
      <c r="A30" t="s">
        <v>261</v>
      </c>
      <c r="B30" s="1">
        <v>3</v>
      </c>
      <c r="C30" s="6">
        <v>0</v>
      </c>
      <c r="D30" s="6">
        <v>0</v>
      </c>
      <c r="E30" s="1">
        <v>12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 x14ac:dyDescent="0.2">
      <c r="A31" t="s">
        <v>262</v>
      </c>
      <c r="B31" s="1">
        <v>4</v>
      </c>
      <c r="C31" s="1">
        <v>10</v>
      </c>
      <c r="D31" s="1">
        <v>10</v>
      </c>
      <c r="E31" s="1">
        <v>10</v>
      </c>
      <c r="F31" s="4">
        <v>7.0000000000000007E-2</v>
      </c>
      <c r="G31" s="7">
        <v>0</v>
      </c>
      <c r="H31" s="4">
        <v>7.0000000000000007E-2</v>
      </c>
      <c r="I31" s="7">
        <v>0</v>
      </c>
      <c r="J31" s="4">
        <v>7.0000000000000007E-2</v>
      </c>
      <c r="K31" s="7">
        <v>0</v>
      </c>
      <c r="L31" s="4">
        <v>7.0000000000000007E-2</v>
      </c>
      <c r="M31" s="7">
        <v>0</v>
      </c>
      <c r="N31" s="4">
        <v>7.0000000000000007E-2</v>
      </c>
      <c r="O31" s="7">
        <v>0</v>
      </c>
      <c r="P31" s="4">
        <v>7.0000000000000007E-2</v>
      </c>
      <c r="Q31" s="7">
        <v>0</v>
      </c>
      <c r="R31" s="4">
        <v>7.0000000000000007E-2</v>
      </c>
      <c r="S31" s="7">
        <v>0</v>
      </c>
      <c r="T31" s="4">
        <v>7.0000000000000007E-2</v>
      </c>
      <c r="U31" s="7">
        <v>0</v>
      </c>
      <c r="V31" s="4">
        <v>7.0000000000000007E-2</v>
      </c>
      <c r="W31" s="7">
        <v>0</v>
      </c>
    </row>
    <row r="32" spans="1:23" x14ac:dyDescent="0.2">
      <c r="A32" t="s">
        <v>263</v>
      </c>
      <c r="B32" s="1">
        <v>4</v>
      </c>
      <c r="C32" s="1">
        <v>16</v>
      </c>
      <c r="D32" s="6">
        <v>0</v>
      </c>
      <c r="E32" s="6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</row>
  </sheetData>
  <autoFilter ref="A1:W32"/>
  <pageMargins left="0.75" right="0.75" top="1" bottom="1" header="0.51111111111111107" footer="0.51111111111111107"/>
  <pageSetup paperSize="9" firstPageNumber="4294963191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zoomScaleSheetLayoutView="100" workbookViewId="0">
      <pane ySplit="1" topLeftCell="A2" activePane="bottomLeft" state="frozen"/>
      <selection pane="bottomLeft" activeCell="B3" sqref="B3"/>
    </sheetView>
  </sheetViews>
  <sheetFormatPr defaultColWidth="9.140625" defaultRowHeight="12.75" x14ac:dyDescent="0.2"/>
  <cols>
    <col min="1" max="1" width="13.140625" bestFit="1" customWidth="1"/>
    <col min="6" max="6" width="12.5703125" bestFit="1" customWidth="1"/>
    <col min="7" max="7" width="14.42578125" bestFit="1" customWidth="1"/>
    <col min="8" max="8" width="14.140625" bestFit="1" customWidth="1"/>
    <col min="9" max="9" width="16.140625" bestFit="1" customWidth="1"/>
    <col min="10" max="10" width="10.85546875" bestFit="1" customWidth="1"/>
    <col min="11" max="11" width="12.7109375" bestFit="1" customWidth="1"/>
    <col min="12" max="12" width="13.7109375" bestFit="1" customWidth="1"/>
    <col min="13" max="13" width="15.5703125" bestFit="1" customWidth="1"/>
    <col min="14" max="14" width="15.7109375" bestFit="1" customWidth="1"/>
    <col min="15" max="15" width="17.7109375" bestFit="1" customWidth="1"/>
    <col min="16" max="16" width="12.85546875" bestFit="1" customWidth="1"/>
    <col min="17" max="17" width="14.85546875" bestFit="1" customWidth="1"/>
    <col min="18" max="18" width="11.28515625" bestFit="1" customWidth="1"/>
    <col min="19" max="19" width="13.140625" bestFit="1" customWidth="1"/>
    <col min="20" max="20" width="17.28515625" bestFit="1" customWidth="1"/>
    <col min="21" max="21" width="19.140625" bestFit="1" customWidth="1"/>
    <col min="22" max="22" width="12.7109375" bestFit="1" customWidth="1"/>
    <col min="23" max="23" width="14.7109375" bestFit="1" customWidth="1"/>
  </cols>
  <sheetData>
    <row r="1" spans="1:23" x14ac:dyDescent="0.2">
      <c r="A1" s="2" t="s">
        <v>2</v>
      </c>
      <c r="B1" s="3" t="s">
        <v>3</v>
      </c>
      <c r="C1" s="3" t="s">
        <v>5</v>
      </c>
      <c r="D1" s="3" t="s">
        <v>6</v>
      </c>
      <c r="E1" s="3" t="s">
        <v>7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</row>
    <row r="2" spans="1:23" x14ac:dyDescent="0.2">
      <c r="A2" s="10" t="s">
        <v>302</v>
      </c>
      <c r="B2" s="11">
        <v>1</v>
      </c>
      <c r="C2" s="11">
        <v>0</v>
      </c>
      <c r="D2" s="11">
        <v>0</v>
      </c>
      <c r="E2" s="11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</row>
    <row r="3" spans="1:23" x14ac:dyDescent="0.2">
      <c r="A3" s="5" t="s">
        <v>264</v>
      </c>
      <c r="B3" s="6">
        <v>2</v>
      </c>
      <c r="C3" s="6">
        <v>1</v>
      </c>
      <c r="D3" s="6">
        <v>0</v>
      </c>
      <c r="E3" s="6">
        <v>0</v>
      </c>
      <c r="F3" s="7">
        <v>0.02</v>
      </c>
      <c r="G3" s="7">
        <v>0.02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</row>
    <row r="4" spans="1:23" x14ac:dyDescent="0.2">
      <c r="A4" s="5" t="s">
        <v>265</v>
      </c>
      <c r="B4" s="6">
        <v>2</v>
      </c>
      <c r="C4" s="6">
        <v>2</v>
      </c>
      <c r="D4" s="6">
        <v>0</v>
      </c>
      <c r="E4" s="6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</row>
    <row r="5" spans="1:23" x14ac:dyDescent="0.2">
      <c r="A5" s="5" t="s">
        <v>266</v>
      </c>
      <c r="B5" s="6">
        <v>2</v>
      </c>
      <c r="C5" s="6">
        <v>0</v>
      </c>
      <c r="D5" s="6">
        <v>2</v>
      </c>
      <c r="E5" s="6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</row>
    <row r="6" spans="1:23" x14ac:dyDescent="0.2">
      <c r="A6" s="5" t="s">
        <v>267</v>
      </c>
      <c r="B6" s="6">
        <v>4</v>
      </c>
      <c r="C6" s="6">
        <v>13</v>
      </c>
      <c r="D6" s="6">
        <v>0</v>
      </c>
      <c r="E6" s="6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</row>
    <row r="7" spans="1:23" x14ac:dyDescent="0.2">
      <c r="A7" s="5" t="s">
        <v>268</v>
      </c>
      <c r="B7" s="6">
        <v>3</v>
      </c>
      <c r="C7" s="6">
        <v>9</v>
      </c>
      <c r="D7" s="6">
        <v>0</v>
      </c>
      <c r="E7" s="6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</row>
    <row r="8" spans="1:23" x14ac:dyDescent="0.2">
      <c r="A8" s="5" t="s">
        <v>269</v>
      </c>
      <c r="B8" s="6">
        <v>2</v>
      </c>
      <c r="C8" s="6">
        <v>0</v>
      </c>
      <c r="D8" s="6">
        <v>4</v>
      </c>
      <c r="E8" s="6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</row>
    <row r="9" spans="1:23" x14ac:dyDescent="0.2">
      <c r="A9" s="5" t="s">
        <v>270</v>
      </c>
      <c r="B9" s="6">
        <v>3</v>
      </c>
      <c r="C9" s="6">
        <v>0</v>
      </c>
      <c r="D9" s="6">
        <v>0</v>
      </c>
      <c r="E9" s="6">
        <v>9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</row>
    <row r="10" spans="1:23" x14ac:dyDescent="0.2">
      <c r="A10" s="5" t="s">
        <v>271</v>
      </c>
      <c r="B10" s="6">
        <v>4</v>
      </c>
      <c r="C10" s="6">
        <v>0</v>
      </c>
      <c r="D10" s="6">
        <v>0</v>
      </c>
      <c r="E10" s="6">
        <v>13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</row>
    <row r="11" spans="1:23" x14ac:dyDescent="0.2">
      <c r="A11" s="5" t="s">
        <v>272</v>
      </c>
      <c r="B11" s="6">
        <v>4</v>
      </c>
      <c r="C11" s="6">
        <v>5</v>
      </c>
      <c r="D11" s="6">
        <v>5</v>
      </c>
      <c r="E11" s="6">
        <v>5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0.1</v>
      </c>
      <c r="S11" s="7">
        <v>0.1</v>
      </c>
      <c r="T11" s="7">
        <v>0</v>
      </c>
      <c r="U11" s="7">
        <v>0</v>
      </c>
      <c r="V11" s="7">
        <v>0</v>
      </c>
      <c r="W11" s="7">
        <v>0</v>
      </c>
    </row>
    <row r="12" spans="1:23" x14ac:dyDescent="0.2">
      <c r="A12" s="5" t="s">
        <v>273</v>
      </c>
      <c r="B12" s="6">
        <v>4</v>
      </c>
      <c r="C12" s="6">
        <v>5</v>
      </c>
      <c r="D12" s="6">
        <v>5</v>
      </c>
      <c r="E12" s="6">
        <v>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0.1</v>
      </c>
      <c r="W12" s="7">
        <v>0.1</v>
      </c>
    </row>
    <row r="13" spans="1:23" x14ac:dyDescent="0.2">
      <c r="A13" s="5" t="s">
        <v>274</v>
      </c>
      <c r="B13" s="6">
        <v>4</v>
      </c>
      <c r="C13" s="6">
        <v>5</v>
      </c>
      <c r="D13" s="6">
        <v>5</v>
      </c>
      <c r="E13" s="6">
        <v>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0.1</v>
      </c>
      <c r="Q13" s="7">
        <v>0.1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</row>
    <row r="14" spans="1:23" x14ac:dyDescent="0.2">
      <c r="A14" s="5" t="s">
        <v>275</v>
      </c>
      <c r="B14" s="6">
        <v>4</v>
      </c>
      <c r="C14" s="6">
        <v>5</v>
      </c>
      <c r="D14" s="6">
        <v>5</v>
      </c>
      <c r="E14" s="6">
        <v>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0.1</v>
      </c>
      <c r="M14" s="7">
        <v>0.1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</row>
    <row r="15" spans="1:23" x14ac:dyDescent="0.2">
      <c r="A15" s="5" t="s">
        <v>276</v>
      </c>
      <c r="B15" s="6">
        <v>3</v>
      </c>
      <c r="C15" s="6">
        <v>0</v>
      </c>
      <c r="D15" s="6">
        <v>9</v>
      </c>
      <c r="E15" s="6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</row>
    <row r="16" spans="1:23" x14ac:dyDescent="0.2">
      <c r="A16" s="5" t="s">
        <v>277</v>
      </c>
      <c r="B16" s="6">
        <v>2</v>
      </c>
      <c r="C16" s="6">
        <v>0</v>
      </c>
      <c r="D16" s="6">
        <v>1</v>
      </c>
      <c r="E16" s="6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0.02</v>
      </c>
      <c r="O16" s="7">
        <v>0.02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</row>
    <row r="17" spans="1:23" x14ac:dyDescent="0.2">
      <c r="A17" s="5" t="s">
        <v>278</v>
      </c>
      <c r="B17" s="6">
        <v>2</v>
      </c>
      <c r="C17" s="6">
        <v>1</v>
      </c>
      <c r="D17" s="6">
        <v>0</v>
      </c>
      <c r="E17" s="6">
        <v>0</v>
      </c>
      <c r="F17" s="7">
        <v>0</v>
      </c>
      <c r="G17" s="7">
        <v>0</v>
      </c>
      <c r="H17" s="7">
        <v>0</v>
      </c>
      <c r="I17" s="7">
        <v>0</v>
      </c>
      <c r="J17" s="7">
        <v>0.02</v>
      </c>
      <c r="K17" s="7">
        <v>0.02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</row>
    <row r="18" spans="1:23" x14ac:dyDescent="0.2">
      <c r="A18" s="5" t="s">
        <v>279</v>
      </c>
      <c r="B18" s="6">
        <v>2</v>
      </c>
      <c r="C18" s="6">
        <v>0</v>
      </c>
      <c r="D18" s="6">
        <v>0</v>
      </c>
      <c r="E18" s="6">
        <v>1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0.02</v>
      </c>
      <c r="S18" s="7">
        <v>0.02</v>
      </c>
      <c r="T18" s="7">
        <v>0</v>
      </c>
      <c r="U18" s="7">
        <v>0</v>
      </c>
      <c r="V18" s="7">
        <v>0</v>
      </c>
      <c r="W18" s="7">
        <v>0</v>
      </c>
    </row>
    <row r="19" spans="1:23" x14ac:dyDescent="0.2">
      <c r="A19" s="5" t="s">
        <v>280</v>
      </c>
      <c r="B19" s="6">
        <v>4</v>
      </c>
      <c r="C19" s="6">
        <v>5</v>
      </c>
      <c r="D19" s="6">
        <v>5</v>
      </c>
      <c r="E19" s="6">
        <v>5</v>
      </c>
      <c r="F19" s="7">
        <v>0</v>
      </c>
      <c r="G19" s="7">
        <v>0</v>
      </c>
      <c r="H19" s="7">
        <v>0.1</v>
      </c>
      <c r="I19" s="7">
        <v>0.1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</row>
    <row r="20" spans="1:23" x14ac:dyDescent="0.2">
      <c r="A20" s="5" t="s">
        <v>281</v>
      </c>
      <c r="B20" s="6">
        <v>4</v>
      </c>
      <c r="C20" s="6">
        <v>5</v>
      </c>
      <c r="D20" s="6">
        <v>5</v>
      </c>
      <c r="E20" s="6">
        <v>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0.1</v>
      </c>
      <c r="O20" s="7">
        <v>0.1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</row>
    <row r="21" spans="1:23" x14ac:dyDescent="0.2">
      <c r="A21" s="5" t="s">
        <v>282</v>
      </c>
      <c r="B21" s="6">
        <v>2</v>
      </c>
      <c r="C21" s="6">
        <v>0</v>
      </c>
      <c r="D21" s="6">
        <v>1</v>
      </c>
      <c r="E21" s="6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0.02</v>
      </c>
      <c r="M21" s="7">
        <v>0.02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</row>
    <row r="22" spans="1:23" x14ac:dyDescent="0.2">
      <c r="A22" s="5" t="s">
        <v>283</v>
      </c>
      <c r="B22" s="6">
        <v>5</v>
      </c>
      <c r="C22" s="6">
        <v>18</v>
      </c>
      <c r="D22" s="6">
        <v>18</v>
      </c>
      <c r="E22" s="6">
        <v>18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 x14ac:dyDescent="0.2">
      <c r="A23" s="5" t="s">
        <v>284</v>
      </c>
      <c r="B23" s="6">
        <v>2</v>
      </c>
      <c r="C23" s="6">
        <v>0</v>
      </c>
      <c r="D23" s="6">
        <v>4</v>
      </c>
      <c r="E23" s="6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 x14ac:dyDescent="0.2">
      <c r="A24" s="5" t="s">
        <v>285</v>
      </c>
      <c r="B24" s="6">
        <v>3</v>
      </c>
      <c r="C24" s="6">
        <v>10</v>
      </c>
      <c r="D24" s="6">
        <v>10</v>
      </c>
      <c r="E24" s="6">
        <v>10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</row>
    <row r="25" spans="1:23" x14ac:dyDescent="0.2">
      <c r="A25" s="5" t="s">
        <v>286</v>
      </c>
      <c r="B25" s="6">
        <v>5</v>
      </c>
      <c r="C25" s="6">
        <v>0</v>
      </c>
      <c r="D25" s="6">
        <v>20</v>
      </c>
      <c r="E25" s="6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</row>
    <row r="26" spans="1:23" x14ac:dyDescent="0.2">
      <c r="A26" s="5" t="s">
        <v>287</v>
      </c>
      <c r="B26" s="6">
        <v>2</v>
      </c>
      <c r="C26" s="6">
        <v>0</v>
      </c>
      <c r="D26" s="6">
        <v>0</v>
      </c>
      <c r="E26" s="6">
        <v>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</row>
    <row r="27" spans="1:23" x14ac:dyDescent="0.2">
      <c r="A27" s="5" t="s">
        <v>288</v>
      </c>
      <c r="B27" s="6">
        <v>2</v>
      </c>
      <c r="C27" s="6">
        <v>0</v>
      </c>
      <c r="D27" s="6">
        <v>0</v>
      </c>
      <c r="E27" s="6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0.02</v>
      </c>
      <c r="W27" s="7">
        <v>0.02</v>
      </c>
    </row>
    <row r="28" spans="1:23" x14ac:dyDescent="0.2">
      <c r="A28" s="5" t="s">
        <v>289</v>
      </c>
      <c r="B28" s="6">
        <v>2</v>
      </c>
      <c r="C28" s="6">
        <v>4</v>
      </c>
      <c r="D28" s="6">
        <v>0</v>
      </c>
      <c r="E28" s="6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</row>
    <row r="29" spans="1:23" x14ac:dyDescent="0.2">
      <c r="A29" s="5" t="s">
        <v>290</v>
      </c>
      <c r="B29" s="6">
        <v>2</v>
      </c>
      <c r="C29" s="6">
        <v>0</v>
      </c>
      <c r="D29" s="6">
        <v>0</v>
      </c>
      <c r="E29" s="6">
        <v>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</row>
    <row r="30" spans="1:23" x14ac:dyDescent="0.2">
      <c r="A30" s="5" t="s">
        <v>291</v>
      </c>
      <c r="B30" s="6">
        <v>2</v>
      </c>
      <c r="C30" s="6">
        <v>0</v>
      </c>
      <c r="D30" s="6">
        <v>0</v>
      </c>
      <c r="E30" s="6">
        <v>2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 x14ac:dyDescent="0.2">
      <c r="A31" s="5" t="s">
        <v>292</v>
      </c>
      <c r="B31" s="6">
        <v>4</v>
      </c>
      <c r="C31" s="6">
        <v>5</v>
      </c>
      <c r="D31" s="6">
        <v>5</v>
      </c>
      <c r="E31" s="6">
        <v>5</v>
      </c>
      <c r="F31" s="7">
        <v>0.1</v>
      </c>
      <c r="G31" s="7">
        <v>0.1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 x14ac:dyDescent="0.2">
      <c r="A32" s="5" t="s">
        <v>293</v>
      </c>
      <c r="B32" s="6">
        <v>4</v>
      </c>
      <c r="C32" s="6">
        <v>5</v>
      </c>
      <c r="D32" s="6">
        <v>5</v>
      </c>
      <c r="E32" s="6">
        <v>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0.1</v>
      </c>
      <c r="U32" s="7">
        <v>0.1</v>
      </c>
      <c r="V32" s="7">
        <v>0</v>
      </c>
      <c r="W32" s="7">
        <v>0</v>
      </c>
    </row>
    <row r="33" spans="1:23" x14ac:dyDescent="0.2">
      <c r="A33" s="5" t="s">
        <v>294</v>
      </c>
      <c r="B33" s="6">
        <v>5</v>
      </c>
      <c r="C33" s="6">
        <v>0</v>
      </c>
      <c r="D33" s="6">
        <v>0</v>
      </c>
      <c r="E33" s="6">
        <v>20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</row>
    <row r="34" spans="1:23" x14ac:dyDescent="0.2">
      <c r="A34" s="5" t="s">
        <v>295</v>
      </c>
      <c r="B34" s="6">
        <v>5</v>
      </c>
      <c r="C34" s="6">
        <v>20</v>
      </c>
      <c r="D34" s="6">
        <v>0</v>
      </c>
      <c r="E34" s="6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</row>
    <row r="35" spans="1:23" x14ac:dyDescent="0.2">
      <c r="A35" s="5" t="s">
        <v>296</v>
      </c>
      <c r="B35" s="6">
        <v>2</v>
      </c>
      <c r="C35" s="6">
        <v>4</v>
      </c>
      <c r="D35" s="6">
        <v>0</v>
      </c>
      <c r="E35" s="6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</row>
    <row r="36" spans="1:23" x14ac:dyDescent="0.2">
      <c r="A36" s="5" t="s">
        <v>297</v>
      </c>
      <c r="B36" s="6">
        <v>2</v>
      </c>
      <c r="C36" s="6">
        <v>0</v>
      </c>
      <c r="D36" s="6">
        <v>1</v>
      </c>
      <c r="E36" s="6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0.02</v>
      </c>
      <c r="Q36" s="7">
        <v>0.02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 x14ac:dyDescent="0.2">
      <c r="A37" s="5" t="s">
        <v>298</v>
      </c>
      <c r="B37" s="6">
        <v>2</v>
      </c>
      <c r="C37" s="6">
        <v>1</v>
      </c>
      <c r="D37" s="6">
        <v>0</v>
      </c>
      <c r="E37" s="6">
        <v>0</v>
      </c>
      <c r="F37" s="7">
        <v>0</v>
      </c>
      <c r="G37" s="7">
        <v>0</v>
      </c>
      <c r="H37" s="7">
        <v>0.02</v>
      </c>
      <c r="I37" s="7">
        <v>0.02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 x14ac:dyDescent="0.2">
      <c r="A38" s="5" t="s">
        <v>299</v>
      </c>
      <c r="B38" s="6">
        <v>2</v>
      </c>
      <c r="C38" s="6">
        <v>0</v>
      </c>
      <c r="D38" s="6">
        <v>0</v>
      </c>
      <c r="E38" s="6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0.02</v>
      </c>
      <c r="U38" s="7">
        <v>0.02</v>
      </c>
      <c r="V38" s="7">
        <v>0</v>
      </c>
      <c r="W38" s="7">
        <v>0</v>
      </c>
    </row>
    <row r="39" spans="1:23" x14ac:dyDescent="0.2">
      <c r="A39" s="5" t="s">
        <v>300</v>
      </c>
      <c r="B39" s="6">
        <v>4</v>
      </c>
      <c r="C39" s="6">
        <v>5</v>
      </c>
      <c r="D39" s="6">
        <v>5</v>
      </c>
      <c r="E39" s="6">
        <v>5</v>
      </c>
      <c r="F39" s="7">
        <v>0</v>
      </c>
      <c r="G39" s="7">
        <v>0</v>
      </c>
      <c r="H39" s="7">
        <v>0</v>
      </c>
      <c r="I39" s="7">
        <v>0</v>
      </c>
      <c r="J39" s="7">
        <v>0.1</v>
      </c>
      <c r="K39" s="7">
        <v>0.1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 x14ac:dyDescent="0.2">
      <c r="A40" s="5" t="s">
        <v>301</v>
      </c>
      <c r="B40" s="6">
        <v>4</v>
      </c>
      <c r="C40" s="6">
        <v>0</v>
      </c>
      <c r="D40" s="6">
        <v>13</v>
      </c>
      <c r="E40" s="6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</sheetData>
  <autoFilter ref="A1:W40"/>
  <pageMargins left="0.75" right="0.75" top="1" bottom="1" header="0.51111111111111107" footer="0.51111111111111107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Calculator</vt:lpstr>
      <vt:lpstr>Items</vt:lpstr>
      <vt:lpstr>Prefixes</vt:lpstr>
      <vt:lpstr>Suffixes</vt:lpstr>
      <vt:lpstr>Prefixes!Criteria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Lovine</dc:creator>
  <cp:lastModifiedBy>Christopher Lovine</cp:lastModifiedBy>
  <cp:revision/>
  <dcterms:created xsi:type="dcterms:W3CDTF">2013-08-30T16:22:29Z</dcterms:created>
  <dcterms:modified xsi:type="dcterms:W3CDTF">2013-09-04T13:39:27Z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1033-8.1.0.3385</vt:lpwstr>
  </property>
</Properties>
</file>