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50"/>
  </bookViews>
  <sheets>
    <sheet name="Sheet1" sheetId="1" r:id="rId1"/>
  </sheets>
  <externalReferences>
    <externalReference r:id="rId2"/>
  </externalReferences>
  <definedNames>
    <definedName name="AREA">[1]DATOS!$A$7:$A$12</definedName>
    <definedName name="CLASIFICACION">[1]DATOS!$D$7:$D$9</definedName>
    <definedName name="CLIENTE">[1]DATOS!$B$7:$B$39</definedName>
    <definedName name="VENDEDOR">[1]DATOS!$C$7:$C$21</definedName>
  </definedNames>
  <calcPr calcId="144525"/>
</workbook>
</file>

<file path=xl/sharedStrings.xml><?xml version="1.0" encoding="utf-8"?>
<sst xmlns="http://schemas.openxmlformats.org/spreadsheetml/2006/main" count="651" uniqueCount="227">
  <si>
    <t>AREA</t>
  </si>
  <si>
    <t>CLIENTE</t>
  </si>
  <si>
    <t>CONCEPTO</t>
  </si>
  <si>
    <t>CLASIFICACION</t>
  </si>
  <si>
    <t>VENDEDOR</t>
  </si>
  <si>
    <t>FECHA INICIO</t>
  </si>
  <si>
    <t>DIAS</t>
  </si>
  <si>
    <t>FECHA ENVIO</t>
  </si>
  <si>
    <t>MONTO</t>
  </si>
  <si>
    <t>ESTATUS</t>
  </si>
  <si>
    <t>LLAMADA AL CLIENTE</t>
  </si>
  <si>
    <t>Cotizado X CLIENTE</t>
  </si>
  <si>
    <t>$</t>
  </si>
  <si>
    <t>Vendedor</t>
  </si>
  <si>
    <r>
      <rPr>
        <sz val="10"/>
        <color rgb="FF000000"/>
        <rFont val="Times New Roman"/>
        <charset val="134"/>
      </rPr>
      <t>N</t>
    </r>
    <r>
      <rPr>
        <sz val="10"/>
        <color rgb="FF000000"/>
        <rFont val="Calibri"/>
        <charset val="134"/>
      </rPr>
      <t>°</t>
    </r>
    <r>
      <rPr>
        <sz val="8.5"/>
        <color rgb="FF000000"/>
        <rFont val="Times New Roman"/>
        <charset val="134"/>
      </rPr>
      <t xml:space="preserve"> de cotizaciones realizadas</t>
    </r>
  </si>
  <si>
    <t>A</t>
  </si>
  <si>
    <t>AA</t>
  </si>
  <si>
    <t>AAA</t>
  </si>
  <si>
    <t>Acumulado cotizado Febrero 2021</t>
  </si>
  <si>
    <t>% Acumulado presente</t>
  </si>
  <si>
    <t>Cotizado del mes</t>
  </si>
  <si>
    <t>Pronostico con metodo de suavizacion exponencial</t>
  </si>
  <si>
    <t>COTIZADO POR ÁREA</t>
  </si>
  <si>
    <t>PRONOSTICO X AREA</t>
  </si>
  <si>
    <t>COTIZADO</t>
  </si>
  <si>
    <t>VENTA</t>
  </si>
  <si>
    <t>Electromecanica</t>
  </si>
  <si>
    <t>OTROS</t>
  </si>
  <si>
    <t>SUMINISTRO E INSTALACION DE BANCO DE CAPACITORES</t>
  </si>
  <si>
    <t>Juan Alvarado</t>
  </si>
  <si>
    <t>APROBADA</t>
  </si>
  <si>
    <t xml:space="preserve">CLIENTE CONFIRMO A TRAVEZ DE LLAMADA TELEFONICA </t>
  </si>
  <si>
    <t>APEEL SCIENCES</t>
  </si>
  <si>
    <t>Ramiro Rodriguez</t>
  </si>
  <si>
    <t>ENERO</t>
  </si>
  <si>
    <t>HVAC eventual</t>
  </si>
  <si>
    <t>COTIZACIONES EN EJECUCION</t>
  </si>
  <si>
    <t>SUMINISTRO E INSTALACION DE CAMPANA DE EXTRACCION DE CALOR CON DUCTERIA</t>
  </si>
  <si>
    <t>Sebastian Padilla</t>
  </si>
  <si>
    <t>PO RECIBIDA</t>
  </si>
  <si>
    <t>ATILANO</t>
  </si>
  <si>
    <t>Guillermo Damico</t>
  </si>
  <si>
    <t>FEBRERO</t>
  </si>
  <si>
    <t>Construccion</t>
  </si>
  <si>
    <t>EATON 2</t>
  </si>
  <si>
    <t>PINTURA EN BARANDAL DE ESCALERA DE ARCOS</t>
  </si>
  <si>
    <t>BRUNSWICK</t>
  </si>
  <si>
    <t>MARZO</t>
  </si>
  <si>
    <t xml:space="preserve"> </t>
  </si>
  <si>
    <t>AVANCE%</t>
  </si>
  <si>
    <t>CORNING 1</t>
  </si>
  <si>
    <t xml:space="preserve">100371 ALFOMBRA </t>
  </si>
  <si>
    <t>Tere</t>
  </si>
  <si>
    <t>SOLICITARON AL ING TERAN UNA MODIFICACION</t>
  </si>
  <si>
    <t>BSN MEDICAL</t>
  </si>
  <si>
    <t>Eduardo Manzanares</t>
  </si>
  <si>
    <t>ABRIL</t>
  </si>
  <si>
    <t>TOTAL</t>
  </si>
  <si>
    <t>98893 PROYECTO DE AISLAMIENTO</t>
  </si>
  <si>
    <t>Carlos Villanueva</t>
  </si>
  <si>
    <t>pte de envio</t>
  </si>
  <si>
    <t xml:space="preserve">100473 CONSTRUCCION DE MEZZANINE </t>
  </si>
  <si>
    <t>COM TREVIÑO REY</t>
  </si>
  <si>
    <t>Juan Jose Sanchez</t>
  </si>
  <si>
    <t>MAYO</t>
  </si>
  <si>
    <t>WOODC RB</t>
  </si>
  <si>
    <t>TECHUMBRE EN MOLDES SER 707</t>
  </si>
  <si>
    <t>SUMINISTRO E INSTALACION DE MOTOR EVAPORADOR FLECHA 7/8</t>
  </si>
  <si>
    <t xml:space="preserve">SOLICITADO POR EL ING DE PLANTA </t>
  </si>
  <si>
    <t>COM TREVIÑO DE STGO NL</t>
  </si>
  <si>
    <t>Antonio Cabrera</t>
  </si>
  <si>
    <t>JUNIO</t>
  </si>
  <si>
    <t>CONSTRUCCION DE TECHUMBRE</t>
  </si>
  <si>
    <t xml:space="preserve">PERFILADO DE VENTANALES DAÑADOS POR HUMEDAD </t>
  </si>
  <si>
    <t>LOS TRABAJOS LOS REQUIERE EL FIN DE SEMANA</t>
  </si>
  <si>
    <t>COM TREVIÑO LA</t>
  </si>
  <si>
    <t>Juan Carlos Hdz</t>
  </si>
  <si>
    <t>JULIO</t>
  </si>
  <si>
    <t>ESTUDIO HIDROLOGICO</t>
  </si>
  <si>
    <t>SUMINISTRO E INSTALACION DE INODORO</t>
  </si>
  <si>
    <t>Luis Carlos Holt</t>
  </si>
  <si>
    <t>AGOSTO</t>
  </si>
  <si>
    <t xml:space="preserve">TECNICOS </t>
  </si>
  <si>
    <t>PENTAIR</t>
  </si>
  <si>
    <t xml:space="preserve">MOVIMIENTO DE ELEVADOR </t>
  </si>
  <si>
    <t>REPARACION DE FALSO MURO</t>
  </si>
  <si>
    <t>CORNING RAM</t>
  </si>
  <si>
    <t>Daniel Montero</t>
  </si>
  <si>
    <t>SEPTIEMBRE</t>
  </si>
  <si>
    <t>98972 REMPLAZO DE CANALON DE BODEGA DE CABLE</t>
  </si>
  <si>
    <t>100371 SUMINISTRO E INST DE ALFOMBRA</t>
  </si>
  <si>
    <t>PIDIERON LA MODIFICACION POR UNA ALFOMBRA DE TRAFICO PESADO</t>
  </si>
  <si>
    <t>CORNING RCC</t>
  </si>
  <si>
    <t>OCTUBRE</t>
  </si>
  <si>
    <t>99530 ESCALERA DE MEZZANINE</t>
  </si>
  <si>
    <t>TERRACERIAS Y PAVIMENTACION EN FRACC TERRANOVA</t>
  </si>
  <si>
    <t>CONFIRMARON DE RECIBIDO</t>
  </si>
  <si>
    <t>CORNING RWD</t>
  </si>
  <si>
    <t>NOVIEMBRE</t>
  </si>
  <si>
    <t>TUBOS DE EXTRACCION HOLZMA</t>
  </si>
  <si>
    <t>98867 PUERTAS AUTOMATIZADAS</t>
  </si>
  <si>
    <t>CUBIMSA</t>
  </si>
  <si>
    <t>Judith Echavarria</t>
  </si>
  <si>
    <t>DICIEMBRE</t>
  </si>
  <si>
    <t>101453 REMPLAZO DE DUCTO</t>
  </si>
  <si>
    <t>100460 PISO EPOXICO</t>
  </si>
  <si>
    <t>DANHIL</t>
  </si>
  <si>
    <t>Octavio Farias</t>
  </si>
  <si>
    <t>101616 ILUMINACION DE COCINA</t>
  </si>
  <si>
    <t>99854 SUMINISTRO DE EQUIPO DE PRESICION</t>
  </si>
  <si>
    <t xml:space="preserve">Eduardo Teran </t>
  </si>
  <si>
    <t>EN COMUNICACIÓN CON EL ING TERAN</t>
  </si>
  <si>
    <t>EATON 1 MARKET P</t>
  </si>
  <si>
    <t>101618 TRAILER CON CUARTO FRIO</t>
  </si>
  <si>
    <t>95772 SUMINISTRO E INSTALACION DE EXTRACTORES DE AIRE</t>
  </si>
  <si>
    <t>101630 TRABAJOS VARIOS</t>
  </si>
  <si>
    <t xml:space="preserve">CONSTRUCCION DE FALSOS MUROS EN AREA DE INODOROS </t>
  </si>
  <si>
    <t>EATON 4</t>
  </si>
  <si>
    <t>101456 REUBICACION DE JAULA</t>
  </si>
  <si>
    <t>L y J eventual</t>
  </si>
  <si>
    <t xml:space="preserve">PODA 3 PALMAS </t>
  </si>
  <si>
    <t>COMPRADA ESTAMOS A LA ESPERA DE CUANDO PODER ENTRAR A PLANTA</t>
  </si>
  <si>
    <t>EATON AUTO</t>
  </si>
  <si>
    <t xml:space="preserve">REPARACION DE TECHO  </t>
  </si>
  <si>
    <t>WOODC RY</t>
  </si>
  <si>
    <t>MOVIMIENTO E INSTALACION DE SERVICIOS A PRENSA 6</t>
  </si>
  <si>
    <t>CONFIRMO DE RECIBIDO</t>
  </si>
  <si>
    <t>FAST FOOD</t>
  </si>
  <si>
    <t>DEMOLICION Y CONSTRUCCION DE MURO</t>
  </si>
  <si>
    <t xml:space="preserve">CORTE, DESMONTE, PODA Y LIMPIEZA </t>
  </si>
  <si>
    <t>MAIZ MIER</t>
  </si>
  <si>
    <t>DRENAJE DE BAÑO DE MUJERES</t>
  </si>
  <si>
    <t>97958 LIMPIEZA DE INTERCAMBIADOR DE 8</t>
  </si>
  <si>
    <t>MEGATECH</t>
  </si>
  <si>
    <t xml:space="preserve">OPERADOR DE CHAROLAS </t>
  </si>
  <si>
    <t>NETAFIM</t>
  </si>
  <si>
    <t>CONSTRUCCION DE CUBICULO PARA VESTIDOR EN GIMNASIO</t>
  </si>
  <si>
    <t>PAPPS MEXICO</t>
  </si>
  <si>
    <t>SUMINISTRO E INSTALACION DE ESCUADRAS PARA BARRA FLOTANTE</t>
  </si>
  <si>
    <t>RESORTES KL</t>
  </si>
  <si>
    <t>OCULTAR RAMALES DE SERVICIOS</t>
  </si>
  <si>
    <t>REXNORD MTY</t>
  </si>
  <si>
    <t>PINTURA DE PUERTAS METALICAS DE SERVICIO EN OFICINAS DE LA PLANTA ALTA</t>
  </si>
  <si>
    <t>INSTALACION DE REFILLAS PARA RESPIRACION DE CAFETERIA PA</t>
  </si>
  <si>
    <t>RPI DE MEXICO</t>
  </si>
  <si>
    <t>PUERTA DOBLE DE CANCELERIA</t>
  </si>
  <si>
    <t xml:space="preserve">SAINT-GOBAIN </t>
  </si>
  <si>
    <t>SUMINISTRO E INSTALACION DE DUELA LAMINADA A ELECCION DEL CLIENTE</t>
  </si>
  <si>
    <t>SENISA NOVALINK</t>
  </si>
  <si>
    <t>FOLLAJE EN COMEDOR PA</t>
  </si>
  <si>
    <t>COMPRADO</t>
  </si>
  <si>
    <t>SMP ENGINE</t>
  </si>
  <si>
    <t>DIMER CUARTO FRIO</t>
  </si>
  <si>
    <t>TROSTEL</t>
  </si>
  <si>
    <t>100532 PATIO EXTERIOR/CAMARA DE SEGURIDAD</t>
  </si>
  <si>
    <t>UT UNIVERS</t>
  </si>
  <si>
    <t>99002 ESTUDIO TOPOGRAFICO E HIDROLOGICO</t>
  </si>
  <si>
    <t>LA UNICA RESPUESTA FUE QUE ESTABA EN REVISION TODAVIA</t>
  </si>
  <si>
    <t xml:space="preserve">VALEO SISTEMAS </t>
  </si>
  <si>
    <t>GRACIDA PROYECTO DE INSTALACION DE POLICARBONATOS L5, 6 Y CUSTOM}</t>
  </si>
  <si>
    <t>99141 BOMBAS SUMERGIBLES</t>
  </si>
  <si>
    <t>100384 PISO CERAMICO</t>
  </si>
  <si>
    <t>OLMECA DRILLING</t>
  </si>
  <si>
    <t>COM TREVIÑO</t>
  </si>
  <si>
    <t>SERVICIOS ELECTROMECANICOS</t>
  </si>
  <si>
    <t>AREA DE ENTRENAMIENTO</t>
  </si>
  <si>
    <t xml:space="preserve">LAS PROPUESTAS SIGUEN EN REVISION ES POSIBLE QUE EL PROYECTO CAMBIE </t>
  </si>
  <si>
    <t>SUMINISTRO E INSTALACION DE TABLAROCA Y VITROPISO</t>
  </si>
  <si>
    <t>CONSTRUCCION DE CAJILLOS EN SALA DE JUNTAS</t>
  </si>
  <si>
    <t>COMPRADA</t>
  </si>
  <si>
    <t>SUMINISTRO E INSTALACION DE ARNES PARA MOTOR DE CONDENSADOR AC 3</t>
  </si>
  <si>
    <t>ADICIONALS VICIOS OCULTOS</t>
  </si>
  <si>
    <t>RECIBIDOS EN PLANTA</t>
  </si>
  <si>
    <t>VIALIDAD</t>
  </si>
  <si>
    <t>CONSTRUCCION DE PALAPA</t>
  </si>
  <si>
    <t>PERDIDA POR PRECIO ALTO</t>
  </si>
  <si>
    <t>EL COSTO FUE MUY ELEVADO</t>
  </si>
  <si>
    <t>MUROS DE TABLAROCA</t>
  </si>
  <si>
    <t>ADECUACIONES DE PUERTAS EN SALIDAS DE EMERGENCIA</t>
  </si>
  <si>
    <t>REPARACION DE ESTACIONAMIENTO GUAJARDO</t>
  </si>
  <si>
    <t>CLAUSURA DE PORTONES</t>
  </si>
  <si>
    <t>AEROPUERTO POLIZA MTTOS DE AC</t>
  </si>
  <si>
    <t>NUESTRA PROPUESTA NO SE VIO FAVORECIDA</t>
  </si>
  <si>
    <t>SUMINISTRO E INSTALACION DE LUMINARIAS</t>
  </si>
  <si>
    <t>SUMINISTRO DE BULTOS DE TIERRA</t>
  </si>
  <si>
    <t>CONSTRUCCION DE TECHUMBRE PARA OFICINA DE RECIBOS</t>
  </si>
  <si>
    <t>SUMINISTRO E INSTALACION DE PUERTA DE CANCELERIA AUTOMATICA</t>
  </si>
  <si>
    <t>98076 TECHUMBRE PARA MOTORES</t>
  </si>
  <si>
    <t xml:space="preserve">DESFOGUE DE CHILLERS </t>
  </si>
  <si>
    <t>MTTO CORRECTIVO AC 31 GEALOAT</t>
  </si>
  <si>
    <t xml:space="preserve">SUMINISTRO DE VIDRIO INASTILLABLE </t>
  </si>
  <si>
    <t>NUESTRO TIEMPO DE ENTREGA ERA LARGO Y LO REQUERIAN DE INMEDIATO</t>
  </si>
  <si>
    <t>SUMINISTRO E INSTALACION DE CORTINAS HAWAIANAS</t>
  </si>
  <si>
    <t>101192 SUMINISTRO E INSTALACION DE 12 REFLECTORES Y 9 POSTES DE 4</t>
  </si>
  <si>
    <t>ESTUDIO DE MECANICA DE SUELOS</t>
  </si>
  <si>
    <t>PIDIERON LA COTIZACION COMPLETA INCLUYENDO ESTE ESTUDIO DENTRO DE ELLA</t>
  </si>
  <si>
    <t>RENTA DE 2 ELEMENTOS DE INTENDENCIA PARA LIMPIEZA DE OFICINAS Y BAÑOS</t>
  </si>
  <si>
    <t>SERVICIOS ELECTROMECANICOS, NEUMATICOS Y DE CONTROL L1, 2, 3, 4.</t>
  </si>
  <si>
    <t xml:space="preserve">ALIMENTACIONES ELECT. A TABLEROS, SISTEMAS DE VACIO Y SISTEMAS
DE AIRE
</t>
  </si>
  <si>
    <t>MANTENIMIENTO A SALA HEYDAY 1</t>
  </si>
  <si>
    <t>SOLICITARON UNA ACTUALIZACION CON OTROS MATERIALES</t>
  </si>
  <si>
    <t>MANTENIMIENTO A SALA HEYDAY 2</t>
  </si>
  <si>
    <t>SUMINISTRO DE LIFTMASTER</t>
  </si>
  <si>
    <t>ALIMENTACION ELECTRICA 110V</t>
  </si>
  <si>
    <t xml:space="preserve"> SUMINISTRO E INSTALACION DE REFACCIONES A EQUIPO DIVIDIDO 15TR</t>
  </si>
  <si>
    <t>TRABAJOS DE RACKS</t>
  </si>
  <si>
    <t>RFQ 101630 TRABAJOS VARIOS EN COCINA</t>
  </si>
  <si>
    <t>SUMINISTRO DE ATOMIZADORES</t>
  </si>
  <si>
    <t>REMODELACION DE COCINETA</t>
  </si>
  <si>
    <t>LOS REQUISITORES ESTAN REVISANDO LAS ROPUESTAS</t>
  </si>
  <si>
    <t>SALA DE JUNTAS DE STAFF</t>
  </si>
  <si>
    <t>SALA DE JUNTAS ll</t>
  </si>
  <si>
    <t>SALA DE JUNTAS l</t>
  </si>
  <si>
    <t>100525 EXPANSION DE MEZZANINE</t>
  </si>
  <si>
    <t>SUMINISTRO E INSTALACION DE PARED CON CORTINAS HAWAIANAS Y
EXTRACTORES DE AIRE</t>
  </si>
  <si>
    <t xml:space="preserve">DIMER - MOVIMIENTO DE CALDERA Y ACUMULADOR
</t>
  </si>
  <si>
    <t>SUMINISTRO DE PISO CERAMICO</t>
  </si>
  <si>
    <t>SUMINISTRO DE MESAS DE JUEGO OP.1</t>
  </si>
  <si>
    <t>SUMINISTRO DE MESAS DE JUEGO OP.2</t>
  </si>
  <si>
    <t>98972 REMPLAZO DE CANALON DE AGUA EN BODEGA DE CABLES</t>
  </si>
  <si>
    <t>SER727 ALIMENTACION ELECTRICA A CUCHARIN</t>
  </si>
  <si>
    <t>SUMINISTRO E INSTALACION DE LUMINARIAS DE EMERGENCIA</t>
  </si>
  <si>
    <t>101453 SUMINISTRO E INSTALACION DE GORRO CHINO PARA DUCTO DE 36</t>
  </si>
  <si>
    <t>LOOP DE AIRE 2</t>
  </si>
  <si>
    <t xml:space="preserve">SUMINISTRO E INSTALACION DE ACTUADOR </t>
  </si>
  <si>
    <t>PORTON NUEVO</t>
  </si>
  <si>
    <t>PORTON CON MATERIAL RECUPERADO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</si>
</sst>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(&quot;$&quot;* #,##0.00_);_(&quot;$&quot;* \(#,##0.00\);_(&quot;$&quot;* &quot;-&quot;??_);_(@_)"/>
    <numFmt numFmtId="44" formatCode="_-&quot;£&quot;* #,##0.00_-;\-&quot;£&quot;* #,##0.00_-;_-&quot;£&quot;* &quot;-&quot;??_-;_-@_-"/>
    <numFmt numFmtId="178" formatCode="[$-1580A]d/m/yyyy;@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Aharoni"/>
      <charset val="177"/>
    </font>
    <font>
      <sz val="11.5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12"/>
      <name val="Calibri Light"/>
      <charset val="134"/>
      <scheme val="major"/>
    </font>
    <font>
      <sz val="11"/>
      <color theme="1"/>
      <name val="Calibri"/>
      <charset val="134"/>
      <scheme val="minor"/>
    </font>
    <font>
      <b/>
      <sz val="12"/>
      <color theme="1"/>
      <name val="Calibri Light"/>
      <charset val="134"/>
      <scheme val="major"/>
    </font>
    <font>
      <b/>
      <sz val="11"/>
      <color theme="1"/>
      <name val="Calibri Light"/>
      <charset val="134"/>
      <scheme val="major"/>
    </font>
    <font>
      <b/>
      <sz val="11"/>
      <name val="Calibri"/>
      <charset val="134"/>
      <scheme val="minor"/>
    </font>
    <font>
      <sz val="10"/>
      <color rgb="FF000000"/>
      <name val="Times New Roman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.5"/>
      <color theme="1"/>
      <name val="Calibri"/>
      <charset val="134"/>
      <scheme val="minor"/>
    </font>
    <font>
      <b/>
      <sz val="11.5"/>
      <name val="Aharoni"/>
      <charset val="177"/>
    </font>
    <font>
      <b/>
      <sz val="12"/>
      <name val="Calibri Light"/>
      <charset val="134"/>
      <scheme val="maj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0"/>
      <color rgb="FF000000"/>
      <name val="Calibri"/>
      <charset val="134"/>
    </font>
    <font>
      <sz val="8.5"/>
      <color rgb="FF00000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>
      <alignment vertical="center"/>
    </xf>
    <xf numFmtId="9" fontId="6" fillId="0" borderId="0" applyFont="0" applyFill="0" applyBorder="0" applyAlignment="0" applyProtection="0"/>
    <xf numFmtId="0" fontId="32" fillId="3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6" fillId="0" borderId="0"/>
    <xf numFmtId="0" fontId="22" fillId="37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27" fillId="13" borderId="1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2" borderId="14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/>
    <xf numFmtId="0" fontId="21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1" xfId="25" applyFont="1" applyFill="1" applyBorder="1" applyAlignment="1">
      <alignment horizontal="center" vertical="center"/>
    </xf>
    <xf numFmtId="0" fontId="2" fillId="2" borderId="1" xfId="25" applyFont="1" applyFill="1" applyBorder="1" applyAlignment="1">
      <alignment horizontal="center" vertical="center" wrapText="1"/>
    </xf>
    <xf numFmtId="0" fontId="3" fillId="0" borderId="1" xfId="25" applyFont="1" applyFill="1" applyBorder="1" applyAlignment="1">
      <alignment horizontal="center" vertical="center"/>
    </xf>
    <xf numFmtId="0" fontId="4" fillId="0" borderId="1" xfId="25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2" xfId="25" applyFont="1" applyFill="1" applyBorder="1" applyAlignment="1">
      <alignment horizontal="center" vertical="top" wrapText="1"/>
    </xf>
    <xf numFmtId="0" fontId="5" fillId="0" borderId="3" xfId="25" applyFont="1" applyFill="1" applyBorder="1" applyAlignment="1">
      <alignment horizontal="center" vertical="top" wrapText="1"/>
    </xf>
    <xf numFmtId="0" fontId="6" fillId="0" borderId="1" xfId="25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58" fontId="4" fillId="0" borderId="1" xfId="0" applyNumberFormat="1" applyFont="1" applyFill="1" applyBorder="1" applyAlignment="1">
      <alignment horizontal="center"/>
    </xf>
    <xf numFmtId="0" fontId="5" fillId="0" borderId="4" xfId="25" applyFont="1" applyFill="1" applyBorder="1" applyAlignment="1">
      <alignment horizontal="center" vertical="top" wrapText="1"/>
    </xf>
    <xf numFmtId="177" fontId="1" fillId="2" borderId="1" xfId="36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77" fontId="7" fillId="0" borderId="1" xfId="29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77" fontId="7" fillId="0" borderId="1" xfId="29" applyNumberFormat="1" applyFont="1" applyFill="1" applyBorder="1"/>
    <xf numFmtId="0" fontId="7" fillId="0" borderId="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58" fontId="8" fillId="0" borderId="2" xfId="0" applyNumberFormat="1" applyFont="1" applyFill="1" applyBorder="1" applyAlignment="1">
      <alignment horizontal="center" vertical="center" wrapText="1"/>
    </xf>
    <xf numFmtId="58" fontId="8" fillId="0" borderId="4" xfId="0" applyNumberFormat="1" applyFont="1" applyFill="1" applyBorder="1" applyAlignment="1">
      <alignment horizontal="center" vertical="center" wrapText="1"/>
    </xf>
    <xf numFmtId="0" fontId="6" fillId="2" borderId="1" xfId="25" applyFont="1" applyFill="1" applyBorder="1" applyAlignment="1">
      <alignment horizontal="center"/>
    </xf>
    <xf numFmtId="0" fontId="6" fillId="2" borderId="1" xfId="25" applyFill="1" applyBorder="1" applyAlignment="1">
      <alignment horizontal="center"/>
    </xf>
    <xf numFmtId="0" fontId="6" fillId="2" borderId="1" xfId="25" applyFill="1" applyBorder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36" applyFont="1" applyBorder="1"/>
    <xf numFmtId="0" fontId="6" fillId="4" borderId="1" xfId="0" applyFont="1" applyFill="1" applyBorder="1" applyAlignment="1"/>
    <xf numFmtId="0" fontId="6" fillId="5" borderId="1" xfId="25" applyFill="1" applyBorder="1" applyAlignment="1">
      <alignment horizontal="right"/>
    </xf>
    <xf numFmtId="177" fontId="9" fillId="4" borderId="1" xfId="29" applyNumberFormat="1" applyFont="1" applyFill="1" applyBorder="1"/>
    <xf numFmtId="0" fontId="10" fillId="2" borderId="1" xfId="25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4" borderId="1" xfId="25" applyFont="1" applyFill="1" applyBorder="1" applyAlignment="1">
      <alignment horizontal="center"/>
    </xf>
    <xf numFmtId="0" fontId="6" fillId="2" borderId="1" xfId="25" applyFont="1" applyFill="1" applyBorder="1" applyAlignment="1">
      <alignment horizontal="center" vertical="center" wrapText="1"/>
    </xf>
    <xf numFmtId="0" fontId="6" fillId="2" borderId="1" xfId="25" applyFill="1" applyBorder="1" applyAlignment="1">
      <alignment horizontal="center" vertical="center" wrapText="1"/>
    </xf>
    <xf numFmtId="177" fontId="6" fillId="0" borderId="1" xfId="36" applyFont="1" applyFill="1" applyBorder="1"/>
    <xf numFmtId="10" fontId="11" fillId="0" borderId="1" xfId="1" applyNumberFormat="1" applyFont="1" applyFill="1" applyBorder="1" applyAlignment="1">
      <alignment horizontal="center"/>
    </xf>
    <xf numFmtId="177" fontId="12" fillId="4" borderId="1" xfId="0" applyNumberFormat="1" applyFont="1" applyFill="1" applyBorder="1" applyAlignment="1"/>
    <xf numFmtId="10" fontId="6" fillId="0" borderId="0" xfId="0" applyNumberFormat="1" applyFont="1" applyFill="1" applyBorder="1" applyAlignment="1"/>
    <xf numFmtId="0" fontId="6" fillId="2" borderId="1" xfId="25" applyFont="1" applyFill="1" applyBorder="1" applyAlignment="1">
      <alignment horizontal="center" vertical="center"/>
    </xf>
    <xf numFmtId="0" fontId="6" fillId="2" borderId="1" xfId="25" applyNumberFormat="1" applyFill="1" applyBorder="1" applyAlignment="1">
      <alignment horizontal="center" vertical="center"/>
    </xf>
    <xf numFmtId="0" fontId="11" fillId="2" borderId="1" xfId="25" applyFont="1" applyFill="1" applyBorder="1" applyAlignment="1">
      <alignment horizontal="center" vertical="center"/>
    </xf>
    <xf numFmtId="0" fontId="11" fillId="2" borderId="1" xfId="25" applyFont="1" applyFill="1" applyBorder="1" applyAlignment="1">
      <alignment horizontal="center" vertical="center" wrapText="1"/>
    </xf>
    <xf numFmtId="0" fontId="6" fillId="0" borderId="1" xfId="25" applyFont="1" applyBorder="1"/>
    <xf numFmtId="177" fontId="6" fillId="0" borderId="1" xfId="29" applyNumberFormat="1" applyFill="1" applyBorder="1" applyAlignment="1">
      <alignment horizontal="center"/>
    </xf>
    <xf numFmtId="177" fontId="11" fillId="0" borderId="1" xfId="29" applyNumberFormat="1" applyFont="1" applyFill="1" applyBorder="1"/>
    <xf numFmtId="177" fontId="6" fillId="0" borderId="1" xfId="29" applyNumberFormat="1" applyFont="1" applyBorder="1"/>
    <xf numFmtId="177" fontId="6" fillId="0" borderId="1" xfId="25" applyNumberFormat="1" applyBorder="1"/>
    <xf numFmtId="177" fontId="12" fillId="5" borderId="1" xfId="25" applyNumberFormat="1" applyFont="1" applyFill="1" applyBorder="1"/>
    <xf numFmtId="0" fontId="6" fillId="0" borderId="1" xfId="25" applyBorder="1" applyAlignment="1">
      <alignment horizontal="center"/>
    </xf>
    <xf numFmtId="177" fontId="6" fillId="0" borderId="1" xfId="25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6" fillId="0" borderId="0" xfId="0" applyFont="1" applyFill="1" applyAlignment="1"/>
    <xf numFmtId="177" fontId="6" fillId="0" borderId="0" xfId="0" applyNumberFormat="1" applyFont="1" applyFill="1" applyAlignment="1"/>
    <xf numFmtId="177" fontId="6" fillId="2" borderId="1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/>
    <xf numFmtId="177" fontId="6" fillId="0" borderId="1" xfId="29" applyNumberFormat="1" applyFont="1" applyFill="1" applyBorder="1"/>
    <xf numFmtId="0" fontId="6" fillId="4" borderId="2" xfId="0" applyFont="1" applyFill="1" applyBorder="1" applyAlignment="1">
      <alignment horizontal="right"/>
    </xf>
    <xf numFmtId="177" fontId="12" fillId="4" borderId="1" xfId="25" applyNumberFormat="1" applyFont="1" applyFill="1" applyBorder="1"/>
    <xf numFmtId="177" fontId="12" fillId="4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1" fillId="0" borderId="0" xfId="25" applyFont="1" applyFill="1" applyBorder="1"/>
    <xf numFmtId="0" fontId="14" fillId="0" borderId="1" xfId="25" applyFont="1" applyFill="1" applyBorder="1" applyAlignment="1">
      <alignment horizontal="center" vertical="center"/>
    </xf>
    <xf numFmtId="0" fontId="14" fillId="0" borderId="5" xfId="25" applyFont="1" applyFill="1" applyBorder="1" applyAlignment="1">
      <alignment horizontal="center" vertical="center"/>
    </xf>
    <xf numFmtId="0" fontId="15" fillId="0" borderId="1" xfId="25" applyFont="1" applyFill="1" applyBorder="1" applyAlignment="1">
      <alignment horizontal="center" vertical="center" wrapText="1"/>
    </xf>
    <xf numFmtId="0" fontId="7" fillId="6" borderId="6" xfId="25" applyFont="1" applyFill="1" applyBorder="1" applyAlignment="1">
      <alignment horizontal="center" vertical="center"/>
    </xf>
    <xf numFmtId="0" fontId="16" fillId="6" borderId="6" xfId="25" applyFont="1" applyFill="1" applyBorder="1" applyAlignment="1">
      <alignment horizontal="center" vertical="center" wrapText="1"/>
    </xf>
    <xf numFmtId="0" fontId="7" fillId="7" borderId="7" xfId="25" applyFont="1" applyFill="1" applyBorder="1" applyAlignment="1">
      <alignment horizontal="center" vertical="center"/>
    </xf>
    <xf numFmtId="0" fontId="16" fillId="7" borderId="7" xfId="25" applyFont="1" applyFill="1" applyBorder="1" applyAlignment="1">
      <alignment horizontal="center" vertical="center" wrapText="1"/>
    </xf>
    <xf numFmtId="0" fontId="7" fillId="0" borderId="8" xfId="25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7" borderId="6" xfId="25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/>
    </xf>
    <xf numFmtId="0" fontId="7" fillId="7" borderId="5" xfId="25" applyFont="1" applyFill="1" applyBorder="1" applyAlignment="1">
      <alignment horizontal="center" vertical="center"/>
    </xf>
    <xf numFmtId="0" fontId="16" fillId="7" borderId="2" xfId="25" applyFont="1" applyFill="1" applyBorder="1" applyAlignment="1">
      <alignment horizontal="center" vertical="center" wrapText="1"/>
    </xf>
    <xf numFmtId="0" fontId="16" fillId="7" borderId="3" xfId="25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wrapText="1"/>
    </xf>
    <xf numFmtId="0" fontId="7" fillId="6" borderId="5" xfId="25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7" fillId="7" borderId="1" xfId="25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0" borderId="1" xfId="2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7" fillId="0" borderId="7" xfId="25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176" fontId="12" fillId="0" borderId="0" xfId="0" applyNumberFormat="1" applyFont="1" applyFill="1" applyAlignment="1">
      <alignment horizontal="center"/>
    </xf>
    <xf numFmtId="58" fontId="7" fillId="6" borderId="6" xfId="25" applyNumberFormat="1" applyFont="1" applyFill="1" applyBorder="1" applyAlignment="1">
      <alignment horizontal="center" vertical="center"/>
    </xf>
    <xf numFmtId="0" fontId="16" fillId="6" borderId="6" xfId="25" applyFont="1" applyFill="1" applyBorder="1" applyAlignment="1">
      <alignment horizontal="center"/>
    </xf>
    <xf numFmtId="58" fontId="7" fillId="7" borderId="7" xfId="25" applyNumberFormat="1" applyFont="1" applyFill="1" applyBorder="1" applyAlignment="1">
      <alignment horizontal="center" vertical="center"/>
    </xf>
    <xf numFmtId="0" fontId="16" fillId="7" borderId="7" xfId="25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58" fontId="7" fillId="0" borderId="8" xfId="25" applyNumberFormat="1" applyFont="1" applyFill="1" applyBorder="1" applyAlignment="1">
      <alignment horizontal="center" vertical="center"/>
    </xf>
    <xf numFmtId="0" fontId="16" fillId="0" borderId="8" xfId="25" applyFont="1" applyFill="1" applyBorder="1" applyAlignment="1">
      <alignment horizontal="center"/>
    </xf>
    <xf numFmtId="58" fontId="7" fillId="7" borderId="6" xfId="25" applyNumberFormat="1" applyFont="1" applyFill="1" applyBorder="1" applyAlignment="1">
      <alignment horizontal="center" vertical="center"/>
    </xf>
    <xf numFmtId="0" fontId="16" fillId="7" borderId="6" xfId="25" applyFont="1" applyFill="1" applyBorder="1" applyAlignment="1">
      <alignment horizontal="center"/>
    </xf>
    <xf numFmtId="0" fontId="16" fillId="7" borderId="4" xfId="25" applyFont="1" applyFill="1" applyBorder="1" applyAlignment="1">
      <alignment horizontal="center" vertical="center" wrapText="1"/>
    </xf>
    <xf numFmtId="58" fontId="7" fillId="7" borderId="5" xfId="25" applyNumberFormat="1" applyFont="1" applyFill="1" applyBorder="1" applyAlignment="1">
      <alignment horizontal="center" vertical="center"/>
    </xf>
    <xf numFmtId="0" fontId="16" fillId="7" borderId="1" xfId="25" applyFont="1" applyFill="1" applyBorder="1" applyAlignment="1">
      <alignment horizontal="center"/>
    </xf>
    <xf numFmtId="58" fontId="7" fillId="7" borderId="5" xfId="0" applyNumberFormat="1" applyFont="1" applyFill="1" applyBorder="1" applyAlignment="1">
      <alignment horizontal="center" vertical="center"/>
    </xf>
    <xf numFmtId="0" fontId="16" fillId="7" borderId="5" xfId="25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 wrapText="1"/>
    </xf>
    <xf numFmtId="58" fontId="7" fillId="6" borderId="5" xfId="0" applyNumberFormat="1" applyFont="1" applyFill="1" applyBorder="1" applyAlignment="1">
      <alignment horizontal="center" vertical="center"/>
    </xf>
    <xf numFmtId="0" fontId="16" fillId="6" borderId="5" xfId="25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wrapText="1"/>
    </xf>
    <xf numFmtId="58" fontId="7" fillId="7" borderId="1" xfId="0" applyNumberFormat="1" applyFont="1" applyFill="1" applyBorder="1" applyAlignment="1">
      <alignment horizontal="center" vertical="center"/>
    </xf>
    <xf numFmtId="58" fontId="7" fillId="7" borderId="6" xfId="0" applyNumberFormat="1" applyFont="1" applyFill="1" applyBorder="1" applyAlignment="1">
      <alignment horizontal="center" vertical="center"/>
    </xf>
    <xf numFmtId="58" fontId="7" fillId="0" borderId="8" xfId="0" applyNumberFormat="1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16" fillId="0" borderId="1" xfId="25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58" fontId="7" fillId="0" borderId="7" xfId="0" applyNumberFormat="1" applyFont="1" applyFill="1" applyBorder="1" applyAlignment="1">
      <alignment horizontal="center" vertical="center"/>
    </xf>
    <xf numFmtId="0" fontId="16" fillId="0" borderId="7" xfId="25" applyFont="1" applyFill="1" applyBorder="1" applyAlignment="1">
      <alignment horizontal="center"/>
    </xf>
    <xf numFmtId="178" fontId="14" fillId="0" borderId="5" xfId="0" applyNumberFormat="1" applyFont="1" applyFill="1" applyBorder="1" applyAlignment="1">
      <alignment horizontal="center" vertical="center" wrapText="1"/>
    </xf>
    <xf numFmtId="9" fontId="7" fillId="6" borderId="6" xfId="50" applyFont="1" applyFill="1" applyBorder="1"/>
    <xf numFmtId="0" fontId="7" fillId="6" borderId="2" xfId="25" applyFont="1" applyFill="1" applyBorder="1" applyAlignment="1">
      <alignment horizontal="center" vertical="center"/>
    </xf>
    <xf numFmtId="0" fontId="7" fillId="6" borderId="4" xfId="25" applyFont="1" applyFill="1" applyBorder="1" applyAlignment="1">
      <alignment horizontal="center" vertical="center"/>
    </xf>
    <xf numFmtId="9" fontId="7" fillId="7" borderId="7" xfId="50" applyFont="1" applyFill="1" applyBorder="1"/>
    <xf numFmtId="0" fontId="7" fillId="0" borderId="2" xfId="25" applyFont="1" applyFill="1" applyBorder="1" applyAlignment="1">
      <alignment horizontal="center" vertical="center"/>
    </xf>
    <xf numFmtId="0" fontId="7" fillId="0" borderId="4" xfId="25" applyFont="1" applyFill="1" applyBorder="1" applyAlignment="1">
      <alignment horizontal="center" vertical="center"/>
    </xf>
    <xf numFmtId="9" fontId="7" fillId="0" borderId="8" xfId="50" applyFont="1" applyFill="1" applyBorder="1"/>
    <xf numFmtId="9" fontId="7" fillId="7" borderId="6" xfId="50" applyFont="1" applyFill="1" applyBorder="1"/>
    <xf numFmtId="9" fontId="7" fillId="7" borderId="5" xfId="5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9" fontId="7" fillId="6" borderId="5" xfId="50" applyFont="1" applyFill="1" applyBorder="1"/>
    <xf numFmtId="0" fontId="7" fillId="6" borderId="1" xfId="0" applyFont="1" applyFill="1" applyBorder="1" applyAlignment="1">
      <alignment horizontal="center" vertical="center"/>
    </xf>
    <xf numFmtId="9" fontId="7" fillId="7" borderId="1" xfId="50" applyFont="1" applyFill="1" applyBorder="1"/>
    <xf numFmtId="9" fontId="7" fillId="0" borderId="1" xfId="50" applyFont="1" applyFill="1" applyBorder="1"/>
    <xf numFmtId="9" fontId="7" fillId="0" borderId="7" xfId="50" applyFont="1" applyFill="1" applyBorder="1"/>
    <xf numFmtId="0" fontId="6" fillId="8" borderId="1" xfId="25" applyFont="1" applyFill="1" applyBorder="1" applyAlignment="1">
      <alignment horizontal="center" vertical="center"/>
    </xf>
    <xf numFmtId="0" fontId="4" fillId="8" borderId="1" xfId="25" applyFont="1" applyFill="1" applyBorder="1" applyAlignment="1">
      <alignment horizontal="center" vertical="center"/>
    </xf>
    <xf numFmtId="0" fontId="5" fillId="8" borderId="2" xfId="25" applyFont="1" applyFill="1" applyBorder="1" applyAlignment="1">
      <alignment horizontal="center" vertical="top" wrapText="1"/>
    </xf>
    <xf numFmtId="0" fontId="5" fillId="8" borderId="3" xfId="25" applyFont="1" applyFill="1" applyBorder="1" applyAlignment="1">
      <alignment horizontal="center" vertical="top" wrapText="1"/>
    </xf>
    <xf numFmtId="0" fontId="5" fillId="8" borderId="4" xfId="25" applyFont="1" applyFill="1" applyBorder="1" applyAlignment="1">
      <alignment horizontal="center" vertical="top" wrapText="1"/>
    </xf>
    <xf numFmtId="0" fontId="7" fillId="8" borderId="1" xfId="0" applyNumberFormat="1" applyFont="1" applyFill="1" applyBorder="1" applyAlignment="1">
      <alignment horizontal="center"/>
    </xf>
    <xf numFmtId="58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77" fontId="7" fillId="8" borderId="1" xfId="29" applyNumberFormat="1" applyFont="1" applyFill="1" applyBorder="1"/>
    <xf numFmtId="0" fontId="7" fillId="8" borderId="2" xfId="0" applyNumberFormat="1" applyFont="1" applyFill="1" applyBorder="1" applyAlignment="1">
      <alignment horizontal="center" vertical="center"/>
    </xf>
    <xf numFmtId="0" fontId="7" fillId="8" borderId="4" xfId="0" applyNumberFormat="1" applyFont="1" applyFill="1" applyBorder="1" applyAlignment="1">
      <alignment horizontal="center" vertical="center"/>
    </xf>
    <xf numFmtId="58" fontId="8" fillId="8" borderId="2" xfId="0" applyNumberFormat="1" applyFont="1" applyFill="1" applyBorder="1" applyAlignment="1">
      <alignment horizontal="center" vertical="center" wrapText="1"/>
    </xf>
    <xf numFmtId="58" fontId="8" fillId="8" borderId="4" xfId="0" applyNumberFormat="1" applyFont="1" applyFill="1" applyBorder="1" applyAlignment="1">
      <alignment horizontal="center" vertical="center" wrapText="1"/>
    </xf>
  </cellXfs>
  <cellStyles count="52">
    <cellStyle name="Normal" xfId="0" builtinId="0"/>
    <cellStyle name="Porcentaje 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Normal 6" xfId="25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Moneda 5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3"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44</xdr:col>
      <xdr:colOff>540124</xdr:colOff>
      <xdr:row>6</xdr:row>
      <xdr:rowOff>0</xdr:rowOff>
    </xdr:from>
    <xdr:ext cx="65" cy="172227"/>
    <xdr:sp>
      <xdr:nvSpPr>
        <xdr:cNvPr id="2" name="CuadroTexto 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" name="CuadroTexto 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" name="CuadroTexto 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" name="CuadroTexto 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" name="CuadroTexto 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" name="CuadroTexto 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" name="CuadroTexto 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" name="CuadroTexto 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" name="CuadroTexto 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" name="CuadroTexto 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" name="CuadroTexto 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" name="CuadroTexto 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" name="CuadroTexto 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" name="CuadroTexto 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" name="CuadroTexto 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" name="CuadroTexto 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" name="CuadroTexto 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" name="CuadroTexto 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" name="CuadroTexto 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" name="CuadroTexto 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" name="CuadroTexto 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" name="CuadroTexto 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" name="CuadroTexto 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" name="CuadroTexto 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" name="CuadroTexto 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" name="CuadroTexto 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" name="CuadroTexto 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" name="CuadroTexto 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" name="CuadroTexto 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" name="CuadroTexto 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" name="CuadroTexto 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" name="CuadroTexto 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" name="CuadroTexto 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" name="CuadroTexto 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" name="CuadroTexto 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" name="CuadroTexto 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" name="CuadroTexto 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" name="CuadroTexto 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" name="CuadroTexto 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" name="CuadroTexto 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" name="CuadroTexto 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" name="CuadroTexto 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" name="CuadroTexto 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" name="CuadroTexto 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" name="CuadroTexto 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" name="CuadroTexto 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" name="CuadroTexto 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" name="CuadroTexto 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" name="CuadroTexto 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" name="CuadroTexto 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" name="CuadroTexto 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" name="CuadroTexto 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4" name="CuadroTexto 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5" name="CuadroTexto 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" name="CuadroTexto 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" name="CuadroTexto 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" name="CuadroTexto 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" name="CuadroTexto 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" name="CuadroTexto 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" name="CuadroTexto 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" name="CuadroTexto 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" name="CuadroTexto 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" name="CuadroTexto 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" name="CuadroTexto 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" name="CuadroTexto 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" name="CuadroTexto 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" name="CuadroTexto 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" name="CuadroTexto 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" name="CuadroTexto 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" name="CuadroTexto 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" name="CuadroTexto 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" name="CuadroTexto 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" name="CuadroTexto 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" name="CuadroTexto 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" name="CuadroTexto 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" name="CuadroTexto 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" name="CuadroTexto 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" name="CuadroTexto 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" name="CuadroTexto 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" name="CuadroTexto 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" name="CuadroTexto 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" name="CuadroTexto 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" name="CuadroTexto 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" name="CuadroTexto 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" name="CuadroTexto 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" name="CuadroTexto 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" name="CuadroTexto 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" name="CuadroTexto 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" name="CuadroTexto 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" name="CuadroTexto 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" name="CuadroTexto 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" name="CuadroTexto 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" name="CuadroTexto 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" name="CuadroTexto 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" name="CuadroTexto 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" name="CuadroTexto 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" name="CuadroTexto 1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" name="CuadroTexto 1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" name="CuadroTexto 1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" name="CuadroTexto 1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" name="CuadroTexto 1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" name="CuadroTexto 1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" name="CuadroTexto 1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" name="CuadroTexto 1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" name="CuadroTexto 1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" name="CuadroTexto 1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" name="CuadroTexto 1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" name="CuadroTexto 1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" name="CuadroTexto 1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" name="CuadroTexto 1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" name="CuadroTexto 1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" name="CuadroTexto 1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" name="CuadroTexto 1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" name="CuadroTexto 1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" name="CuadroTexto 1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" name="CuadroTexto 1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" name="CuadroTexto 1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" name="CuadroTexto 1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" name="CuadroTexto 1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" name="CuadroTexto 1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" name="CuadroTexto 1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" name="CuadroTexto 1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" name="CuadroTexto 1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" name="CuadroTexto 1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" name="CuadroTexto 1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" name="CuadroTexto 1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" name="CuadroTexto 1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" name="CuadroTexto 1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" name="CuadroTexto 1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" name="CuadroTexto 1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" name="CuadroTexto 1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" name="CuadroTexto 1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" name="CuadroTexto 1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" name="CuadroTexto 1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" name="CuadroTexto 1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" name="CuadroTexto 1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" name="CuadroTexto 1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" name="CuadroTexto 1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" name="CuadroTexto 1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" name="CuadroTexto 1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" name="CuadroTexto 1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" name="CuadroTexto 1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" name="CuadroTexto 1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" name="CuadroTexto 1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" name="CuadroTexto 1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" name="CuadroTexto 1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" name="CuadroTexto 1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" name="CuadroTexto 1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" name="CuadroTexto 1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" name="CuadroTexto 1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" name="CuadroTexto 1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" name="CuadroTexto 1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" name="CuadroTexto 1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" name="CuadroTexto 1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" name="CuadroTexto 1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" name="CuadroTexto 1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" name="CuadroTexto 1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" name="CuadroTexto 1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" name="CuadroTexto 1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" name="CuadroTexto 1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" name="CuadroTexto 1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" name="CuadroTexto 1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4" name="CuadroTexto 1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5" name="CuadroTexto 1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6" name="CuadroTexto 1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7" name="CuadroTexto 1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8" name="CuadroTexto 1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9" name="CuadroTexto 1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0" name="CuadroTexto 1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1" name="CuadroTexto 1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2" name="CuadroTexto 1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3" name="CuadroTexto 1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4" name="CuadroTexto 1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5" name="CuadroTexto 1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6" name="CuadroTexto 1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7" name="CuadroTexto 1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8" name="CuadroTexto 1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79" name="CuadroTexto 1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0" name="CuadroTexto 1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1" name="CuadroTexto 1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2" name="CuadroTexto 1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3" name="CuadroTexto 1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4" name="CuadroTexto 1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5" name="CuadroTexto 1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6" name="CuadroTexto 1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7" name="CuadroTexto 1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8" name="CuadroTexto 1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89" name="CuadroTexto 1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0" name="CuadroTexto 1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1" name="CuadroTexto 1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2" name="CuadroTexto 1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3" name="CuadroTexto 1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4" name="CuadroTexto 1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5" name="CuadroTexto 1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6" name="CuadroTexto 1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7" name="CuadroTexto 1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8" name="CuadroTexto 2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99" name="CuadroTexto 2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0" name="CuadroTexto 2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1" name="CuadroTexto 2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2" name="CuadroTexto 2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3" name="CuadroTexto 2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4" name="CuadroTexto 2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5" name="CuadroTexto 2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6" name="CuadroTexto 2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7" name="CuadroTexto 2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8" name="CuadroTexto 2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09" name="CuadroTexto 2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0" name="CuadroTexto 2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1" name="CuadroTexto 2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2" name="CuadroTexto 2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3" name="CuadroTexto 2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4" name="CuadroTexto 2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5" name="CuadroTexto 2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6" name="CuadroTexto 2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7" name="CuadroTexto 2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8" name="CuadroTexto 2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19" name="CuadroTexto 2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0" name="CuadroTexto 2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1" name="CuadroTexto 2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2" name="CuadroTexto 2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3" name="CuadroTexto 2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4" name="CuadroTexto 2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5" name="CuadroTexto 2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6" name="CuadroTexto 2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7" name="CuadroTexto 2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8" name="CuadroTexto 2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29" name="CuadroTexto 2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0" name="CuadroTexto 2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1" name="CuadroTexto 2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2" name="CuadroTexto 2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3" name="CuadroTexto 2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4" name="CuadroTexto 2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5" name="CuadroTexto 2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6" name="CuadroTexto 2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7" name="CuadroTexto 2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8" name="CuadroTexto 2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39" name="CuadroTexto 2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0" name="CuadroTexto 2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1" name="CuadroTexto 2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2" name="CuadroTexto 2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3" name="CuadroTexto 2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4" name="CuadroTexto 2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5" name="CuadroTexto 2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6" name="CuadroTexto 2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7" name="CuadroTexto 2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8" name="CuadroTexto 2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49" name="CuadroTexto 2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0" name="CuadroTexto 2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1" name="CuadroTexto 2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2" name="CuadroTexto 2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3" name="CuadroTexto 2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4" name="CuadroTexto 2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5" name="CuadroTexto 2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6" name="CuadroTexto 2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7" name="CuadroTexto 2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8" name="CuadroTexto 2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59" name="CuadroTexto 2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0" name="CuadroTexto 2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1" name="CuadroTexto 2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2" name="CuadroTexto 2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3" name="CuadroTexto 2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4" name="CuadroTexto 2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5" name="CuadroTexto 2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6" name="CuadroTexto 2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7" name="CuadroTexto 2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8" name="CuadroTexto 2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69" name="CuadroTexto 2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0" name="CuadroTexto 2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1" name="CuadroTexto 2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2" name="CuadroTexto 2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3" name="CuadroTexto 2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4" name="CuadroTexto 2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5" name="CuadroTexto 2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6" name="CuadroTexto 2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7" name="CuadroTexto 2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8" name="CuadroTexto 2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79" name="CuadroTexto 2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0" name="CuadroTexto 2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1" name="CuadroTexto 2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2" name="CuadroTexto 2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3" name="CuadroTexto 2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4" name="CuadroTexto 2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5" name="CuadroTexto 2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6" name="CuadroTexto 2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7" name="CuadroTexto 2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8" name="CuadroTexto 2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89" name="CuadroTexto 2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0" name="CuadroTexto 2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1" name="CuadroTexto 2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2" name="CuadroTexto 2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3" name="CuadroTexto 2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4" name="CuadroTexto 2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5" name="CuadroTexto 2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6" name="CuadroTexto 2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7" name="CuadroTexto 2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8" name="CuadroTexto 3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299" name="CuadroTexto 3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0" name="CuadroTexto 3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1" name="CuadroTexto 3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2" name="CuadroTexto 3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3" name="CuadroTexto 3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4" name="CuadroTexto 3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5" name="CuadroTexto 3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6" name="CuadroTexto 3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7" name="CuadroTexto 3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8" name="CuadroTexto 3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09" name="CuadroTexto 3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0" name="CuadroTexto 3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1" name="CuadroTexto 3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2" name="CuadroTexto 3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3" name="CuadroTexto 3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4" name="CuadroTexto 3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5" name="CuadroTexto 3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6" name="CuadroTexto 3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7" name="CuadroTexto 3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8" name="CuadroTexto 3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19" name="CuadroTexto 3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0" name="CuadroTexto 3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1" name="CuadroTexto 3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2" name="CuadroTexto 3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3" name="CuadroTexto 3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4" name="CuadroTexto 3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5" name="CuadroTexto 3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6" name="CuadroTexto 3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7" name="CuadroTexto 3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8" name="CuadroTexto 3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29" name="CuadroTexto 3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0" name="CuadroTexto 3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1" name="CuadroTexto 3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2" name="CuadroTexto 3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3" name="CuadroTexto 3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4" name="CuadroTexto 3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5" name="CuadroTexto 3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6" name="CuadroTexto 3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7" name="CuadroTexto 3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8" name="CuadroTexto 3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39" name="CuadroTexto 3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0" name="CuadroTexto 3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1" name="CuadroTexto 3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2" name="CuadroTexto 3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3" name="CuadroTexto 3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4" name="CuadroTexto 3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5" name="CuadroTexto 3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6" name="CuadroTexto 3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7" name="CuadroTexto 3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8" name="CuadroTexto 3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49" name="CuadroTexto 3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0" name="CuadroTexto 3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1" name="CuadroTexto 3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2" name="CuadroTexto 3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3" name="CuadroTexto 3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4" name="CuadroTexto 3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5" name="CuadroTexto 3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6" name="CuadroTexto 3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7" name="CuadroTexto 3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8" name="CuadroTexto 3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59" name="CuadroTexto 3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0" name="CuadroTexto 3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1" name="CuadroTexto 3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2" name="CuadroTexto 3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3" name="CuadroTexto 3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4" name="CuadroTexto 3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5" name="CuadroTexto 3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6" name="CuadroTexto 3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7" name="CuadroTexto 3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8" name="CuadroTexto 3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69" name="CuadroTexto 3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0" name="CuadroTexto 3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1" name="CuadroTexto 3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2" name="CuadroTexto 3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3" name="CuadroTexto 3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4" name="CuadroTexto 3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5" name="CuadroTexto 3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6" name="CuadroTexto 3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7" name="CuadroTexto 3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8" name="CuadroTexto 3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79" name="CuadroTexto 3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0" name="CuadroTexto 3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1" name="CuadroTexto 3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2" name="CuadroTexto 3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3" name="CuadroTexto 3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4" name="CuadroTexto 3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5" name="CuadroTexto 4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6" name="CuadroTexto 4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7" name="CuadroTexto 4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8" name="CuadroTexto 4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89" name="CuadroTexto 4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0" name="CuadroTexto 4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1" name="CuadroTexto 4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2" name="CuadroTexto 4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3" name="CuadroTexto 4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4" name="CuadroTexto 4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5" name="CuadroTexto 4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6" name="CuadroTexto 4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7" name="CuadroTexto 4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8" name="CuadroTexto 4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399" name="CuadroTexto 4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0" name="CuadroTexto 4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1" name="CuadroTexto 4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2" name="CuadroTexto 4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3" name="CuadroTexto 4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4" name="CuadroTexto 4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5" name="CuadroTexto 4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6" name="CuadroTexto 4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7" name="CuadroTexto 4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8" name="CuadroTexto 4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09" name="CuadroTexto 4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0" name="CuadroTexto 4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1" name="CuadroTexto 4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2" name="CuadroTexto 4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3" name="CuadroTexto 4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4" name="CuadroTexto 4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5" name="CuadroTexto 4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6" name="CuadroTexto 4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7" name="CuadroTexto 4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8" name="CuadroTexto 4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19" name="CuadroTexto 4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0" name="CuadroTexto 4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1" name="CuadroTexto 4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2" name="CuadroTexto 4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3" name="CuadroTexto 4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4" name="CuadroTexto 4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5" name="CuadroTexto 4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6" name="CuadroTexto 4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7" name="CuadroTexto 4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8" name="CuadroTexto 4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29" name="CuadroTexto 4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0" name="CuadroTexto 4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1" name="CuadroTexto 4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2" name="CuadroTexto 4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3" name="CuadroTexto 4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4" name="CuadroTexto 4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5" name="CuadroTexto 4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6" name="CuadroTexto 4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7" name="CuadroTexto 4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8" name="CuadroTexto 4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39" name="CuadroTexto 4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0" name="CuadroTexto 4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1" name="CuadroTexto 4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2" name="CuadroTexto 4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3" name="CuadroTexto 4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4" name="CuadroTexto 4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5" name="CuadroTexto 4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6" name="CuadroTexto 4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7" name="CuadroTexto 4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8" name="CuadroTexto 4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49" name="CuadroTexto 4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0" name="CuadroTexto 4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1" name="CuadroTexto 4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2" name="CuadroTexto 4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3" name="CuadroTexto 4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4" name="CuadroTexto 4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5" name="CuadroTexto 4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6" name="CuadroTexto 4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7" name="CuadroTexto 4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8" name="CuadroTexto 4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59" name="CuadroTexto 4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0" name="CuadroTexto 4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1" name="CuadroTexto 4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2" name="CuadroTexto 4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3" name="CuadroTexto 4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4" name="CuadroTexto 4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5" name="CuadroTexto 4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6" name="CuadroTexto 4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7" name="CuadroTexto 4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8" name="CuadroTexto 4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69" name="CuadroTexto 4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0" name="CuadroTexto 4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1" name="CuadroTexto 4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2" name="CuadroTexto 4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3" name="CuadroTexto 4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4" name="CuadroTexto 4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5" name="CuadroTexto 4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6" name="CuadroTexto 4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7" name="CuadroTexto 4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8" name="CuadroTexto 4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79" name="CuadroTexto 4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0" name="CuadroTexto 4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1" name="CuadroTexto 4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2" name="CuadroTexto 4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3" name="CuadroTexto 4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4" name="CuadroTexto 4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5" name="CuadroTexto 5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6" name="CuadroTexto 5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7" name="CuadroTexto 5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8" name="CuadroTexto 5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89" name="CuadroTexto 5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0" name="CuadroTexto 5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1" name="CuadroTexto 5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2" name="CuadroTexto 5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3" name="CuadroTexto 5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4" name="CuadroTexto 5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5" name="CuadroTexto 5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6" name="CuadroTexto 5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7" name="CuadroTexto 5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8" name="CuadroTexto 5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499" name="CuadroTexto 5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0" name="CuadroTexto 5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1" name="CuadroTexto 5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2" name="CuadroTexto 5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3" name="CuadroTexto 5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4" name="CuadroTexto 5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5" name="CuadroTexto 5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6" name="CuadroTexto 5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7" name="CuadroTexto 5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8" name="CuadroTexto 5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09" name="CuadroTexto 5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0" name="CuadroTexto 5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1" name="CuadroTexto 5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2" name="CuadroTexto 5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3" name="CuadroTexto 5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4" name="CuadroTexto 5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5" name="CuadroTexto 5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6" name="CuadroTexto 5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7" name="CuadroTexto 5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8" name="CuadroTexto 5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19" name="CuadroTexto 5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0" name="CuadroTexto 5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1" name="CuadroTexto 5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2" name="CuadroTexto 5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3" name="CuadroTexto 5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4" name="CuadroTexto 5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5" name="CuadroTexto 5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6" name="CuadroTexto 5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7" name="CuadroTexto 5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8" name="CuadroTexto 5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29" name="CuadroTexto 5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0" name="CuadroTexto 5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1" name="CuadroTexto 5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2" name="CuadroTexto 5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3" name="CuadroTexto 5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4" name="CuadroTexto 5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5" name="CuadroTexto 5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36" name="CuadroTexto 5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37" name="CuadroTexto 553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38" name="CuadroTexto 554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39" name="CuadroTexto 555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4</xdr:row>
      <xdr:rowOff>0</xdr:rowOff>
    </xdr:from>
    <xdr:ext cx="65" cy="172227"/>
    <xdr:sp>
      <xdr:nvSpPr>
        <xdr:cNvPr id="540" name="CuadroTexto 556"/>
        <xdr:cNvSpPr txBox="1"/>
      </xdr:nvSpPr>
      <xdr:spPr>
        <a:xfrm>
          <a:off x="40163750" y="21431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4</xdr:row>
      <xdr:rowOff>0</xdr:rowOff>
    </xdr:from>
    <xdr:ext cx="65" cy="172227"/>
    <xdr:sp>
      <xdr:nvSpPr>
        <xdr:cNvPr id="541" name="CuadroTexto 557"/>
        <xdr:cNvSpPr txBox="1"/>
      </xdr:nvSpPr>
      <xdr:spPr>
        <a:xfrm>
          <a:off x="40163750" y="21431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4</xdr:row>
      <xdr:rowOff>0</xdr:rowOff>
    </xdr:from>
    <xdr:ext cx="65" cy="172227"/>
    <xdr:sp>
      <xdr:nvSpPr>
        <xdr:cNvPr id="542" name="CuadroTexto 558"/>
        <xdr:cNvSpPr txBox="1"/>
      </xdr:nvSpPr>
      <xdr:spPr>
        <a:xfrm>
          <a:off x="40163750" y="21431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3" name="CuadroTexto 559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4" name="CuadroTexto 560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5" name="CuadroTexto 561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6" name="CuadroTexto 562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7" name="CuadroTexto 563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8" name="CuadroTexto 564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49" name="CuadroTexto 565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0" name="CuadroTexto 566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1" name="CuadroTexto 567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2" name="CuadroTexto 568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3" name="CuadroTexto 569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4" name="CuadroTexto 570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5" name="CuadroTexto 571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6" name="CuadroTexto 572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7" name="CuadroTexto 573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8" name="CuadroTexto 574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59" name="CuadroTexto 575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560" name="CuadroTexto 576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1" name="CuadroTexto 5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2" name="CuadroTexto 5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3" name="CuadroTexto 5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4" name="CuadroTexto 5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5" name="CuadroTexto 5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6" name="CuadroTexto 5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7" name="CuadroTexto 5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8" name="CuadroTexto 5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69" name="CuadroTexto 5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0" name="CuadroTexto 5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1" name="CuadroTexto 5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2" name="CuadroTexto 5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3" name="CuadroTexto 5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4" name="CuadroTexto 5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5" name="CuadroTexto 5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6" name="CuadroTexto 5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7" name="CuadroTexto 5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8" name="CuadroTexto 5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79" name="CuadroTexto 5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0" name="CuadroTexto 5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1" name="CuadroTexto 5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2" name="CuadroTexto 5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3" name="CuadroTexto 5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4" name="CuadroTexto 6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5" name="CuadroTexto 6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6" name="CuadroTexto 6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7" name="CuadroTexto 6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8" name="CuadroTexto 6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89" name="CuadroTexto 6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0" name="CuadroTexto 6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1" name="CuadroTexto 6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2" name="CuadroTexto 6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3" name="CuadroTexto 6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4" name="CuadroTexto 6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5" name="CuadroTexto 6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6" name="CuadroTexto 6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7" name="CuadroTexto 6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8" name="CuadroTexto 6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599" name="CuadroTexto 6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0" name="CuadroTexto 6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1" name="CuadroTexto 6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2" name="CuadroTexto 6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3" name="CuadroTexto 6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4" name="CuadroTexto 6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5" name="CuadroTexto 6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6" name="CuadroTexto 6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7" name="CuadroTexto 6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8" name="CuadroTexto 6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09" name="CuadroTexto 6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0" name="CuadroTexto 6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1" name="CuadroTexto 6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2" name="CuadroTexto 6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3" name="CuadroTexto 6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4" name="CuadroTexto 6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5" name="CuadroTexto 6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6" name="CuadroTexto 6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7" name="CuadroTexto 6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8" name="CuadroTexto 6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19" name="CuadroTexto 6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0" name="CuadroTexto 6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1" name="CuadroTexto 6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2" name="CuadroTexto 6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3" name="CuadroTexto 6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4" name="CuadroTexto 6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5" name="CuadroTexto 6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6" name="CuadroTexto 6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7" name="CuadroTexto 6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8" name="CuadroTexto 6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29" name="CuadroTexto 6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0" name="CuadroTexto 6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1" name="CuadroTexto 6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2" name="CuadroTexto 6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3" name="CuadroTexto 6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4" name="CuadroTexto 6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5" name="CuadroTexto 6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6" name="CuadroTexto 6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7" name="CuadroTexto 6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8" name="CuadroTexto 6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39" name="CuadroTexto 6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0" name="CuadroTexto 6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1" name="CuadroTexto 6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2" name="CuadroTexto 6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3" name="CuadroTexto 6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4" name="CuadroTexto 6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5" name="CuadroTexto 6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6" name="CuadroTexto 6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7" name="CuadroTexto 6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8" name="CuadroTexto 6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49" name="CuadroTexto 6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0" name="CuadroTexto 6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1" name="CuadroTexto 6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2" name="CuadroTexto 6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3" name="CuadroTexto 6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4" name="CuadroTexto 6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5" name="CuadroTexto 6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6" name="CuadroTexto 6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7" name="CuadroTexto 6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8" name="CuadroTexto 6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59" name="CuadroTexto 6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0" name="CuadroTexto 6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1" name="CuadroTexto 6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2" name="CuadroTexto 6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3" name="CuadroTexto 6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4" name="CuadroTexto 6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5" name="CuadroTexto 6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6" name="CuadroTexto 6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7" name="CuadroTexto 6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8" name="CuadroTexto 6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69" name="CuadroTexto 6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0" name="CuadroTexto 6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1" name="CuadroTexto 6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2" name="CuadroTexto 6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3" name="CuadroTexto 6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4" name="CuadroTexto 6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5" name="CuadroTexto 6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6" name="CuadroTexto 6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7" name="CuadroTexto 6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8" name="CuadroTexto 6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79" name="CuadroTexto 6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0" name="CuadroTexto 6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1" name="CuadroTexto 6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2" name="CuadroTexto 6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3" name="CuadroTexto 6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4" name="CuadroTexto 7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5" name="CuadroTexto 7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6" name="CuadroTexto 7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7" name="CuadroTexto 7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8" name="CuadroTexto 7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89" name="CuadroTexto 7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0" name="CuadroTexto 7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1" name="CuadroTexto 7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2" name="CuadroTexto 7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3" name="CuadroTexto 7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4" name="CuadroTexto 7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5" name="CuadroTexto 7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6" name="CuadroTexto 7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7" name="CuadroTexto 7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8" name="CuadroTexto 7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699" name="CuadroTexto 7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0" name="CuadroTexto 7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1" name="CuadroTexto 7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2" name="CuadroTexto 7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3" name="CuadroTexto 7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4" name="CuadroTexto 7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5" name="CuadroTexto 7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6" name="CuadroTexto 7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7" name="CuadroTexto 7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8" name="CuadroTexto 7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09" name="CuadroTexto 7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0" name="CuadroTexto 7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1" name="CuadroTexto 7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2" name="CuadroTexto 7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3" name="CuadroTexto 7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4" name="CuadroTexto 7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5" name="CuadroTexto 7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6" name="CuadroTexto 7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7" name="CuadroTexto 7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8" name="CuadroTexto 7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19" name="CuadroTexto 7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0" name="CuadroTexto 7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1" name="CuadroTexto 7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2" name="CuadroTexto 7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3" name="CuadroTexto 7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4" name="CuadroTexto 7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5" name="CuadroTexto 7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6" name="CuadroTexto 7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7" name="CuadroTexto 7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8" name="CuadroTexto 7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29" name="CuadroTexto 7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0" name="CuadroTexto 7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1" name="CuadroTexto 7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2" name="CuadroTexto 7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3" name="CuadroTexto 7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4" name="CuadroTexto 7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5" name="CuadroTexto 7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6" name="CuadroTexto 7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7" name="CuadroTexto 7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8" name="CuadroTexto 7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39" name="CuadroTexto 7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0" name="CuadroTexto 7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1" name="CuadroTexto 7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2" name="CuadroTexto 7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3" name="CuadroTexto 7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4" name="CuadroTexto 7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5" name="CuadroTexto 7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6" name="CuadroTexto 7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7" name="CuadroTexto 7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8" name="CuadroTexto 7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49" name="CuadroTexto 7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0" name="CuadroTexto 7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1" name="CuadroTexto 7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2" name="CuadroTexto 7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3" name="CuadroTexto 7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4" name="CuadroTexto 7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5" name="CuadroTexto 7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6" name="CuadroTexto 7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7" name="CuadroTexto 7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8" name="CuadroTexto 7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59" name="CuadroTexto 7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0" name="CuadroTexto 7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1" name="CuadroTexto 7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2" name="CuadroTexto 7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3" name="CuadroTexto 7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4" name="CuadroTexto 7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5" name="CuadroTexto 7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6" name="CuadroTexto 7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7" name="CuadroTexto 7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8" name="CuadroTexto 7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69" name="CuadroTexto 7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0" name="CuadroTexto 7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1" name="CuadroTexto 7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2" name="CuadroTexto 7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3" name="CuadroTexto 7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4" name="CuadroTexto 7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5" name="CuadroTexto 7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6" name="CuadroTexto 7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7" name="CuadroTexto 7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8" name="CuadroTexto 7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79" name="CuadroTexto 7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0" name="CuadroTexto 7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1" name="CuadroTexto 7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2" name="CuadroTexto 7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3" name="CuadroTexto 7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4" name="CuadroTexto 8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5" name="CuadroTexto 8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6" name="CuadroTexto 8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7" name="CuadroTexto 8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8" name="CuadroTexto 8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89" name="CuadroTexto 8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0" name="CuadroTexto 8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1" name="CuadroTexto 8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2" name="CuadroTexto 8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3" name="CuadroTexto 8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4" name="CuadroTexto 8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5" name="CuadroTexto 8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6" name="CuadroTexto 8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7" name="CuadroTexto 8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8" name="CuadroTexto 8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799" name="CuadroTexto 8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0" name="CuadroTexto 8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1" name="CuadroTexto 8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2" name="CuadroTexto 8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3" name="CuadroTexto 8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4" name="CuadroTexto 8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5" name="CuadroTexto 8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6" name="CuadroTexto 8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7" name="CuadroTexto 8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8" name="CuadroTexto 8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09" name="CuadroTexto 8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0" name="CuadroTexto 8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1" name="CuadroTexto 8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2" name="CuadroTexto 8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3" name="CuadroTexto 8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4" name="CuadroTexto 8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5" name="CuadroTexto 8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6" name="CuadroTexto 8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7" name="CuadroTexto 8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8" name="CuadroTexto 8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19" name="CuadroTexto 8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0" name="CuadroTexto 8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1" name="CuadroTexto 8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2" name="CuadroTexto 8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3" name="CuadroTexto 8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4" name="CuadroTexto 8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5" name="CuadroTexto 8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6" name="CuadroTexto 8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7" name="CuadroTexto 8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8" name="CuadroTexto 8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29" name="CuadroTexto 8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0" name="CuadroTexto 8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1" name="CuadroTexto 8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2" name="CuadroTexto 8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3" name="CuadroTexto 8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4" name="CuadroTexto 8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5" name="CuadroTexto 8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6" name="CuadroTexto 8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7" name="CuadroTexto 8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8" name="CuadroTexto 8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39" name="CuadroTexto 8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0" name="CuadroTexto 8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1" name="CuadroTexto 8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2" name="CuadroTexto 8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3" name="CuadroTexto 8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4" name="CuadroTexto 8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5" name="CuadroTexto 8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6" name="CuadroTexto 8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7" name="CuadroTexto 8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8" name="CuadroTexto 8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49" name="CuadroTexto 8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0" name="CuadroTexto 8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1" name="CuadroTexto 8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2" name="CuadroTexto 8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3" name="CuadroTexto 8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4" name="CuadroTexto 8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5" name="CuadroTexto 8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6" name="CuadroTexto 8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7" name="CuadroTexto 8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8" name="CuadroTexto 8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59" name="CuadroTexto 8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0" name="CuadroTexto 8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1" name="CuadroTexto 8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2" name="CuadroTexto 8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3" name="CuadroTexto 8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4" name="CuadroTexto 8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5" name="CuadroTexto 8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6" name="CuadroTexto 8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7" name="CuadroTexto 8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8" name="CuadroTexto 8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69" name="CuadroTexto 8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0" name="CuadroTexto 8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1" name="CuadroTexto 8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2" name="CuadroTexto 8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3" name="CuadroTexto 8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4" name="CuadroTexto 8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5" name="CuadroTexto 8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6" name="CuadroTexto 8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7" name="CuadroTexto 8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8" name="CuadroTexto 8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79" name="CuadroTexto 8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0" name="CuadroTexto 8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1" name="CuadroTexto 8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2" name="CuadroTexto 8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3" name="CuadroTexto 8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4" name="CuadroTexto 9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5" name="CuadroTexto 9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6" name="CuadroTexto 9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7" name="CuadroTexto 9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8" name="CuadroTexto 9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89" name="CuadroTexto 9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0" name="CuadroTexto 9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1" name="CuadroTexto 9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2" name="CuadroTexto 9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3" name="CuadroTexto 9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4" name="CuadroTexto 9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5" name="CuadroTexto 9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6" name="CuadroTexto 9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7" name="CuadroTexto 9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8" name="CuadroTexto 9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899" name="CuadroTexto 9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0" name="CuadroTexto 9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1" name="CuadroTexto 9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2" name="CuadroTexto 9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3" name="CuadroTexto 9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4" name="CuadroTexto 9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5" name="CuadroTexto 9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6" name="CuadroTexto 9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7" name="CuadroTexto 9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8" name="CuadroTexto 9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09" name="CuadroTexto 9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0" name="CuadroTexto 9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1" name="CuadroTexto 9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2" name="CuadroTexto 9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3" name="CuadroTexto 9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4" name="CuadroTexto 9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5" name="CuadroTexto 9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6" name="CuadroTexto 9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7" name="CuadroTexto 9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8" name="CuadroTexto 9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19" name="CuadroTexto 9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0" name="CuadroTexto 9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1" name="CuadroTexto 9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2" name="CuadroTexto 9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3" name="CuadroTexto 9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4" name="CuadroTexto 9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5" name="CuadroTexto 9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6" name="CuadroTexto 9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7" name="CuadroTexto 9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8" name="CuadroTexto 9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29" name="CuadroTexto 9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0" name="CuadroTexto 9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1" name="CuadroTexto 9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2" name="CuadroTexto 9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3" name="CuadroTexto 9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4" name="CuadroTexto 9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5" name="CuadroTexto 9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6" name="CuadroTexto 9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7" name="CuadroTexto 9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8" name="CuadroTexto 9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39" name="CuadroTexto 9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0" name="CuadroTexto 9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1" name="CuadroTexto 9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2" name="CuadroTexto 9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3" name="CuadroTexto 9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4" name="CuadroTexto 9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5" name="CuadroTexto 9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6" name="CuadroTexto 9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7" name="CuadroTexto 9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8" name="CuadroTexto 9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49" name="CuadroTexto 9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0" name="CuadroTexto 9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1" name="CuadroTexto 9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2" name="CuadroTexto 9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3" name="CuadroTexto 9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4" name="CuadroTexto 9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5" name="CuadroTexto 9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6" name="CuadroTexto 9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7" name="CuadroTexto 9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8" name="CuadroTexto 9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59" name="CuadroTexto 9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0" name="CuadroTexto 9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1" name="CuadroTexto 9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2" name="CuadroTexto 9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3" name="CuadroTexto 9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4" name="CuadroTexto 9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5" name="CuadroTexto 9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6" name="CuadroTexto 9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7" name="CuadroTexto 9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8" name="CuadroTexto 9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69" name="CuadroTexto 9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0" name="CuadroTexto 9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1" name="CuadroTexto 9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2" name="CuadroTexto 9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3" name="CuadroTexto 9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4" name="CuadroTexto 9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5" name="CuadroTexto 9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6" name="CuadroTexto 9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7" name="CuadroTexto 9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8" name="CuadroTexto 9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79" name="CuadroTexto 9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0" name="CuadroTexto 9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1" name="CuadroTexto 9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2" name="CuadroTexto 9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3" name="CuadroTexto 9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4" name="CuadroTexto 10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5" name="CuadroTexto 10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6" name="CuadroTexto 10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7" name="CuadroTexto 10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8" name="CuadroTexto 10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89" name="CuadroTexto 10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0" name="CuadroTexto 10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1" name="CuadroTexto 10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2" name="CuadroTexto 10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3" name="CuadroTexto 10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4" name="CuadroTexto 10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5" name="CuadroTexto 10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6" name="CuadroTexto 10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7" name="CuadroTexto 10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8" name="CuadroTexto 10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999" name="CuadroTexto 10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0" name="CuadroTexto 10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1" name="CuadroTexto 10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2" name="CuadroTexto 10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3" name="CuadroTexto 10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4" name="CuadroTexto 10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5" name="CuadroTexto 10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6" name="CuadroTexto 10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7" name="CuadroTexto 10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8" name="CuadroTexto 10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09" name="CuadroTexto 10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0" name="CuadroTexto 10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1" name="CuadroTexto 10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2" name="CuadroTexto 10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3" name="CuadroTexto 10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4" name="CuadroTexto 10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5" name="CuadroTexto 10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6" name="CuadroTexto 10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7" name="CuadroTexto 10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8" name="CuadroTexto 10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19" name="CuadroTexto 10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0" name="CuadroTexto 10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1" name="CuadroTexto 10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2" name="CuadroTexto 10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3" name="CuadroTexto 10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4" name="CuadroTexto 10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5" name="CuadroTexto 10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6" name="CuadroTexto 10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7" name="CuadroTexto 10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8" name="CuadroTexto 10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29" name="CuadroTexto 10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0" name="CuadroTexto 10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1" name="CuadroTexto 10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2" name="CuadroTexto 10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3" name="CuadroTexto 10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4" name="CuadroTexto 10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5" name="CuadroTexto 10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6" name="CuadroTexto 10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7" name="CuadroTexto 10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8" name="CuadroTexto 10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39" name="CuadroTexto 10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0" name="CuadroTexto 10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1" name="CuadroTexto 10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2" name="CuadroTexto 10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3" name="CuadroTexto 10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4" name="CuadroTexto 10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5" name="CuadroTexto 10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6" name="CuadroTexto 10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7" name="CuadroTexto 10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8" name="CuadroTexto 10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49" name="CuadroTexto 10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0" name="CuadroTexto 10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1" name="CuadroTexto 10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2" name="CuadroTexto 10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3" name="CuadroTexto 10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4" name="CuadroTexto 10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5" name="CuadroTexto 10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6" name="CuadroTexto 10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7" name="CuadroTexto 10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8" name="CuadroTexto 10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59" name="CuadroTexto 10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0" name="CuadroTexto 10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1" name="CuadroTexto 10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2" name="CuadroTexto 10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3" name="CuadroTexto 10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4" name="CuadroTexto 10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5" name="CuadroTexto 10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6" name="CuadroTexto 10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7" name="CuadroTexto 10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8" name="CuadroTexto 10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69" name="CuadroTexto 10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0" name="CuadroTexto 10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1" name="CuadroTexto 10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2" name="CuadroTexto 10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3" name="CuadroTexto 10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4" name="CuadroTexto 10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5" name="CuadroTexto 10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6" name="CuadroTexto 10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7" name="CuadroTexto 10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8" name="CuadroTexto 10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79" name="CuadroTexto 10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0" name="CuadroTexto 10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1" name="CuadroTexto 10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2" name="CuadroTexto 10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3" name="CuadroTexto 10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4" name="CuadroTexto 11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5" name="CuadroTexto 11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6" name="CuadroTexto 11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7" name="CuadroTexto 11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8" name="CuadroTexto 11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89" name="CuadroTexto 11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0" name="CuadroTexto 11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1" name="CuadroTexto 11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2" name="CuadroTexto 11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3" name="CuadroTexto 11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4" name="CuadroTexto 11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095" name="CuadroTexto 11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096" name="CuadroTexto 1112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097" name="CuadroTexto 1113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098" name="CuadroTexto 1114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099" name="CuadroTexto 1115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100" name="CuadroTexto 1116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101" name="CuadroTexto 1117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102" name="CuadroTexto 1118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103" name="CuadroTexto 1119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104" name="CuadroTexto 1120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5" name="CuadroTexto 11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6" name="CuadroTexto 11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7" name="CuadroTexto 11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8" name="CuadroTexto 11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09" name="CuadroTexto 11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0" name="CuadroTexto 11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1" name="CuadroTexto 11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2" name="CuadroTexto 11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3" name="CuadroTexto 11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4" name="CuadroTexto 11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5" name="CuadroTexto 11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6" name="CuadroTexto 11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7" name="CuadroTexto 11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8" name="CuadroTexto 11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19" name="CuadroTexto 11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0" name="CuadroTexto 11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1" name="CuadroTexto 11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2" name="CuadroTexto 11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3" name="CuadroTexto 11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4" name="CuadroTexto 11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5" name="CuadroTexto 11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6" name="CuadroTexto 11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7" name="CuadroTexto 11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8" name="CuadroTexto 11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29" name="CuadroTexto 11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0" name="CuadroTexto 11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1" name="CuadroTexto 11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2" name="CuadroTexto 11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3" name="CuadroTexto 11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4" name="CuadroTexto 11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5" name="CuadroTexto 11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6" name="CuadroTexto 11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7" name="CuadroTexto 11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8" name="CuadroTexto 11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39" name="CuadroTexto 11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0" name="CuadroTexto 11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1" name="CuadroTexto 11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2" name="CuadroTexto 11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3" name="CuadroTexto 11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4" name="CuadroTexto 11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5" name="CuadroTexto 11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6" name="CuadroTexto 11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7" name="CuadroTexto 11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8" name="CuadroTexto 11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49" name="CuadroTexto 11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0" name="CuadroTexto 11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1" name="CuadroTexto 11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2" name="CuadroTexto 11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3" name="CuadroTexto 11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4" name="CuadroTexto 11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5" name="CuadroTexto 11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6" name="CuadroTexto 11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7" name="CuadroTexto 11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8" name="CuadroTexto 11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59" name="CuadroTexto 11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0" name="CuadroTexto 11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1" name="CuadroTexto 11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2" name="CuadroTexto 11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3" name="CuadroTexto 11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4" name="CuadroTexto 11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5" name="CuadroTexto 11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6" name="CuadroTexto 11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7" name="CuadroTexto 11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8" name="CuadroTexto 11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69" name="CuadroTexto 11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0" name="CuadroTexto 11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1" name="CuadroTexto 11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2" name="CuadroTexto 11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3" name="CuadroTexto 11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4" name="CuadroTexto 11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5" name="CuadroTexto 11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6" name="CuadroTexto 11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7" name="CuadroTexto 11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8" name="CuadroTexto 11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79" name="CuadroTexto 11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0" name="CuadroTexto 11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1" name="CuadroTexto 11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2" name="CuadroTexto 11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3" name="CuadroTexto 11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4" name="CuadroTexto 12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5" name="CuadroTexto 12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6" name="CuadroTexto 12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7" name="CuadroTexto 12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8" name="CuadroTexto 12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89" name="CuadroTexto 12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0" name="CuadroTexto 12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1" name="CuadroTexto 12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2" name="CuadroTexto 12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3" name="CuadroTexto 12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4" name="CuadroTexto 12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5" name="CuadroTexto 12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6" name="CuadroTexto 12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7" name="CuadroTexto 12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8" name="CuadroTexto 12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199" name="CuadroTexto 12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0" name="CuadroTexto 12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1" name="CuadroTexto 12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2" name="CuadroTexto 12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3" name="CuadroTexto 12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4" name="CuadroTexto 12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5" name="CuadroTexto 12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6" name="CuadroTexto 12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7" name="CuadroTexto 12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8" name="CuadroTexto 12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09" name="CuadroTexto 12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0" name="CuadroTexto 12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1" name="CuadroTexto 12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2" name="CuadroTexto 12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3" name="CuadroTexto 12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4" name="CuadroTexto 12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5" name="CuadroTexto 12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6" name="CuadroTexto 12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7" name="CuadroTexto 12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8" name="CuadroTexto 12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19" name="CuadroTexto 12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0" name="CuadroTexto 12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1" name="CuadroTexto 12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2" name="CuadroTexto 12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3" name="CuadroTexto 12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4" name="CuadroTexto 12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5" name="CuadroTexto 12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6" name="CuadroTexto 12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7" name="CuadroTexto 12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8" name="CuadroTexto 12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29" name="CuadroTexto 12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0" name="CuadroTexto 12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1" name="CuadroTexto 12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2" name="CuadroTexto 12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3" name="CuadroTexto 12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4" name="CuadroTexto 12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5" name="CuadroTexto 12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6" name="CuadroTexto 12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7" name="CuadroTexto 12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8" name="CuadroTexto 12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39" name="CuadroTexto 12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0" name="CuadroTexto 12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1" name="CuadroTexto 12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2" name="CuadroTexto 12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3" name="CuadroTexto 12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4" name="CuadroTexto 12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5" name="CuadroTexto 12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6" name="CuadroTexto 12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7" name="CuadroTexto 12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8" name="CuadroTexto 12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49" name="CuadroTexto 12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0" name="CuadroTexto 12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1" name="CuadroTexto 12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2" name="CuadroTexto 12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3" name="CuadroTexto 12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4" name="CuadroTexto 12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5" name="CuadroTexto 12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6" name="CuadroTexto 12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7" name="CuadroTexto 12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8" name="CuadroTexto 12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59" name="CuadroTexto 12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0" name="CuadroTexto 12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1" name="CuadroTexto 12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2" name="CuadroTexto 12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3" name="CuadroTexto 12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4" name="CuadroTexto 12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5" name="CuadroTexto 12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6" name="CuadroTexto 12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7" name="CuadroTexto 12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8" name="CuadroTexto 12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69" name="CuadroTexto 12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0" name="CuadroTexto 12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1" name="CuadroTexto 12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2" name="CuadroTexto 12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3" name="CuadroTexto 12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4" name="CuadroTexto 12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5" name="CuadroTexto 12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6" name="CuadroTexto 12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7" name="CuadroTexto 12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8" name="CuadroTexto 12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79" name="CuadroTexto 12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0" name="CuadroTexto 12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1" name="CuadroTexto 12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2" name="CuadroTexto 12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3" name="CuadroTexto 12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4" name="CuadroTexto 13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5" name="CuadroTexto 13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6" name="CuadroTexto 13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7" name="CuadroTexto 13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8" name="CuadroTexto 13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89" name="CuadroTexto 13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0" name="CuadroTexto 13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1" name="CuadroTexto 13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2" name="CuadroTexto 13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3" name="CuadroTexto 13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4" name="CuadroTexto 13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5" name="CuadroTexto 13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6" name="CuadroTexto 13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7" name="CuadroTexto 13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8" name="CuadroTexto 13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299" name="CuadroTexto 13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0" name="CuadroTexto 13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1" name="CuadroTexto 13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2" name="CuadroTexto 13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3" name="CuadroTexto 13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4" name="CuadroTexto 13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5" name="CuadroTexto 13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6" name="CuadroTexto 13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7" name="CuadroTexto 13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8" name="CuadroTexto 13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09" name="CuadroTexto 13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0" name="CuadroTexto 13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1" name="CuadroTexto 13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2" name="CuadroTexto 13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3" name="CuadroTexto 13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4" name="CuadroTexto 13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5" name="CuadroTexto 13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6" name="CuadroTexto 13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7" name="CuadroTexto 13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8" name="CuadroTexto 13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19" name="CuadroTexto 13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0" name="CuadroTexto 13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1" name="CuadroTexto 13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2" name="CuadroTexto 13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3" name="CuadroTexto 13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4" name="CuadroTexto 13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5" name="CuadroTexto 13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6" name="CuadroTexto 13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7" name="CuadroTexto 13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8" name="CuadroTexto 13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29" name="CuadroTexto 13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0" name="CuadroTexto 13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1" name="CuadroTexto 13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2" name="CuadroTexto 13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3" name="CuadroTexto 13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4" name="CuadroTexto 13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5" name="CuadroTexto 13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6" name="CuadroTexto 13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7" name="CuadroTexto 13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8" name="CuadroTexto 13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39" name="CuadroTexto 13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0" name="CuadroTexto 13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1" name="CuadroTexto 13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2" name="CuadroTexto 13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3" name="CuadroTexto 13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4" name="CuadroTexto 13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5" name="CuadroTexto 13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6" name="CuadroTexto 13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7" name="CuadroTexto 13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8" name="CuadroTexto 13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49" name="CuadroTexto 13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0" name="CuadroTexto 13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1" name="CuadroTexto 13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2" name="CuadroTexto 13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3" name="CuadroTexto 13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4" name="CuadroTexto 13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5" name="CuadroTexto 13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6" name="CuadroTexto 13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7" name="CuadroTexto 13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8" name="CuadroTexto 13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59" name="CuadroTexto 13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0" name="CuadroTexto 13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1" name="CuadroTexto 13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2" name="CuadroTexto 13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3" name="CuadroTexto 13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4" name="CuadroTexto 13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5" name="CuadroTexto 13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6" name="CuadroTexto 13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7" name="CuadroTexto 13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8" name="CuadroTexto 13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69" name="CuadroTexto 13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0" name="CuadroTexto 13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1" name="CuadroTexto 13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2" name="CuadroTexto 13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3" name="CuadroTexto 13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4" name="CuadroTexto 13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5" name="CuadroTexto 13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6" name="CuadroTexto 13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7" name="CuadroTexto 13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8" name="CuadroTexto 13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79" name="CuadroTexto 13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0" name="CuadroTexto 13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1" name="CuadroTexto 13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2" name="CuadroTexto 13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3" name="CuadroTexto 13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4" name="CuadroTexto 14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5" name="CuadroTexto 14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6" name="CuadroTexto 14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7" name="CuadroTexto 14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8" name="CuadroTexto 14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89" name="CuadroTexto 14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0" name="CuadroTexto 14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1" name="CuadroTexto 14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2" name="CuadroTexto 14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3" name="CuadroTexto 14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4" name="CuadroTexto 14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5" name="CuadroTexto 14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6" name="CuadroTexto 14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7" name="CuadroTexto 14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8" name="CuadroTexto 14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399" name="CuadroTexto 14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0" name="CuadroTexto 14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1" name="CuadroTexto 14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2" name="CuadroTexto 14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3" name="CuadroTexto 14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4" name="CuadroTexto 14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5" name="CuadroTexto 14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6" name="CuadroTexto 14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7" name="CuadroTexto 14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8" name="CuadroTexto 14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09" name="CuadroTexto 14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0" name="CuadroTexto 14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1" name="CuadroTexto 14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2" name="CuadroTexto 14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3" name="CuadroTexto 14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4" name="CuadroTexto 14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5" name="CuadroTexto 14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6" name="CuadroTexto 14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7" name="CuadroTexto 14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8" name="CuadroTexto 14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19" name="CuadroTexto 14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0" name="CuadroTexto 14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1" name="CuadroTexto 14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2" name="CuadroTexto 14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3" name="CuadroTexto 14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4" name="CuadroTexto 14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5" name="CuadroTexto 14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6" name="CuadroTexto 14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7" name="CuadroTexto 14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8" name="CuadroTexto 14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29" name="CuadroTexto 14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0" name="CuadroTexto 14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1" name="CuadroTexto 14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2" name="CuadroTexto 14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3" name="CuadroTexto 14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4" name="CuadroTexto 14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5" name="CuadroTexto 14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6" name="CuadroTexto 14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7" name="CuadroTexto 14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8" name="CuadroTexto 14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39" name="CuadroTexto 14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0" name="CuadroTexto 14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1" name="CuadroTexto 14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2" name="CuadroTexto 14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3" name="CuadroTexto 14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4" name="CuadroTexto 14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5" name="CuadroTexto 14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6" name="CuadroTexto 14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7" name="CuadroTexto 14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8" name="CuadroTexto 14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49" name="CuadroTexto 14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0" name="CuadroTexto 14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1" name="CuadroTexto 14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2" name="CuadroTexto 14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3" name="CuadroTexto 14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4" name="CuadroTexto 14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5" name="CuadroTexto 14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6" name="CuadroTexto 14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7" name="CuadroTexto 14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8" name="CuadroTexto 14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59" name="CuadroTexto 14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0" name="CuadroTexto 14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1" name="CuadroTexto 14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2" name="CuadroTexto 14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3" name="CuadroTexto 14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4" name="CuadroTexto 14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5" name="CuadroTexto 14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6" name="CuadroTexto 14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7" name="CuadroTexto 14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8" name="CuadroTexto 14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69" name="CuadroTexto 14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0" name="CuadroTexto 14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1" name="CuadroTexto 14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2" name="CuadroTexto 14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3" name="CuadroTexto 14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4" name="CuadroTexto 14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5" name="CuadroTexto 14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6" name="CuadroTexto 14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7" name="CuadroTexto 14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8" name="CuadroTexto 14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79" name="CuadroTexto 14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0" name="CuadroTexto 14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1" name="CuadroTexto 14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2" name="CuadroTexto 14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3" name="CuadroTexto 14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4" name="CuadroTexto 15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5" name="CuadroTexto 15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6" name="CuadroTexto 15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7" name="CuadroTexto 15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8" name="CuadroTexto 15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89" name="CuadroTexto 15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0" name="CuadroTexto 15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1" name="CuadroTexto 15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2" name="CuadroTexto 15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3" name="CuadroTexto 15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4" name="CuadroTexto 15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5" name="CuadroTexto 15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6" name="CuadroTexto 15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7" name="CuadroTexto 15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8" name="CuadroTexto 15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499" name="CuadroTexto 15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0" name="CuadroTexto 15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1" name="CuadroTexto 15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2" name="CuadroTexto 15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3" name="CuadroTexto 15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4" name="CuadroTexto 15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5" name="CuadroTexto 15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6" name="CuadroTexto 15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7" name="CuadroTexto 15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8" name="CuadroTexto 15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09" name="CuadroTexto 15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0" name="CuadroTexto 15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1" name="CuadroTexto 15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2" name="CuadroTexto 15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3" name="CuadroTexto 15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4" name="CuadroTexto 15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5" name="CuadroTexto 15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6" name="CuadroTexto 15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7" name="CuadroTexto 15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8" name="CuadroTexto 15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19" name="CuadroTexto 15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0" name="CuadroTexto 15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1" name="CuadroTexto 15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2" name="CuadroTexto 15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3" name="CuadroTexto 15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4" name="CuadroTexto 15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5" name="CuadroTexto 15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6" name="CuadroTexto 15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7" name="CuadroTexto 15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8" name="CuadroTexto 15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29" name="CuadroTexto 15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0" name="CuadroTexto 15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1" name="CuadroTexto 15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2" name="CuadroTexto 15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3" name="CuadroTexto 15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4" name="CuadroTexto 15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5" name="CuadroTexto 15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6" name="CuadroTexto 15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7" name="CuadroTexto 15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8" name="CuadroTexto 15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39" name="CuadroTexto 15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0" name="CuadroTexto 155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1" name="CuadroTexto 155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2" name="CuadroTexto 155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3" name="CuadroTexto 155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4" name="CuadroTexto 156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5" name="CuadroTexto 156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6" name="CuadroTexto 156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7" name="CuadroTexto 156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8" name="CuadroTexto 156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49" name="CuadroTexto 156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0" name="CuadroTexto 156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1" name="CuadroTexto 156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2" name="CuadroTexto 156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3" name="CuadroTexto 156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4" name="CuadroTexto 157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5" name="CuadroTexto 157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6" name="CuadroTexto 157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7" name="CuadroTexto 157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8" name="CuadroTexto 157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59" name="CuadroTexto 157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0" name="CuadroTexto 157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1" name="CuadroTexto 157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2" name="CuadroTexto 157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3" name="CuadroTexto 157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4" name="CuadroTexto 158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5" name="CuadroTexto 158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6" name="CuadroTexto 158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7" name="CuadroTexto 158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8" name="CuadroTexto 158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69" name="CuadroTexto 158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0" name="CuadroTexto 158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1" name="CuadroTexto 158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2" name="CuadroTexto 158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3" name="CuadroTexto 158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4" name="CuadroTexto 159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5" name="CuadroTexto 159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6" name="CuadroTexto 159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7" name="CuadroTexto 159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8" name="CuadroTexto 159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79" name="CuadroTexto 159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0" name="CuadroTexto 159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1" name="CuadroTexto 159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2" name="CuadroTexto 159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3" name="CuadroTexto 159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4" name="CuadroTexto 160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5" name="CuadroTexto 160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6" name="CuadroTexto 160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7" name="CuadroTexto 160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8" name="CuadroTexto 160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89" name="CuadroTexto 160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0" name="CuadroTexto 160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1" name="CuadroTexto 160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2" name="CuadroTexto 160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3" name="CuadroTexto 160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4" name="CuadroTexto 161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5" name="CuadroTexto 161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6" name="CuadroTexto 161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7" name="CuadroTexto 161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8" name="CuadroTexto 161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599" name="CuadroTexto 161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0" name="CuadroTexto 161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1" name="CuadroTexto 161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2" name="CuadroTexto 161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3" name="CuadroTexto 161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4" name="CuadroTexto 162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5" name="CuadroTexto 162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6" name="CuadroTexto 162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7" name="CuadroTexto 162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8" name="CuadroTexto 162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09" name="CuadroTexto 162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0" name="CuadroTexto 162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1" name="CuadroTexto 162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2" name="CuadroTexto 162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3" name="CuadroTexto 162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4" name="CuadroTexto 163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5" name="CuadroTexto 163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6" name="CuadroTexto 163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7" name="CuadroTexto 163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8" name="CuadroTexto 163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19" name="CuadroTexto 163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0" name="CuadroTexto 163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1" name="CuadroTexto 163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2" name="CuadroTexto 163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3" name="CuadroTexto 163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4" name="CuadroTexto 164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5" name="CuadroTexto 164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6" name="CuadroTexto 164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7" name="CuadroTexto 164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8" name="CuadroTexto 164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29" name="CuadroTexto 164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0" name="CuadroTexto 1646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1" name="CuadroTexto 1647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2" name="CuadroTexto 1648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3" name="CuadroTexto 1649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4" name="CuadroTexto 1650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5" name="CuadroTexto 1651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6" name="CuadroTexto 1652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7" name="CuadroTexto 1653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8" name="CuadroTexto 1654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44</xdr:col>
      <xdr:colOff>540124</xdr:colOff>
      <xdr:row>6</xdr:row>
      <xdr:rowOff>0</xdr:rowOff>
    </xdr:from>
    <xdr:ext cx="65" cy="172227"/>
    <xdr:sp>
      <xdr:nvSpPr>
        <xdr:cNvPr id="1639" name="CuadroTexto 1655"/>
        <xdr:cNvSpPr txBox="1"/>
      </xdr:nvSpPr>
      <xdr:spPr>
        <a:xfrm>
          <a:off x="34067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0" name="CuadroTexto 1656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1" name="CuadroTexto 1657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2" name="CuadroTexto 1658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3" name="CuadroTexto 1659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4" name="CuadroTexto 1660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5" name="CuadroTexto 1661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6" name="CuadroTexto 1662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7" name="CuadroTexto 1663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52</xdr:col>
      <xdr:colOff>540124</xdr:colOff>
      <xdr:row>6</xdr:row>
      <xdr:rowOff>0</xdr:rowOff>
    </xdr:from>
    <xdr:ext cx="65" cy="172227"/>
    <xdr:sp>
      <xdr:nvSpPr>
        <xdr:cNvPr id="1648" name="CuadroTexto 1664"/>
        <xdr:cNvSpPr txBox="1"/>
      </xdr:nvSpPr>
      <xdr:spPr>
        <a:xfrm>
          <a:off x="40163750" y="256222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%20DE%20PRESUPUESTOS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RO 2021"/>
      <sheetName val="FEBRERO 2021"/>
      <sheetName val="MARZO 2021"/>
      <sheetName val="ABRIL 2021"/>
      <sheetName val="MAYO 2021"/>
      <sheetName val="JUNIO 2021 "/>
      <sheetName val="JULIO 2021"/>
      <sheetName val="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92"/>
  <sheetViews>
    <sheetView tabSelected="1" topLeftCell="AH1" workbookViewId="0">
      <selection activeCell="AO1" sqref="AO1:BC20"/>
    </sheetView>
  </sheetViews>
  <sheetFormatPr defaultColWidth="8.88888888888889" defaultRowHeight="15"/>
  <sheetData>
    <row r="1" ht="105" spans="1:55">
      <c r="A1" s="1" t="s">
        <v>0</v>
      </c>
      <c r="B1" s="1" t="s">
        <v>1</v>
      </c>
      <c r="C1" s="2" t="s">
        <v>2</v>
      </c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4" t="s">
        <v>8</v>
      </c>
      <c r="L1" s="15" t="s">
        <v>9</v>
      </c>
      <c r="M1" s="15"/>
      <c r="N1" s="1" t="s">
        <v>10</v>
      </c>
      <c r="O1" s="1"/>
      <c r="Q1" s="25" t="s">
        <v>11</v>
      </c>
      <c r="R1" s="26" t="s">
        <v>12</v>
      </c>
      <c r="T1" s="27" t="s">
        <v>13</v>
      </c>
      <c r="U1" s="33" t="s">
        <v>14</v>
      </c>
      <c r="V1" s="33" t="s">
        <v>15</v>
      </c>
      <c r="W1" s="33" t="s">
        <v>16</v>
      </c>
      <c r="X1" s="33" t="s">
        <v>17</v>
      </c>
      <c r="Z1" s="37" t="s">
        <v>18</v>
      </c>
      <c r="AA1" s="38" t="s">
        <v>19</v>
      </c>
      <c r="AC1" s="43" t="s">
        <v>20</v>
      </c>
      <c r="AD1" s="44">
        <v>2020</v>
      </c>
      <c r="AE1" s="45">
        <v>2021</v>
      </c>
      <c r="AF1" s="46" t="s">
        <v>21</v>
      </c>
      <c r="AH1" s="43" t="s">
        <v>22</v>
      </c>
      <c r="AI1" s="27" t="s">
        <v>12</v>
      </c>
      <c r="AK1" s="55" t="s">
        <v>23</v>
      </c>
      <c r="AL1" s="55" t="s">
        <v>24</v>
      </c>
      <c r="AM1" s="55" t="s">
        <v>25</v>
      </c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99">
        <f ca="1">NOW()</f>
        <v>45648.9005671296</v>
      </c>
      <c r="AZ1" s="99"/>
      <c r="BA1" s="57"/>
      <c r="BB1" s="57"/>
      <c r="BC1" s="57"/>
    </row>
    <row r="2" ht="18" spans="1:55">
      <c r="A2" s="3" t="s">
        <v>26</v>
      </c>
      <c r="B2" s="4" t="s">
        <v>27</v>
      </c>
      <c r="C2" s="5" t="s">
        <v>28</v>
      </c>
      <c r="D2" s="6"/>
      <c r="E2" s="10"/>
      <c r="F2" s="11" t="str">
        <f t="shared" ref="F2:F65" si="0">IF(K2&lt;99999,"A","AA")</f>
        <v>AA</v>
      </c>
      <c r="G2" s="4" t="s">
        <v>29</v>
      </c>
      <c r="H2" s="12">
        <v>44378</v>
      </c>
      <c r="I2" s="16">
        <f t="shared" ref="I2:I65" si="1">_xlfn.DAYS(J2,H2)</f>
        <v>0</v>
      </c>
      <c r="J2" s="12">
        <v>44378</v>
      </c>
      <c r="K2" s="17">
        <v>164069.29</v>
      </c>
      <c r="L2" s="18" t="s">
        <v>30</v>
      </c>
      <c r="M2" s="20"/>
      <c r="N2" s="21" t="s">
        <v>31</v>
      </c>
      <c r="O2" s="22"/>
      <c r="Q2" s="28" t="s">
        <v>32</v>
      </c>
      <c r="R2" s="29">
        <f t="shared" ref="R2:R37" si="2">SUMIF($B$26:$B$142,Q2,$K$26:$K$142)</f>
        <v>500143.5</v>
      </c>
      <c r="T2" s="28" t="s">
        <v>33</v>
      </c>
      <c r="U2" s="34" t="e">
        <f>COUNTIF(#REF!,T2)</f>
        <v>#REF!</v>
      </c>
      <c r="V2" s="35">
        <f t="shared" ref="V2:V16" si="3">COUNTIFS($F$26:$F$142,"A",$G$26:$G$142,T2)</f>
        <v>8</v>
      </c>
      <c r="W2" s="35">
        <f t="shared" ref="W2:W16" si="4">COUNTIFS($F$26:$F$142,"AA",$G$26:$G$142,T2)</f>
        <v>4</v>
      </c>
      <c r="X2" s="35">
        <f t="shared" ref="X2:X16" si="5">COUNTIFS($F$26:$F$142,"AAA",$G$26:$G$142,T2)</f>
        <v>0</v>
      </c>
      <c r="Z2" s="39">
        <f t="shared" ref="Z2:Z16" si="6">SUMIF($G$26:$G$142,T2,$K$26:$K$142)</f>
        <v>1147121.43</v>
      </c>
      <c r="AA2" s="40">
        <f>Z$167*1/5000000</f>
        <v>0</v>
      </c>
      <c r="AC2" s="47" t="s">
        <v>34</v>
      </c>
      <c r="AD2" s="48">
        <v>26245680.93</v>
      </c>
      <c r="AE2" s="49" t="e">
        <f>SUM('[1]ENERO 2021'!#REF!)</f>
        <v>#REF!</v>
      </c>
      <c r="AF2" s="28" t="e">
        <v>#N/A</v>
      </c>
      <c r="AH2" s="53" t="s">
        <v>35</v>
      </c>
      <c r="AI2" s="54">
        <f>SUMIF($A$27:$A$162,AH2,$K$26:$K$162)</f>
        <v>345069.21</v>
      </c>
      <c r="AK2" s="53" t="s">
        <v>35</v>
      </c>
      <c r="AL2" s="50">
        <f>SUMIF($A$27:$A$162,#REF!,$K$27:$K$162)</f>
        <v>0</v>
      </c>
      <c r="AM2" s="50">
        <f>AL2*AM12</f>
        <v>0</v>
      </c>
      <c r="AO2" s="57"/>
      <c r="AP2" s="57"/>
      <c r="AQ2" s="65" t="s">
        <v>36</v>
      </c>
      <c r="AR2" s="65"/>
      <c r="AS2" s="67"/>
      <c r="AT2" s="67"/>
      <c r="AU2" s="67"/>
      <c r="AV2" s="67"/>
      <c r="AW2" s="57"/>
      <c r="AX2" s="57"/>
      <c r="AY2" s="57"/>
      <c r="AZ2" s="57"/>
      <c r="BA2" s="57"/>
      <c r="BB2" s="57"/>
      <c r="BC2" s="57"/>
    </row>
    <row r="3" ht="15.75" spans="1:55">
      <c r="A3" s="3" t="s">
        <v>26</v>
      </c>
      <c r="B3" s="4" t="s">
        <v>32</v>
      </c>
      <c r="C3" s="7" t="s">
        <v>37</v>
      </c>
      <c r="D3" s="8"/>
      <c r="E3" s="13"/>
      <c r="F3" s="11" t="str">
        <f t="shared" si="0"/>
        <v>A</v>
      </c>
      <c r="G3" s="4" t="s">
        <v>38</v>
      </c>
      <c r="H3" s="12">
        <v>44377</v>
      </c>
      <c r="I3" s="16">
        <f t="shared" si="1"/>
        <v>1</v>
      </c>
      <c r="J3" s="12">
        <v>44378</v>
      </c>
      <c r="K3" s="17">
        <v>87014.91</v>
      </c>
      <c r="L3" s="18" t="s">
        <v>30</v>
      </c>
      <c r="M3" s="20"/>
      <c r="N3" s="21" t="s">
        <v>39</v>
      </c>
      <c r="O3" s="22"/>
      <c r="Q3" s="28" t="s">
        <v>40</v>
      </c>
      <c r="R3" s="29">
        <f t="shared" si="2"/>
        <v>0</v>
      </c>
      <c r="T3" s="28" t="s">
        <v>41</v>
      </c>
      <c r="U3" s="34" t="e">
        <f>COUNTIF(#REF!,T3)</f>
        <v>#REF!</v>
      </c>
      <c r="V3" s="35">
        <f t="shared" si="3"/>
        <v>0</v>
      </c>
      <c r="W3" s="35">
        <f t="shared" si="4"/>
        <v>0</v>
      </c>
      <c r="X3" s="35">
        <f t="shared" si="5"/>
        <v>0</v>
      </c>
      <c r="Z3" s="39">
        <f t="shared" si="6"/>
        <v>0</v>
      </c>
      <c r="AA3" s="40">
        <f>Z$168*1/5000000</f>
        <v>0</v>
      </c>
      <c r="AC3" s="47" t="s">
        <v>42</v>
      </c>
      <c r="AD3" s="48">
        <v>33911547.89</v>
      </c>
      <c r="AE3" s="49" t="e">
        <f>SUM('[1]FEBRERO 2021'!#REF!)</f>
        <v>#REF!</v>
      </c>
      <c r="AF3" s="50">
        <f>AD2</f>
        <v>26245680.93</v>
      </c>
      <c r="AH3" s="53" t="s">
        <v>43</v>
      </c>
      <c r="AI3" s="54">
        <f>SUMIF($A$27:$A$162,AH3,$K$26:$K$162)</f>
        <v>10113865.54</v>
      </c>
      <c r="AK3" s="53" t="s">
        <v>43</v>
      </c>
      <c r="AL3" s="54">
        <f>SUMIF($A$27:$A$162,#REF!,$K$27:$K$162)</f>
        <v>0</v>
      </c>
      <c r="AM3" s="50">
        <f>AL3*AM12</f>
        <v>0</v>
      </c>
      <c r="AO3" s="57"/>
      <c r="AP3" s="66"/>
      <c r="AQ3" s="66"/>
      <c r="AR3" s="67"/>
      <c r="AS3" s="67"/>
      <c r="AT3" s="67"/>
      <c r="AU3" s="67"/>
      <c r="AV3" s="67"/>
      <c r="AW3" s="57"/>
      <c r="AX3" s="57"/>
      <c r="AY3" s="57"/>
      <c r="AZ3" s="57"/>
      <c r="BA3" s="57"/>
      <c r="BB3" s="57"/>
      <c r="BC3" s="57"/>
    </row>
    <row r="4" ht="30" spans="1:55">
      <c r="A4" s="9" t="s">
        <v>43</v>
      </c>
      <c r="B4" s="4" t="s">
        <v>44</v>
      </c>
      <c r="C4" s="7" t="s">
        <v>45</v>
      </c>
      <c r="D4" s="8"/>
      <c r="E4" s="13"/>
      <c r="F4" s="11" t="str">
        <f t="shared" si="0"/>
        <v>A</v>
      </c>
      <c r="G4" s="4" t="s">
        <v>33</v>
      </c>
      <c r="H4" s="12">
        <v>44378</v>
      </c>
      <c r="I4" s="16">
        <f t="shared" si="1"/>
        <v>0</v>
      </c>
      <c r="J4" s="12">
        <v>44378</v>
      </c>
      <c r="K4" s="17">
        <v>49527.36</v>
      </c>
      <c r="L4" s="18" t="s">
        <v>30</v>
      </c>
      <c r="M4" s="20"/>
      <c r="N4" s="21"/>
      <c r="O4" s="22"/>
      <c r="Q4" s="28" t="s">
        <v>46</v>
      </c>
      <c r="R4" s="29">
        <f t="shared" si="2"/>
        <v>491805.07</v>
      </c>
      <c r="T4" s="28" t="s">
        <v>29</v>
      </c>
      <c r="U4" s="34" t="e">
        <f>COUNTIF(#REF!,T4)</f>
        <v>#REF!</v>
      </c>
      <c r="V4" s="35">
        <f t="shared" si="3"/>
        <v>4</v>
      </c>
      <c r="W4" s="35">
        <f t="shared" si="4"/>
        <v>4</v>
      </c>
      <c r="X4" s="35">
        <f t="shared" si="5"/>
        <v>0</v>
      </c>
      <c r="Z4" s="39">
        <f t="shared" si="6"/>
        <v>5332958.38</v>
      </c>
      <c r="AA4" s="40">
        <f>Z$169*1/5000000</f>
        <v>0</v>
      </c>
      <c r="AC4" s="47" t="s">
        <v>47</v>
      </c>
      <c r="AD4" s="48">
        <v>16258865.91</v>
      </c>
      <c r="AE4" s="49" t="e">
        <f>SUM('[1]MARZO 2021'!#REF!)</f>
        <v>#REF!</v>
      </c>
      <c r="AF4" s="50">
        <f t="shared" ref="AF4:AF14" si="7">0.5*AD3+0.5*AF3</f>
        <v>30078614.41</v>
      </c>
      <c r="AH4" s="53" t="s">
        <v>26</v>
      </c>
      <c r="AI4" s="54">
        <f>SUMIF($A$27:$A$162,AH4,$K$26:$K$162)</f>
        <v>8381912.03</v>
      </c>
      <c r="AK4" s="53" t="s">
        <v>26</v>
      </c>
      <c r="AL4" s="54"/>
      <c r="AM4" s="50" t="e">
        <f>AL4*#REF!</f>
        <v>#REF!</v>
      </c>
      <c r="AO4" s="68" t="s">
        <v>48</v>
      </c>
      <c r="AP4" s="69" t="s">
        <v>1</v>
      </c>
      <c r="AQ4" s="70" t="s">
        <v>2</v>
      </c>
      <c r="AR4" s="70"/>
      <c r="AS4" s="70"/>
      <c r="AT4" s="70"/>
      <c r="AU4" s="70"/>
      <c r="AV4" s="70"/>
      <c r="AW4" s="70"/>
      <c r="AX4" s="68" t="s">
        <v>4</v>
      </c>
      <c r="AY4" s="68" t="s">
        <v>5</v>
      </c>
      <c r="AZ4" s="69" t="s">
        <v>6</v>
      </c>
      <c r="BA4" s="126" t="s">
        <v>49</v>
      </c>
      <c r="BB4" s="68" t="s">
        <v>9</v>
      </c>
      <c r="BC4" s="68"/>
    </row>
    <row r="5" ht="16.5" spans="1:55">
      <c r="A5" s="9" t="s">
        <v>43</v>
      </c>
      <c r="B5" s="4" t="s">
        <v>50</v>
      </c>
      <c r="C5" s="7" t="s">
        <v>51</v>
      </c>
      <c r="D5" s="8"/>
      <c r="E5" s="13"/>
      <c r="F5" s="11" t="str">
        <f t="shared" si="0"/>
        <v>A</v>
      </c>
      <c r="G5" s="4" t="s">
        <v>52</v>
      </c>
      <c r="H5" s="12">
        <v>44376</v>
      </c>
      <c r="I5" s="16">
        <f t="shared" si="1"/>
        <v>2</v>
      </c>
      <c r="J5" s="12">
        <v>44378</v>
      </c>
      <c r="K5" s="17">
        <v>21165</v>
      </c>
      <c r="L5" s="18" t="s">
        <v>30</v>
      </c>
      <c r="M5" s="20"/>
      <c r="N5" s="21" t="s">
        <v>53</v>
      </c>
      <c r="O5" s="22"/>
      <c r="Q5" s="28" t="s">
        <v>54</v>
      </c>
      <c r="R5" s="29">
        <f t="shared" si="2"/>
        <v>373857.31</v>
      </c>
      <c r="T5" s="28" t="s">
        <v>55</v>
      </c>
      <c r="U5" s="34" t="e">
        <f>COUNTIF(#REF!,T5)</f>
        <v>#REF!</v>
      </c>
      <c r="V5" s="35">
        <f t="shared" si="3"/>
        <v>4</v>
      </c>
      <c r="W5" s="35">
        <f t="shared" si="4"/>
        <v>1</v>
      </c>
      <c r="X5" s="35">
        <f t="shared" si="5"/>
        <v>0</v>
      </c>
      <c r="Z5" s="39">
        <f t="shared" si="6"/>
        <v>1050499.25</v>
      </c>
      <c r="AA5" s="40">
        <f>Z$170*1/5000000</f>
        <v>0</v>
      </c>
      <c r="AC5" s="47" t="s">
        <v>56</v>
      </c>
      <c r="AD5" s="51">
        <v>26662791.36</v>
      </c>
      <c r="AE5" s="49" t="e">
        <f>SUM('[1]ABRIL 2021'!#REF!)</f>
        <v>#REF!</v>
      </c>
      <c r="AF5" s="50">
        <f t="shared" si="7"/>
        <v>23168740.16</v>
      </c>
      <c r="AH5" s="31" t="s">
        <v>57</v>
      </c>
      <c r="AI5" s="52" t="e">
        <f>SUM(#REF!)</f>
        <v>#REF!</v>
      </c>
      <c r="AK5" s="56" t="s">
        <v>57</v>
      </c>
      <c r="AL5" s="41"/>
      <c r="AM5" s="50" t="e">
        <f>AL5*#REF!</f>
        <v>#REF!</v>
      </c>
      <c r="AO5" s="71" t="s">
        <v>43</v>
      </c>
      <c r="AP5" s="71" t="s">
        <v>50</v>
      </c>
      <c r="AQ5" s="72" t="s">
        <v>58</v>
      </c>
      <c r="AR5" s="72"/>
      <c r="AS5" s="72"/>
      <c r="AT5" s="72"/>
      <c r="AU5" s="72"/>
      <c r="AV5" s="72"/>
      <c r="AW5" s="72"/>
      <c r="AX5" s="71" t="s">
        <v>59</v>
      </c>
      <c r="AY5" s="100">
        <v>44359</v>
      </c>
      <c r="AZ5" s="101" t="e">
        <f>_xlfn.DAYS($K$1,AY5)</f>
        <v>#VALUE!</v>
      </c>
      <c r="BA5" s="127">
        <v>1</v>
      </c>
      <c r="BB5" s="128" t="s">
        <v>60</v>
      </c>
      <c r="BC5" s="129"/>
    </row>
    <row r="6" ht="16.5" spans="1:55">
      <c r="A6" s="9" t="s">
        <v>43</v>
      </c>
      <c r="B6" s="4" t="s">
        <v>50</v>
      </c>
      <c r="C6" s="7" t="s">
        <v>61</v>
      </c>
      <c r="D6" s="8"/>
      <c r="E6" s="13"/>
      <c r="F6" s="11" t="str">
        <f t="shared" si="0"/>
        <v>AA</v>
      </c>
      <c r="G6" s="4" t="s">
        <v>59</v>
      </c>
      <c r="H6" s="12">
        <v>44372</v>
      </c>
      <c r="I6" s="16">
        <f t="shared" si="1"/>
        <v>6</v>
      </c>
      <c r="J6" s="12">
        <v>44378</v>
      </c>
      <c r="K6" s="19">
        <v>2103517.06</v>
      </c>
      <c r="L6" s="18" t="s">
        <v>30</v>
      </c>
      <c r="M6" s="20"/>
      <c r="N6" s="21"/>
      <c r="O6" s="22"/>
      <c r="Q6" s="28" t="s">
        <v>62</v>
      </c>
      <c r="R6" s="29">
        <f t="shared" si="2"/>
        <v>0</v>
      </c>
      <c r="T6" s="28" t="s">
        <v>63</v>
      </c>
      <c r="U6" s="34" t="e">
        <f>COUNTIF(#REF!,T6)</f>
        <v>#REF!</v>
      </c>
      <c r="V6" s="35">
        <f t="shared" si="3"/>
        <v>0</v>
      </c>
      <c r="W6" s="35">
        <f t="shared" si="4"/>
        <v>0</v>
      </c>
      <c r="X6" s="35">
        <f t="shared" si="5"/>
        <v>0</v>
      </c>
      <c r="Z6" s="39">
        <f t="shared" si="6"/>
        <v>0</v>
      </c>
      <c r="AA6" s="40">
        <f>Z$171*1/5000000</f>
        <v>0</v>
      </c>
      <c r="AC6" s="47" t="s">
        <v>64</v>
      </c>
      <c r="AD6" s="51">
        <v>11582533.75</v>
      </c>
      <c r="AE6" s="49" t="e">
        <f>SUM('[1]MAYO 2021'!#REF!)</f>
        <v>#REF!</v>
      </c>
      <c r="AF6" s="50">
        <f t="shared" si="7"/>
        <v>24915765.76</v>
      </c>
      <c r="AK6" s="57"/>
      <c r="AL6" s="58"/>
      <c r="AM6" s="50" t="e">
        <f>AL6*#REF!</f>
        <v>#REF!</v>
      </c>
      <c r="AO6" s="73" t="s">
        <v>43</v>
      </c>
      <c r="AP6" s="73" t="s">
        <v>65</v>
      </c>
      <c r="AQ6" s="74" t="s">
        <v>66</v>
      </c>
      <c r="AR6" s="74"/>
      <c r="AS6" s="74"/>
      <c r="AT6" s="74"/>
      <c r="AU6" s="74"/>
      <c r="AV6" s="74"/>
      <c r="AW6" s="74"/>
      <c r="AX6" s="73" t="s">
        <v>33</v>
      </c>
      <c r="AY6" s="102">
        <v>44350</v>
      </c>
      <c r="AZ6" s="103" t="e">
        <f>_xlfn.DAYS($K$1,AY6)</f>
        <v>#VALUE!</v>
      </c>
      <c r="BA6" s="130">
        <v>0.5</v>
      </c>
      <c r="BB6" s="131"/>
      <c r="BC6" s="132"/>
    </row>
    <row r="7" ht="15.75" spans="1:55">
      <c r="A7" s="9" t="s">
        <v>35</v>
      </c>
      <c r="B7" s="4" t="s">
        <v>65</v>
      </c>
      <c r="C7" s="7" t="s">
        <v>67</v>
      </c>
      <c r="D7" s="8"/>
      <c r="E7" s="13"/>
      <c r="F7" s="11" t="str">
        <f t="shared" si="0"/>
        <v>A</v>
      </c>
      <c r="G7" s="4" t="s">
        <v>55</v>
      </c>
      <c r="H7" s="12">
        <v>44378</v>
      </c>
      <c r="I7" s="16">
        <f t="shared" si="1"/>
        <v>0</v>
      </c>
      <c r="J7" s="12">
        <v>44378</v>
      </c>
      <c r="K7" s="19">
        <v>23370</v>
      </c>
      <c r="L7" s="18" t="s">
        <v>30</v>
      </c>
      <c r="M7" s="20"/>
      <c r="N7" s="23" t="s">
        <v>68</v>
      </c>
      <c r="O7" s="24"/>
      <c r="Q7" s="28" t="s">
        <v>69</v>
      </c>
      <c r="R7" s="29">
        <f t="shared" si="2"/>
        <v>0</v>
      </c>
      <c r="T7" s="28" t="s">
        <v>70</v>
      </c>
      <c r="U7" s="34" t="e">
        <f>COUNTIF(#REF!,T7)</f>
        <v>#REF!</v>
      </c>
      <c r="V7" s="35">
        <f t="shared" si="3"/>
        <v>0</v>
      </c>
      <c r="W7" s="35">
        <f t="shared" si="4"/>
        <v>0</v>
      </c>
      <c r="X7" s="35">
        <f t="shared" si="5"/>
        <v>0</v>
      </c>
      <c r="Z7" s="39">
        <f t="shared" si="6"/>
        <v>0</v>
      </c>
      <c r="AA7" s="40">
        <f>Z$172*1/5000000</f>
        <v>0</v>
      </c>
      <c r="AC7" s="47" t="s">
        <v>71</v>
      </c>
      <c r="AD7" s="51">
        <v>14660284.03</v>
      </c>
      <c r="AE7" s="49" t="e">
        <f>'[1]JUNIO 2021 '!#REF!</f>
        <v>#REF!</v>
      </c>
      <c r="AF7" s="50">
        <f t="shared" si="7"/>
        <v>18249149.755</v>
      </c>
      <c r="AK7" s="57"/>
      <c r="AL7" s="58"/>
      <c r="AM7" s="50" t="e">
        <f>AL7*#REF!</f>
        <v>#REF!</v>
      </c>
      <c r="AO7" s="75" t="s">
        <v>43</v>
      </c>
      <c r="AP7" s="75" t="s">
        <v>46</v>
      </c>
      <c r="AQ7" s="76" t="s">
        <v>72</v>
      </c>
      <c r="AR7" s="77"/>
      <c r="AS7" s="77"/>
      <c r="AT7" s="77"/>
      <c r="AU7" s="77"/>
      <c r="AV7" s="77"/>
      <c r="AW7" s="104"/>
      <c r="AX7" s="75" t="s">
        <v>33</v>
      </c>
      <c r="AY7" s="105">
        <v>44391</v>
      </c>
      <c r="AZ7" s="106" t="e">
        <f>_xlfn.DAYS($K$1,AY7)</f>
        <v>#VALUE!</v>
      </c>
      <c r="BA7" s="133">
        <v>0</v>
      </c>
      <c r="BB7" s="131"/>
      <c r="BC7" s="132"/>
    </row>
    <row r="8" ht="16.5" spans="1:55">
      <c r="A8" s="9" t="s">
        <v>43</v>
      </c>
      <c r="B8" s="4" t="s">
        <v>44</v>
      </c>
      <c r="C8" s="7" t="s">
        <v>73</v>
      </c>
      <c r="D8" s="8"/>
      <c r="E8" s="13"/>
      <c r="F8" s="11" t="str">
        <f t="shared" si="0"/>
        <v>A</v>
      </c>
      <c r="G8" s="4" t="s">
        <v>33</v>
      </c>
      <c r="H8" s="12">
        <v>44378</v>
      </c>
      <c r="I8" s="16">
        <f t="shared" si="1"/>
        <v>0</v>
      </c>
      <c r="J8" s="12">
        <v>44378</v>
      </c>
      <c r="K8" s="19">
        <v>30437.72</v>
      </c>
      <c r="L8" s="18" t="s">
        <v>30</v>
      </c>
      <c r="M8" s="20"/>
      <c r="N8" s="23" t="s">
        <v>74</v>
      </c>
      <c r="O8" s="24"/>
      <c r="Q8" s="28" t="s">
        <v>75</v>
      </c>
      <c r="R8" s="29">
        <f t="shared" si="2"/>
        <v>0</v>
      </c>
      <c r="T8" s="28" t="s">
        <v>76</v>
      </c>
      <c r="U8" s="34" t="e">
        <f>COUNTIF(#REF!,T8)</f>
        <v>#REF!</v>
      </c>
      <c r="V8" s="35">
        <f t="shared" si="3"/>
        <v>5</v>
      </c>
      <c r="W8" s="35">
        <f t="shared" si="4"/>
        <v>0</v>
      </c>
      <c r="X8" s="35">
        <f t="shared" si="5"/>
        <v>0</v>
      </c>
      <c r="Z8" s="39">
        <f t="shared" si="6"/>
        <v>96560</v>
      </c>
      <c r="AA8" s="40">
        <f>Z$173*1/5000000</f>
        <v>0</v>
      </c>
      <c r="AC8" s="47" t="s">
        <v>77</v>
      </c>
      <c r="AD8" s="51">
        <v>28124530.98</v>
      </c>
      <c r="AE8" s="49" t="e">
        <f>#REF!</f>
        <v>#REF!</v>
      </c>
      <c r="AF8" s="50">
        <f t="shared" si="7"/>
        <v>16454716.8925</v>
      </c>
      <c r="AK8" s="55" t="s">
        <v>0</v>
      </c>
      <c r="AL8" s="59"/>
      <c r="AM8" s="50" t="e">
        <f>AL8*#REF!</f>
        <v>#REF!</v>
      </c>
      <c r="AO8" s="78" t="s">
        <v>43</v>
      </c>
      <c r="AP8" s="78" t="s">
        <v>54</v>
      </c>
      <c r="AQ8" s="79" t="s">
        <v>78</v>
      </c>
      <c r="AR8" s="79"/>
      <c r="AS8" s="79"/>
      <c r="AT8" s="79"/>
      <c r="AU8" s="79"/>
      <c r="AV8" s="79"/>
      <c r="AW8" s="79"/>
      <c r="AX8" s="78" t="s">
        <v>33</v>
      </c>
      <c r="AY8" s="107">
        <v>44370</v>
      </c>
      <c r="AZ8" s="108" t="e">
        <f>_xlfn.DAYS($K$1,AY8)</f>
        <v>#VALUE!</v>
      </c>
      <c r="BA8" s="134">
        <v>0</v>
      </c>
      <c r="BB8" s="131"/>
      <c r="BC8" s="132"/>
    </row>
    <row r="9" ht="16.5" spans="1:55">
      <c r="A9" s="9" t="s">
        <v>43</v>
      </c>
      <c r="B9" s="4" t="s">
        <v>44</v>
      </c>
      <c r="C9" s="7" t="s">
        <v>79</v>
      </c>
      <c r="D9" s="8"/>
      <c r="E9" s="13"/>
      <c r="F9" s="11" t="str">
        <f t="shared" si="0"/>
        <v>A</v>
      </c>
      <c r="G9" s="4" t="s">
        <v>33</v>
      </c>
      <c r="H9" s="12">
        <v>44378</v>
      </c>
      <c r="I9" s="16">
        <f t="shared" si="1"/>
        <v>0</v>
      </c>
      <c r="J9" s="12">
        <v>44378</v>
      </c>
      <c r="K9" s="19">
        <v>34605.93</v>
      </c>
      <c r="L9" s="18" t="s">
        <v>30</v>
      </c>
      <c r="M9" s="20"/>
      <c r="N9" s="23" t="s">
        <v>74</v>
      </c>
      <c r="O9" s="24"/>
      <c r="Q9" s="28" t="s">
        <v>50</v>
      </c>
      <c r="R9" s="29">
        <f t="shared" si="2"/>
        <v>3027078.93</v>
      </c>
      <c r="T9" s="28" t="s">
        <v>80</v>
      </c>
      <c r="U9" s="34" t="e">
        <f>COUNTIF(#REF!,T9)</f>
        <v>#REF!</v>
      </c>
      <c r="V9" s="35">
        <f t="shared" si="3"/>
        <v>0</v>
      </c>
      <c r="W9" s="35">
        <f t="shared" si="4"/>
        <v>0</v>
      </c>
      <c r="X9" s="35">
        <f t="shared" si="5"/>
        <v>0</v>
      </c>
      <c r="Z9" s="39">
        <f t="shared" si="6"/>
        <v>0</v>
      </c>
      <c r="AA9" s="40">
        <f>Z$174*1/5000000</f>
        <v>0</v>
      </c>
      <c r="AC9" s="47" t="s">
        <v>81</v>
      </c>
      <c r="AD9" s="51">
        <v>13615686.55</v>
      </c>
      <c r="AE9" s="49"/>
      <c r="AF9" s="50">
        <f t="shared" si="7"/>
        <v>22289623.93625</v>
      </c>
      <c r="AK9" s="60" t="s">
        <v>82</v>
      </c>
      <c r="AL9" s="61"/>
      <c r="AM9" s="50" t="e">
        <f>AL9*#REF!</f>
        <v>#REF!</v>
      </c>
      <c r="AO9" s="80" t="s">
        <v>26</v>
      </c>
      <c r="AP9" s="80" t="s">
        <v>83</v>
      </c>
      <c r="AQ9" s="81" t="s">
        <v>84</v>
      </c>
      <c r="AR9" s="82"/>
      <c r="AS9" s="82"/>
      <c r="AT9" s="82"/>
      <c r="AU9" s="82"/>
      <c r="AV9" s="82"/>
      <c r="AW9" s="109"/>
      <c r="AX9" s="80" t="s">
        <v>38</v>
      </c>
      <c r="AY9" s="110">
        <v>44361</v>
      </c>
      <c r="AZ9" s="111" t="e">
        <f>_xlfn.DAYS($K$1,AY9)</f>
        <v>#VALUE!</v>
      </c>
      <c r="BA9" s="135">
        <v>0.25</v>
      </c>
      <c r="BB9" s="131"/>
      <c r="BC9" s="132"/>
    </row>
    <row r="10" ht="15.75" spans="1:55">
      <c r="A10" s="9" t="s">
        <v>43</v>
      </c>
      <c r="B10" s="4" t="s">
        <v>44</v>
      </c>
      <c r="C10" s="7" t="s">
        <v>85</v>
      </c>
      <c r="D10" s="8"/>
      <c r="E10" s="13"/>
      <c r="F10" s="11" t="str">
        <f t="shared" si="0"/>
        <v>A</v>
      </c>
      <c r="G10" s="4" t="s">
        <v>33</v>
      </c>
      <c r="H10" s="12">
        <v>44378</v>
      </c>
      <c r="I10" s="16">
        <f t="shared" si="1"/>
        <v>0</v>
      </c>
      <c r="J10" s="12">
        <v>44378</v>
      </c>
      <c r="K10" s="19">
        <v>37257.78</v>
      </c>
      <c r="L10" s="18" t="s">
        <v>30</v>
      </c>
      <c r="M10" s="20"/>
      <c r="N10" s="23" t="s">
        <v>74</v>
      </c>
      <c r="O10" s="24"/>
      <c r="Q10" s="28" t="s">
        <v>86</v>
      </c>
      <c r="R10" s="29">
        <f t="shared" si="2"/>
        <v>115927.09</v>
      </c>
      <c r="T10" s="28" t="s">
        <v>87</v>
      </c>
      <c r="U10" s="34" t="e">
        <f>COUNTIF(#REF!,T10)</f>
        <v>#REF!</v>
      </c>
      <c r="V10" s="35">
        <f t="shared" si="3"/>
        <v>0</v>
      </c>
      <c r="W10" s="35">
        <f t="shared" si="4"/>
        <v>0</v>
      </c>
      <c r="X10" s="35">
        <f t="shared" si="5"/>
        <v>0</v>
      </c>
      <c r="Z10" s="39">
        <f t="shared" si="6"/>
        <v>0</v>
      </c>
      <c r="AA10" s="40">
        <f>Z$175*1/5000000</f>
        <v>0</v>
      </c>
      <c r="AC10" s="47" t="s">
        <v>88</v>
      </c>
      <c r="AD10" s="51">
        <v>12429716.58</v>
      </c>
      <c r="AE10" s="49"/>
      <c r="AF10" s="50">
        <f t="shared" si="7"/>
        <v>17952655.243125</v>
      </c>
      <c r="AK10" s="53" t="s">
        <v>26</v>
      </c>
      <c r="AL10" s="61">
        <f>SUMIF($A$27:$A$162,#REF!,$K$27:$K$162)</f>
        <v>0</v>
      </c>
      <c r="AM10" s="50">
        <f>AL10*AM12</f>
        <v>0</v>
      </c>
      <c r="AO10" s="80" t="s">
        <v>26</v>
      </c>
      <c r="AP10" s="80" t="s">
        <v>50</v>
      </c>
      <c r="AQ10" s="83" t="s">
        <v>89</v>
      </c>
      <c r="AR10" s="83"/>
      <c r="AS10" s="83"/>
      <c r="AT10" s="83"/>
      <c r="AU10" s="83"/>
      <c r="AV10" s="83"/>
      <c r="AW10" s="83"/>
      <c r="AX10" s="80" t="s">
        <v>38</v>
      </c>
      <c r="AY10" s="112">
        <v>44378</v>
      </c>
      <c r="AZ10" s="113" t="e">
        <f>_xlfn.DAYS($K$1,AY10)</f>
        <v>#VALUE!</v>
      </c>
      <c r="BA10" s="135">
        <v>0.75</v>
      </c>
      <c r="BB10" s="136"/>
      <c r="BC10" s="137"/>
    </row>
    <row r="11" ht="15.75" spans="1:55">
      <c r="A11" s="9" t="s">
        <v>43</v>
      </c>
      <c r="B11" s="4" t="s">
        <v>50</v>
      </c>
      <c r="C11" s="7" t="s">
        <v>90</v>
      </c>
      <c r="D11" s="8"/>
      <c r="E11" s="13"/>
      <c r="F11" s="11" t="str">
        <f t="shared" si="0"/>
        <v>A</v>
      </c>
      <c r="G11" s="4" t="s">
        <v>52</v>
      </c>
      <c r="H11" s="12">
        <v>44378</v>
      </c>
      <c r="I11" s="16">
        <f t="shared" si="1"/>
        <v>1</v>
      </c>
      <c r="J11" s="12">
        <v>44379</v>
      </c>
      <c r="K11" s="19">
        <v>29610</v>
      </c>
      <c r="L11" s="18" t="s">
        <v>30</v>
      </c>
      <c r="M11" s="20"/>
      <c r="N11" s="23" t="s">
        <v>91</v>
      </c>
      <c r="O11" s="24"/>
      <c r="Q11" s="28" t="s">
        <v>92</v>
      </c>
      <c r="R11" s="29">
        <f t="shared" si="2"/>
        <v>25547.1</v>
      </c>
      <c r="T11" s="28" t="s">
        <v>59</v>
      </c>
      <c r="U11" s="34" t="e">
        <f>COUNTIF(#REF!,T11)</f>
        <v>#REF!</v>
      </c>
      <c r="V11" s="35">
        <f t="shared" si="3"/>
        <v>3</v>
      </c>
      <c r="W11" s="35">
        <f t="shared" si="4"/>
        <v>2</v>
      </c>
      <c r="X11" s="35">
        <f t="shared" si="5"/>
        <v>0</v>
      </c>
      <c r="Z11" s="39">
        <f t="shared" si="6"/>
        <v>2068750.72</v>
      </c>
      <c r="AA11" s="40">
        <f>Z$176*1/5000000</f>
        <v>0</v>
      </c>
      <c r="AC11" s="47" t="s">
        <v>93</v>
      </c>
      <c r="AD11" s="51">
        <v>18231948.14</v>
      </c>
      <c r="AE11" s="50"/>
      <c r="AF11" s="50">
        <f t="shared" si="7"/>
        <v>15191185.9115625</v>
      </c>
      <c r="AK11" s="62" t="s">
        <v>57</v>
      </c>
      <c r="AL11" s="63">
        <f>SUM(AL2,AL10,AL3)</f>
        <v>0</v>
      </c>
      <c r="AM11" s="64">
        <f>SUM(AM2,AM3,AM10)</f>
        <v>0</v>
      </c>
      <c r="AO11" s="84" t="s">
        <v>26</v>
      </c>
      <c r="AP11" s="84" t="s">
        <v>50</v>
      </c>
      <c r="AQ11" s="85" t="s">
        <v>94</v>
      </c>
      <c r="AR11" s="86"/>
      <c r="AS11" s="86"/>
      <c r="AT11" s="86"/>
      <c r="AU11" s="86"/>
      <c r="AV11" s="86"/>
      <c r="AW11" s="114"/>
      <c r="AX11" s="84" t="s">
        <v>38</v>
      </c>
      <c r="AY11" s="115">
        <v>44378</v>
      </c>
      <c r="AZ11" s="116" t="e">
        <f>_xlfn.DAYS($K$1,AY11)</f>
        <v>#VALUE!</v>
      </c>
      <c r="BA11" s="138">
        <v>1</v>
      </c>
      <c r="BB11" s="139"/>
      <c r="BC11" s="139"/>
    </row>
    <row r="12" ht="15.75" spans="1:55">
      <c r="A12" s="9" t="s">
        <v>43</v>
      </c>
      <c r="B12" s="4" t="s">
        <v>27</v>
      </c>
      <c r="C12" s="7" t="s">
        <v>95</v>
      </c>
      <c r="D12" s="8"/>
      <c r="E12" s="13"/>
      <c r="F12" s="11" t="str">
        <f t="shared" si="0"/>
        <v>AA</v>
      </c>
      <c r="G12" s="4" t="s">
        <v>52</v>
      </c>
      <c r="H12" s="12">
        <v>44380</v>
      </c>
      <c r="I12" s="16">
        <f t="shared" si="1"/>
        <v>0</v>
      </c>
      <c r="J12" s="12">
        <v>44380</v>
      </c>
      <c r="K12" s="19">
        <v>5349790.9</v>
      </c>
      <c r="L12" s="18" t="s">
        <v>30</v>
      </c>
      <c r="M12" s="20"/>
      <c r="N12" s="23" t="s">
        <v>96</v>
      </c>
      <c r="O12" s="24"/>
      <c r="Q12" s="28" t="s">
        <v>97</v>
      </c>
      <c r="R12" s="29">
        <f t="shared" si="2"/>
        <v>0</v>
      </c>
      <c r="T12" s="28" t="s">
        <v>52</v>
      </c>
      <c r="U12" s="34" t="e">
        <f>COUNTIF(#REF!,T12)</f>
        <v>#REF!</v>
      </c>
      <c r="V12" s="35">
        <f t="shared" si="3"/>
        <v>3</v>
      </c>
      <c r="W12" s="35">
        <f t="shared" si="4"/>
        <v>7</v>
      </c>
      <c r="X12" s="35">
        <f t="shared" si="5"/>
        <v>0</v>
      </c>
      <c r="Z12" s="39">
        <f t="shared" si="6"/>
        <v>4027603.85</v>
      </c>
      <c r="AA12" s="40">
        <f>Z$177*1/5000000</f>
        <v>0</v>
      </c>
      <c r="AC12" s="47" t="s">
        <v>98</v>
      </c>
      <c r="AD12" s="51">
        <v>39601797.11</v>
      </c>
      <c r="AE12" s="50"/>
      <c r="AF12" s="50">
        <f t="shared" si="7"/>
        <v>16711567.0257812</v>
      </c>
      <c r="AO12" s="80" t="s">
        <v>26</v>
      </c>
      <c r="AP12" s="80" t="s">
        <v>65</v>
      </c>
      <c r="AQ12" s="87" t="s">
        <v>99</v>
      </c>
      <c r="AR12" s="88"/>
      <c r="AS12" s="88"/>
      <c r="AT12" s="88"/>
      <c r="AU12" s="88"/>
      <c r="AV12" s="88"/>
      <c r="AW12" s="117"/>
      <c r="AX12" s="80" t="s">
        <v>38</v>
      </c>
      <c r="AY12" s="112">
        <v>44384</v>
      </c>
      <c r="AZ12" s="113" t="e">
        <f>_xlfn.DAYS($K$1,AY12)</f>
        <v>#VALUE!</v>
      </c>
      <c r="BA12" s="135">
        <v>0</v>
      </c>
      <c r="BB12" s="136"/>
      <c r="BC12" s="137"/>
    </row>
    <row r="13" ht="15.75" spans="1:55">
      <c r="A13" s="9" t="s">
        <v>26</v>
      </c>
      <c r="B13" s="4" t="s">
        <v>50</v>
      </c>
      <c r="C13" s="7" t="s">
        <v>100</v>
      </c>
      <c r="D13" s="8"/>
      <c r="E13" s="13"/>
      <c r="F13" s="11" t="str">
        <f t="shared" si="0"/>
        <v>AA</v>
      </c>
      <c r="G13" s="4" t="s">
        <v>29</v>
      </c>
      <c r="H13" s="12">
        <v>44380</v>
      </c>
      <c r="I13" s="16">
        <f t="shared" si="1"/>
        <v>0</v>
      </c>
      <c r="J13" s="12">
        <v>44380</v>
      </c>
      <c r="K13" s="19">
        <v>812820.83</v>
      </c>
      <c r="L13" s="18" t="s">
        <v>30</v>
      </c>
      <c r="M13" s="20"/>
      <c r="N13" s="23"/>
      <c r="O13" s="24"/>
      <c r="Q13" s="28" t="s">
        <v>101</v>
      </c>
      <c r="R13" s="29">
        <f t="shared" si="2"/>
        <v>0</v>
      </c>
      <c r="T13" s="28" t="s">
        <v>102</v>
      </c>
      <c r="U13" s="34" t="e">
        <f>COUNTIF(#REF!,T13)</f>
        <v>#REF!</v>
      </c>
      <c r="V13" s="35">
        <f t="shared" si="3"/>
        <v>1</v>
      </c>
      <c r="W13" s="35">
        <f t="shared" si="4"/>
        <v>0</v>
      </c>
      <c r="X13" s="35">
        <f t="shared" si="5"/>
        <v>0</v>
      </c>
      <c r="Z13" s="39">
        <f t="shared" si="6"/>
        <v>69716.66</v>
      </c>
      <c r="AA13" s="40">
        <f>Z$178*1/5000000</f>
        <v>0</v>
      </c>
      <c r="AC13" s="47" t="s">
        <v>103</v>
      </c>
      <c r="AD13" s="51">
        <v>52190345.61</v>
      </c>
      <c r="AE13" s="50"/>
      <c r="AF13" s="50">
        <f t="shared" si="7"/>
        <v>28156682.0678906</v>
      </c>
      <c r="AO13" s="89" t="s">
        <v>26</v>
      </c>
      <c r="AP13" s="89" t="s">
        <v>50</v>
      </c>
      <c r="AQ13" s="90" t="s">
        <v>104</v>
      </c>
      <c r="AR13" s="90"/>
      <c r="AS13" s="90"/>
      <c r="AT13" s="90"/>
      <c r="AU13" s="90"/>
      <c r="AV13" s="90"/>
      <c r="AW13" s="90"/>
      <c r="AX13" s="89" t="s">
        <v>38</v>
      </c>
      <c r="AY13" s="118">
        <v>44391</v>
      </c>
      <c r="AZ13" s="111" t="e">
        <f>_xlfn.DAYS($K$1,AY13)</f>
        <v>#VALUE!</v>
      </c>
      <c r="BA13" s="140">
        <v>0</v>
      </c>
      <c r="BB13" s="136"/>
      <c r="BC13" s="137"/>
    </row>
    <row r="14" ht="15.75" spans="1:55">
      <c r="A14" s="9" t="s">
        <v>43</v>
      </c>
      <c r="B14" s="4" t="s">
        <v>50</v>
      </c>
      <c r="C14" s="7" t="s">
        <v>105</v>
      </c>
      <c r="D14" s="8"/>
      <c r="E14" s="13"/>
      <c r="F14" s="11" t="str">
        <f t="shared" si="0"/>
        <v>A</v>
      </c>
      <c r="G14" s="4" t="s">
        <v>102</v>
      </c>
      <c r="H14" s="12">
        <v>44378</v>
      </c>
      <c r="I14" s="16">
        <f t="shared" si="1"/>
        <v>4</v>
      </c>
      <c r="J14" s="12">
        <v>44382</v>
      </c>
      <c r="K14" s="19">
        <v>57750</v>
      </c>
      <c r="L14" s="18" t="s">
        <v>30</v>
      </c>
      <c r="M14" s="20"/>
      <c r="N14" s="23"/>
      <c r="O14" s="24"/>
      <c r="Q14" s="28" t="s">
        <v>106</v>
      </c>
      <c r="R14" s="29">
        <f t="shared" si="2"/>
        <v>12451.25</v>
      </c>
      <c r="T14" s="28" t="s">
        <v>107</v>
      </c>
      <c r="U14" s="34" t="e">
        <f>COUNTIF(#REF!,T14)</f>
        <v>#REF!</v>
      </c>
      <c r="V14" s="35">
        <f t="shared" si="3"/>
        <v>1</v>
      </c>
      <c r="W14" s="35">
        <f t="shared" si="4"/>
        <v>3</v>
      </c>
      <c r="X14" s="35">
        <f t="shared" si="5"/>
        <v>0</v>
      </c>
      <c r="Z14" s="39">
        <f t="shared" si="6"/>
        <v>2749318.89</v>
      </c>
      <c r="AA14" s="40">
        <f>Z$179*1/5000000</f>
        <v>0</v>
      </c>
      <c r="AC14" s="47"/>
      <c r="AD14" s="50"/>
      <c r="AE14" s="50"/>
      <c r="AF14" s="50">
        <f t="shared" si="7"/>
        <v>40173513.8389453</v>
      </c>
      <c r="AO14" s="89" t="s">
        <v>26</v>
      </c>
      <c r="AP14" s="89" t="s">
        <v>50</v>
      </c>
      <c r="AQ14" s="90" t="s">
        <v>108</v>
      </c>
      <c r="AR14" s="90"/>
      <c r="AS14" s="90"/>
      <c r="AT14" s="90"/>
      <c r="AU14" s="90"/>
      <c r="AV14" s="90"/>
      <c r="AW14" s="90"/>
      <c r="AX14" s="89" t="s">
        <v>38</v>
      </c>
      <c r="AY14" s="118">
        <v>44391</v>
      </c>
      <c r="AZ14" s="111" t="e">
        <f>_xlfn.DAYS($K$1,AY14)</f>
        <v>#VALUE!</v>
      </c>
      <c r="BA14" s="140">
        <v>0</v>
      </c>
      <c r="BB14" s="136"/>
      <c r="BC14" s="137"/>
    </row>
    <row r="15" ht="16.5" spans="1:55">
      <c r="A15" s="9" t="s">
        <v>35</v>
      </c>
      <c r="B15" s="4" t="s">
        <v>50</v>
      </c>
      <c r="C15" s="7" t="s">
        <v>109</v>
      </c>
      <c r="D15" s="8"/>
      <c r="E15" s="13"/>
      <c r="F15" s="11" t="str">
        <f t="shared" si="0"/>
        <v>AA</v>
      </c>
      <c r="G15" s="4" t="s">
        <v>110</v>
      </c>
      <c r="H15" s="12">
        <v>44382</v>
      </c>
      <c r="I15" s="16">
        <f t="shared" si="1"/>
        <v>0</v>
      </c>
      <c r="J15" s="12">
        <v>44382</v>
      </c>
      <c r="K15" s="19">
        <v>902440.88</v>
      </c>
      <c r="L15" s="18" t="s">
        <v>30</v>
      </c>
      <c r="M15" s="20"/>
      <c r="N15" s="23" t="s">
        <v>111</v>
      </c>
      <c r="O15" s="24"/>
      <c r="Q15" s="28" t="s">
        <v>112</v>
      </c>
      <c r="R15" s="29">
        <f t="shared" si="2"/>
        <v>0</v>
      </c>
      <c r="T15" s="28" t="s">
        <v>110</v>
      </c>
      <c r="U15" s="34" t="e">
        <f>COUNTIF(#REF!,T15)</f>
        <v>#REF!</v>
      </c>
      <c r="V15" s="35">
        <f t="shared" si="3"/>
        <v>2</v>
      </c>
      <c r="W15" s="35">
        <f t="shared" si="4"/>
        <v>0</v>
      </c>
      <c r="X15" s="35">
        <f t="shared" si="5"/>
        <v>0</v>
      </c>
      <c r="Z15" s="39">
        <f t="shared" si="6"/>
        <v>107600</v>
      </c>
      <c r="AA15" s="40">
        <f>Z$180*1/5000000</f>
        <v>0</v>
      </c>
      <c r="AC15" s="31" t="s">
        <v>57</v>
      </c>
      <c r="AD15" s="52">
        <f>SUM(AD2:AD13)</f>
        <v>293515728.84</v>
      </c>
      <c r="AE15" s="32" t="e">
        <f>SUM(AE2:AE14)</f>
        <v>#REF!</v>
      </c>
      <c r="AF15" s="32">
        <f>SUM(AF3:AF14)</f>
        <v>279587895.931055</v>
      </c>
      <c r="AO15" s="78" t="s">
        <v>26</v>
      </c>
      <c r="AP15" s="78" t="s">
        <v>50</v>
      </c>
      <c r="AQ15" s="91" t="s">
        <v>113</v>
      </c>
      <c r="AR15" s="91"/>
      <c r="AS15" s="91"/>
      <c r="AT15" s="91"/>
      <c r="AU15" s="91"/>
      <c r="AV15" s="91"/>
      <c r="AW15" s="91"/>
      <c r="AX15" s="78" t="s">
        <v>38</v>
      </c>
      <c r="AY15" s="119">
        <v>44391</v>
      </c>
      <c r="AZ15" s="111" t="e">
        <f>_xlfn.DAYS($K$1,AY15)</f>
        <v>#VALUE!</v>
      </c>
      <c r="BA15" s="134">
        <v>0</v>
      </c>
      <c r="BB15" s="136"/>
      <c r="BC15" s="137"/>
    </row>
    <row r="16" ht="16.5" spans="1:55">
      <c r="A16" s="9" t="s">
        <v>26</v>
      </c>
      <c r="B16" s="4" t="s">
        <v>50</v>
      </c>
      <c r="C16" s="7" t="s">
        <v>114</v>
      </c>
      <c r="D16" s="8"/>
      <c r="E16" s="13"/>
      <c r="F16" s="11" t="str">
        <f t="shared" si="0"/>
        <v>A</v>
      </c>
      <c r="G16" s="4" t="s">
        <v>38</v>
      </c>
      <c r="H16" s="12">
        <v>44382</v>
      </c>
      <c r="I16" s="16">
        <f t="shared" si="1"/>
        <v>0</v>
      </c>
      <c r="J16" s="12">
        <v>44382</v>
      </c>
      <c r="K16" s="19">
        <v>40471.65</v>
      </c>
      <c r="L16" s="18" t="s">
        <v>30</v>
      </c>
      <c r="M16" s="20"/>
      <c r="N16" s="23"/>
      <c r="O16" s="24"/>
      <c r="Q16" s="28" t="s">
        <v>44</v>
      </c>
      <c r="R16" s="29">
        <f t="shared" si="2"/>
        <v>3472591.55</v>
      </c>
      <c r="T16" s="28" t="s">
        <v>38</v>
      </c>
      <c r="U16" s="34" t="e">
        <f>COUNTIF(#REF!,T16)</f>
        <v>#REF!</v>
      </c>
      <c r="V16" s="35">
        <f t="shared" si="3"/>
        <v>6</v>
      </c>
      <c r="W16" s="35">
        <f t="shared" si="4"/>
        <v>7</v>
      </c>
      <c r="X16" s="35">
        <f t="shared" si="5"/>
        <v>0</v>
      </c>
      <c r="Z16" s="39">
        <f t="shared" si="6"/>
        <v>2696446.29</v>
      </c>
      <c r="AA16" s="40">
        <f>Z$181*1/5000000</f>
        <v>0</v>
      </c>
      <c r="AO16" s="75" t="s">
        <v>43</v>
      </c>
      <c r="AP16" s="75" t="s">
        <v>50</v>
      </c>
      <c r="AQ16" s="92" t="s">
        <v>115</v>
      </c>
      <c r="AR16" s="92"/>
      <c r="AS16" s="92"/>
      <c r="AT16" s="92"/>
      <c r="AU16" s="92"/>
      <c r="AV16" s="92"/>
      <c r="AW16" s="92"/>
      <c r="AX16" s="75" t="s">
        <v>102</v>
      </c>
      <c r="AY16" s="120">
        <v>44391</v>
      </c>
      <c r="AZ16" s="106" t="e">
        <f>_xlfn.DAYS($K$1,AY16)</f>
        <v>#VALUE!</v>
      </c>
      <c r="BA16" s="133">
        <v>0</v>
      </c>
      <c r="BB16" s="136"/>
      <c r="BC16" s="137"/>
    </row>
    <row r="17" ht="15.75" spans="1:55">
      <c r="A17" s="9" t="s">
        <v>43</v>
      </c>
      <c r="B17" s="4" t="s">
        <v>44</v>
      </c>
      <c r="C17" s="7" t="s">
        <v>116</v>
      </c>
      <c r="D17" s="8"/>
      <c r="E17" s="13"/>
      <c r="F17" s="11" t="str">
        <f t="shared" si="0"/>
        <v>A</v>
      </c>
      <c r="G17" s="4" t="s">
        <v>33</v>
      </c>
      <c r="H17" s="12">
        <v>44383</v>
      </c>
      <c r="I17" s="16">
        <f t="shared" si="1"/>
        <v>0</v>
      </c>
      <c r="J17" s="12">
        <v>44383</v>
      </c>
      <c r="K17" s="19">
        <v>81046.13</v>
      </c>
      <c r="L17" s="18" t="s">
        <v>30</v>
      </c>
      <c r="M17" s="20"/>
      <c r="N17" s="23"/>
      <c r="O17" s="24"/>
      <c r="Q17" s="28" t="s">
        <v>117</v>
      </c>
      <c r="R17" s="29">
        <f t="shared" si="2"/>
        <v>128514.32</v>
      </c>
      <c r="T17" s="30" t="s">
        <v>57</v>
      </c>
      <c r="U17" s="36" t="e">
        <f t="shared" ref="U17:X17" si="8">SUM(U2:U16)</f>
        <v>#REF!</v>
      </c>
      <c r="V17" s="36">
        <f t="shared" si="8"/>
        <v>37</v>
      </c>
      <c r="W17" s="36">
        <f t="shared" si="8"/>
        <v>28</v>
      </c>
      <c r="X17" s="36">
        <f t="shared" si="8"/>
        <v>0</v>
      </c>
      <c r="Z17" s="41">
        <f>SUM(Z2:Z16)</f>
        <v>19346575.47</v>
      </c>
      <c r="AA17" s="42">
        <f>SUM(AA2:AA16)</f>
        <v>0</v>
      </c>
      <c r="AO17" s="93" t="s">
        <v>43</v>
      </c>
      <c r="AP17" s="93" t="s">
        <v>50</v>
      </c>
      <c r="AQ17" s="94" t="s">
        <v>118</v>
      </c>
      <c r="AR17" s="94"/>
      <c r="AS17" s="94"/>
      <c r="AT17" s="94"/>
      <c r="AU17" s="94"/>
      <c r="AV17" s="94"/>
      <c r="AW17" s="94"/>
      <c r="AX17" s="93" t="s">
        <v>102</v>
      </c>
      <c r="AY17" s="121">
        <v>44391</v>
      </c>
      <c r="AZ17" s="122" t="e">
        <f>_xlfn.DAYS($K$1,AY17)</f>
        <v>#VALUE!</v>
      </c>
      <c r="BA17" s="141">
        <v>0</v>
      </c>
      <c r="BB17" s="136"/>
      <c r="BC17" s="137"/>
    </row>
    <row r="18" ht="15.75" spans="1:55">
      <c r="A18" s="9" t="s">
        <v>119</v>
      </c>
      <c r="B18" s="4" t="s">
        <v>65</v>
      </c>
      <c r="C18" s="7" t="s">
        <v>120</v>
      </c>
      <c r="D18" s="8"/>
      <c r="E18" s="13"/>
      <c r="F18" s="11" t="str">
        <f t="shared" si="0"/>
        <v>A</v>
      </c>
      <c r="G18" s="4" t="s">
        <v>76</v>
      </c>
      <c r="H18" s="12">
        <v>44383</v>
      </c>
      <c r="I18" s="16">
        <f t="shared" si="1"/>
        <v>0</v>
      </c>
      <c r="J18" s="12">
        <v>44383</v>
      </c>
      <c r="K18" s="19">
        <v>10640.66</v>
      </c>
      <c r="L18" s="18" t="s">
        <v>30</v>
      </c>
      <c r="M18" s="20"/>
      <c r="N18" s="23" t="s">
        <v>121</v>
      </c>
      <c r="O18" s="24"/>
      <c r="Q18" s="28" t="s">
        <v>122</v>
      </c>
      <c r="R18" s="29">
        <f t="shared" si="2"/>
        <v>114187.5</v>
      </c>
      <c r="AO18" s="95" t="s">
        <v>43</v>
      </c>
      <c r="AP18" s="95" t="s">
        <v>65</v>
      </c>
      <c r="AQ18" s="96" t="s">
        <v>123</v>
      </c>
      <c r="AR18" s="97"/>
      <c r="AS18" s="97"/>
      <c r="AT18" s="97"/>
      <c r="AU18" s="97"/>
      <c r="AV18" s="97"/>
      <c r="AW18" s="123"/>
      <c r="AX18" s="95" t="s">
        <v>102</v>
      </c>
      <c r="AY18" s="124">
        <v>44390</v>
      </c>
      <c r="AZ18" s="125" t="e">
        <f>_xlfn.DAYS($K$1,AY18)</f>
        <v>#VALUE!</v>
      </c>
      <c r="BA18" s="142">
        <v>0</v>
      </c>
      <c r="BB18" s="136"/>
      <c r="BC18" s="137"/>
    </row>
    <row r="19" ht="15.75" spans="1:55">
      <c r="A19" s="9" t="s">
        <v>26</v>
      </c>
      <c r="B19" s="4" t="s">
        <v>124</v>
      </c>
      <c r="C19" s="7" t="s">
        <v>125</v>
      </c>
      <c r="D19" s="8"/>
      <c r="E19" s="13"/>
      <c r="F19" s="11" t="str">
        <f t="shared" si="0"/>
        <v>A</v>
      </c>
      <c r="G19" s="4" t="s">
        <v>29</v>
      </c>
      <c r="H19" s="12">
        <v>44384</v>
      </c>
      <c r="I19" s="16">
        <f t="shared" si="1"/>
        <v>0</v>
      </c>
      <c r="J19" s="12">
        <v>44384</v>
      </c>
      <c r="K19" s="19">
        <v>39611.92</v>
      </c>
      <c r="L19" s="18" t="s">
        <v>30</v>
      </c>
      <c r="M19" s="20"/>
      <c r="N19" s="23" t="s">
        <v>126</v>
      </c>
      <c r="O19" s="24"/>
      <c r="Q19" s="28" t="s">
        <v>127</v>
      </c>
      <c r="R19" s="29">
        <f t="shared" si="2"/>
        <v>0</v>
      </c>
      <c r="AO19" s="95" t="s">
        <v>43</v>
      </c>
      <c r="AP19" s="95" t="s">
        <v>65</v>
      </c>
      <c r="AQ19" s="96" t="s">
        <v>128</v>
      </c>
      <c r="AR19" s="97"/>
      <c r="AS19" s="97"/>
      <c r="AT19" s="97"/>
      <c r="AU19" s="97"/>
      <c r="AV19" s="97"/>
      <c r="AW19" s="123"/>
      <c r="AX19" s="95" t="s">
        <v>102</v>
      </c>
      <c r="AY19" s="124">
        <v>44390</v>
      </c>
      <c r="AZ19" s="125" t="e">
        <f>_xlfn.DAYS($K$1,AY19)</f>
        <v>#VALUE!</v>
      </c>
      <c r="BA19" s="142">
        <v>0</v>
      </c>
      <c r="BB19" s="136"/>
      <c r="BC19" s="137"/>
    </row>
    <row r="20" ht="15.75" spans="1:55">
      <c r="A20" s="9" t="s">
        <v>119</v>
      </c>
      <c r="B20" s="4" t="s">
        <v>117</v>
      </c>
      <c r="C20" s="7" t="s">
        <v>129</v>
      </c>
      <c r="D20" s="8"/>
      <c r="E20" s="13"/>
      <c r="F20" s="11" t="str">
        <f t="shared" si="0"/>
        <v>A</v>
      </c>
      <c r="G20" s="4" t="s">
        <v>76</v>
      </c>
      <c r="H20" s="12">
        <v>44384</v>
      </c>
      <c r="I20" s="16">
        <f t="shared" si="1"/>
        <v>0</v>
      </c>
      <c r="J20" s="12">
        <v>44384</v>
      </c>
      <c r="K20" s="19">
        <v>42638.15</v>
      </c>
      <c r="L20" s="18" t="s">
        <v>30</v>
      </c>
      <c r="M20" s="20"/>
      <c r="N20" s="23"/>
      <c r="O20" s="24"/>
      <c r="Q20" s="28" t="s">
        <v>130</v>
      </c>
      <c r="R20" s="29">
        <f t="shared" si="2"/>
        <v>2072548.13</v>
      </c>
      <c r="AO20" s="95" t="s">
        <v>43</v>
      </c>
      <c r="AP20" s="95" t="s">
        <v>65</v>
      </c>
      <c r="AQ20" s="98" t="s">
        <v>131</v>
      </c>
      <c r="AR20" s="98"/>
      <c r="AS20" s="98"/>
      <c r="AT20" s="98"/>
      <c r="AU20" s="98"/>
      <c r="AV20" s="98"/>
      <c r="AW20" s="98"/>
      <c r="AX20" s="95" t="s">
        <v>102</v>
      </c>
      <c r="AY20" s="124">
        <v>44390</v>
      </c>
      <c r="AZ20" s="125" t="e">
        <f>_xlfn.DAYS($K$1,AY20)</f>
        <v>#VALUE!</v>
      </c>
      <c r="BA20" s="142">
        <v>0</v>
      </c>
      <c r="BB20" s="136"/>
      <c r="BC20" s="137"/>
    </row>
    <row r="21" ht="15.75" spans="1:18">
      <c r="A21" s="9" t="s">
        <v>26</v>
      </c>
      <c r="B21" s="4" t="s">
        <v>50</v>
      </c>
      <c r="C21" s="7" t="s">
        <v>132</v>
      </c>
      <c r="D21" s="8"/>
      <c r="E21" s="13"/>
      <c r="F21" s="11" t="str">
        <f t="shared" si="0"/>
        <v>A</v>
      </c>
      <c r="G21" s="4" t="s">
        <v>38</v>
      </c>
      <c r="H21" s="12">
        <v>44384</v>
      </c>
      <c r="I21" s="16">
        <f t="shared" si="1"/>
        <v>0</v>
      </c>
      <c r="J21" s="12">
        <v>44384</v>
      </c>
      <c r="K21" s="19">
        <v>46334.34</v>
      </c>
      <c r="L21" s="18" t="s">
        <v>30</v>
      </c>
      <c r="M21" s="20"/>
      <c r="N21" s="23"/>
      <c r="O21" s="24"/>
      <c r="Q21" s="28" t="s">
        <v>133</v>
      </c>
      <c r="R21" s="29">
        <f t="shared" si="2"/>
        <v>0</v>
      </c>
    </row>
    <row r="22" ht="15.75" spans="1:18">
      <c r="A22" s="9" t="s">
        <v>119</v>
      </c>
      <c r="B22" s="4" t="s">
        <v>112</v>
      </c>
      <c r="C22" s="7" t="s">
        <v>134</v>
      </c>
      <c r="D22" s="8"/>
      <c r="E22" s="13"/>
      <c r="F22" s="11" t="str">
        <f t="shared" si="0"/>
        <v>A</v>
      </c>
      <c r="G22" s="4" t="s">
        <v>76</v>
      </c>
      <c r="H22" s="12">
        <v>44385</v>
      </c>
      <c r="I22" s="16">
        <f t="shared" si="1"/>
        <v>0</v>
      </c>
      <c r="J22" s="12">
        <v>44385</v>
      </c>
      <c r="K22" s="19">
        <v>12800</v>
      </c>
      <c r="L22" s="18" t="s">
        <v>30</v>
      </c>
      <c r="M22" s="20"/>
      <c r="N22" s="23"/>
      <c r="O22" s="24"/>
      <c r="Q22" s="28" t="s">
        <v>135</v>
      </c>
      <c r="R22" s="29">
        <f t="shared" si="2"/>
        <v>0</v>
      </c>
    </row>
    <row r="23" ht="15.75" spans="1:18">
      <c r="A23" s="9" t="s">
        <v>43</v>
      </c>
      <c r="B23" s="4" t="s">
        <v>44</v>
      </c>
      <c r="C23" s="7" t="s">
        <v>136</v>
      </c>
      <c r="D23" s="8"/>
      <c r="E23" s="13"/>
      <c r="F23" s="11" t="str">
        <f t="shared" si="0"/>
        <v>A</v>
      </c>
      <c r="G23" s="4" t="s">
        <v>33</v>
      </c>
      <c r="H23" s="12">
        <v>44385</v>
      </c>
      <c r="I23" s="16">
        <f t="shared" si="1"/>
        <v>0</v>
      </c>
      <c r="J23" s="12">
        <v>44385</v>
      </c>
      <c r="K23" s="19">
        <v>34103.43</v>
      </c>
      <c r="L23" s="18" t="s">
        <v>30</v>
      </c>
      <c r="M23" s="20"/>
      <c r="N23" s="23"/>
      <c r="O23" s="24"/>
      <c r="Q23" s="28" t="s">
        <v>137</v>
      </c>
      <c r="R23" s="29">
        <f t="shared" si="2"/>
        <v>0</v>
      </c>
    </row>
    <row r="24" ht="15.75" spans="1:18">
      <c r="A24" s="9" t="s">
        <v>43</v>
      </c>
      <c r="B24" s="4" t="s">
        <v>44</v>
      </c>
      <c r="C24" s="7" t="s">
        <v>138</v>
      </c>
      <c r="D24" s="8"/>
      <c r="E24" s="13"/>
      <c r="F24" s="11" t="str">
        <f t="shared" si="0"/>
        <v>A</v>
      </c>
      <c r="G24" s="4" t="s">
        <v>33</v>
      </c>
      <c r="H24" s="12">
        <v>44385</v>
      </c>
      <c r="I24" s="16">
        <f t="shared" si="1"/>
        <v>0</v>
      </c>
      <c r="J24" s="12">
        <v>44385</v>
      </c>
      <c r="K24" s="19">
        <v>6097.95</v>
      </c>
      <c r="L24" s="18" t="s">
        <v>30</v>
      </c>
      <c r="M24" s="20"/>
      <c r="N24" s="23"/>
      <c r="O24" s="24"/>
      <c r="Q24" s="28" t="s">
        <v>139</v>
      </c>
      <c r="R24" s="29">
        <f t="shared" si="2"/>
        <v>0</v>
      </c>
    </row>
    <row r="25" ht="15.75" spans="1:18">
      <c r="A25" s="9" t="s">
        <v>43</v>
      </c>
      <c r="B25" s="4" t="s">
        <v>44</v>
      </c>
      <c r="C25" s="7" t="s">
        <v>140</v>
      </c>
      <c r="D25" s="8"/>
      <c r="E25" s="13"/>
      <c r="F25" s="11" t="str">
        <f t="shared" si="0"/>
        <v>A</v>
      </c>
      <c r="G25" s="4" t="s">
        <v>33</v>
      </c>
      <c r="H25" s="12">
        <v>44385</v>
      </c>
      <c r="I25" s="16">
        <f t="shared" si="1"/>
        <v>0</v>
      </c>
      <c r="J25" s="12">
        <v>44385</v>
      </c>
      <c r="K25" s="19">
        <v>19891.68</v>
      </c>
      <c r="L25" s="18" t="s">
        <v>30</v>
      </c>
      <c r="M25" s="20"/>
      <c r="N25" s="23"/>
      <c r="O25" s="24"/>
      <c r="Q25" s="28" t="s">
        <v>141</v>
      </c>
      <c r="R25" s="29">
        <f t="shared" si="2"/>
        <v>0</v>
      </c>
    </row>
    <row r="26" ht="15.75" spans="1:18">
      <c r="A26" s="9" t="s">
        <v>43</v>
      </c>
      <c r="B26" s="4" t="s">
        <v>44</v>
      </c>
      <c r="C26" s="7" t="s">
        <v>142</v>
      </c>
      <c r="D26" s="8"/>
      <c r="E26" s="13"/>
      <c r="F26" s="11" t="str">
        <f t="shared" si="0"/>
        <v>A</v>
      </c>
      <c r="G26" s="4" t="s">
        <v>33</v>
      </c>
      <c r="H26" s="12">
        <v>44385</v>
      </c>
      <c r="I26" s="16">
        <f t="shared" si="1"/>
        <v>0</v>
      </c>
      <c r="J26" s="12">
        <v>44385</v>
      </c>
      <c r="K26" s="19">
        <v>18673.75</v>
      </c>
      <c r="L26" s="18" t="s">
        <v>30</v>
      </c>
      <c r="M26" s="20"/>
      <c r="N26" s="23"/>
      <c r="O26" s="24"/>
      <c r="Q26" s="28" t="s">
        <v>83</v>
      </c>
      <c r="R26" s="29">
        <f t="shared" si="2"/>
        <v>936427.35</v>
      </c>
    </row>
    <row r="27" ht="15.75" spans="1:18">
      <c r="A27" s="9" t="s">
        <v>43</v>
      </c>
      <c r="B27" s="4" t="s">
        <v>44</v>
      </c>
      <c r="C27" s="7" t="s">
        <v>143</v>
      </c>
      <c r="D27" s="8"/>
      <c r="E27" s="13"/>
      <c r="F27" s="11" t="str">
        <f t="shared" si="0"/>
        <v>A</v>
      </c>
      <c r="G27" s="4" t="s">
        <v>33</v>
      </c>
      <c r="H27" s="12">
        <v>44385</v>
      </c>
      <c r="I27" s="16">
        <f t="shared" si="1"/>
        <v>0</v>
      </c>
      <c r="J27" s="12">
        <v>44385</v>
      </c>
      <c r="K27" s="19">
        <v>11820.12</v>
      </c>
      <c r="L27" s="18" t="s">
        <v>30</v>
      </c>
      <c r="M27" s="20"/>
      <c r="N27" s="23"/>
      <c r="O27" s="24"/>
      <c r="Q27" s="28" t="s">
        <v>144</v>
      </c>
      <c r="R27" s="29">
        <f t="shared" si="2"/>
        <v>0</v>
      </c>
    </row>
    <row r="28" ht="15.75" spans="1:18">
      <c r="A28" s="9" t="s">
        <v>43</v>
      </c>
      <c r="B28" s="4" t="s">
        <v>44</v>
      </c>
      <c r="C28" s="7" t="s">
        <v>145</v>
      </c>
      <c r="D28" s="8"/>
      <c r="E28" s="13"/>
      <c r="F28" s="11" t="str">
        <f t="shared" si="0"/>
        <v>A</v>
      </c>
      <c r="G28" s="4" t="s">
        <v>33</v>
      </c>
      <c r="H28" s="12">
        <v>44385</v>
      </c>
      <c r="I28" s="16">
        <f t="shared" si="1"/>
        <v>0</v>
      </c>
      <c r="J28" s="12">
        <v>44385</v>
      </c>
      <c r="K28" s="19">
        <v>38684.64</v>
      </c>
      <c r="L28" s="18" t="s">
        <v>30</v>
      </c>
      <c r="M28" s="20"/>
      <c r="N28" s="23"/>
      <c r="O28" s="24"/>
      <c r="Q28" s="28" t="s">
        <v>146</v>
      </c>
      <c r="R28" s="29">
        <f t="shared" si="2"/>
        <v>0</v>
      </c>
    </row>
    <row r="29" ht="15.75" spans="1:18">
      <c r="A29" s="9" t="s">
        <v>43</v>
      </c>
      <c r="B29" s="4" t="s">
        <v>44</v>
      </c>
      <c r="C29" s="7" t="s">
        <v>147</v>
      </c>
      <c r="D29" s="8"/>
      <c r="E29" s="13"/>
      <c r="F29" s="11" t="str">
        <f t="shared" si="0"/>
        <v>A</v>
      </c>
      <c r="G29" s="4" t="s">
        <v>33</v>
      </c>
      <c r="H29" s="12">
        <v>44385</v>
      </c>
      <c r="I29" s="16">
        <f t="shared" si="1"/>
        <v>0</v>
      </c>
      <c r="J29" s="12">
        <v>44385</v>
      </c>
      <c r="K29" s="19">
        <v>95188.1</v>
      </c>
      <c r="L29" s="18" t="s">
        <v>30</v>
      </c>
      <c r="M29" s="20"/>
      <c r="N29" s="23"/>
      <c r="O29" s="24"/>
      <c r="Q29" s="28" t="s">
        <v>148</v>
      </c>
      <c r="R29" s="29">
        <f t="shared" si="2"/>
        <v>0</v>
      </c>
    </row>
    <row r="30" ht="15.75" spans="1:18">
      <c r="A30" s="9" t="s">
        <v>43</v>
      </c>
      <c r="B30" s="4" t="s">
        <v>44</v>
      </c>
      <c r="C30" s="7" t="s">
        <v>149</v>
      </c>
      <c r="D30" s="8"/>
      <c r="E30" s="13"/>
      <c r="F30" s="11" t="str">
        <f t="shared" si="0"/>
        <v>A</v>
      </c>
      <c r="G30" s="4" t="s">
        <v>33</v>
      </c>
      <c r="H30" s="12">
        <v>44385</v>
      </c>
      <c r="I30" s="16">
        <f t="shared" si="1"/>
        <v>0</v>
      </c>
      <c r="J30" s="12">
        <v>44385</v>
      </c>
      <c r="K30" s="19">
        <v>43435.38</v>
      </c>
      <c r="L30" s="18" t="s">
        <v>30</v>
      </c>
      <c r="M30" s="20"/>
      <c r="N30" s="23" t="s">
        <v>150</v>
      </c>
      <c r="O30" s="24"/>
      <c r="Q30" s="28" t="s">
        <v>151</v>
      </c>
      <c r="R30" s="29">
        <f t="shared" si="2"/>
        <v>0</v>
      </c>
    </row>
    <row r="31" ht="15.75" spans="1:18">
      <c r="A31" s="9" t="s">
        <v>43</v>
      </c>
      <c r="B31" s="4" t="s">
        <v>27</v>
      </c>
      <c r="C31" s="7" t="s">
        <v>152</v>
      </c>
      <c r="D31" s="8"/>
      <c r="E31" s="13"/>
      <c r="F31" s="11" t="str">
        <f t="shared" si="0"/>
        <v>AA</v>
      </c>
      <c r="G31" s="4" t="s">
        <v>107</v>
      </c>
      <c r="H31" s="12">
        <v>44385</v>
      </c>
      <c r="I31" s="16">
        <f t="shared" si="1"/>
        <v>0</v>
      </c>
      <c r="J31" s="12">
        <v>44385</v>
      </c>
      <c r="K31" s="19">
        <v>1150028.88</v>
      </c>
      <c r="L31" s="18" t="s">
        <v>30</v>
      </c>
      <c r="M31" s="20"/>
      <c r="N31" s="23"/>
      <c r="O31" s="24"/>
      <c r="Q31" s="28" t="s">
        <v>153</v>
      </c>
      <c r="R31" s="29">
        <f t="shared" si="2"/>
        <v>0</v>
      </c>
    </row>
    <row r="32" ht="15.75" spans="1:18">
      <c r="A32" s="9" t="s">
        <v>43</v>
      </c>
      <c r="B32" s="4" t="s">
        <v>50</v>
      </c>
      <c r="C32" s="7" t="s">
        <v>154</v>
      </c>
      <c r="D32" s="8"/>
      <c r="E32" s="13"/>
      <c r="F32" s="11" t="str">
        <f t="shared" si="0"/>
        <v>A</v>
      </c>
      <c r="G32" s="4" t="s">
        <v>102</v>
      </c>
      <c r="H32" s="12">
        <v>44385</v>
      </c>
      <c r="I32" s="16">
        <f t="shared" si="1"/>
        <v>0</v>
      </c>
      <c r="J32" s="12">
        <v>44385</v>
      </c>
      <c r="K32" s="19">
        <v>69716.66</v>
      </c>
      <c r="L32" s="18" t="s">
        <v>30</v>
      </c>
      <c r="M32" s="20"/>
      <c r="N32" s="23"/>
      <c r="O32" s="24"/>
      <c r="Q32" s="28" t="s">
        <v>155</v>
      </c>
      <c r="R32" s="29">
        <f t="shared" si="2"/>
        <v>0</v>
      </c>
    </row>
    <row r="33" ht="15.75" spans="1:18">
      <c r="A33" s="9" t="s">
        <v>43</v>
      </c>
      <c r="B33" s="4" t="s">
        <v>50</v>
      </c>
      <c r="C33" s="7" t="s">
        <v>156</v>
      </c>
      <c r="D33" s="8"/>
      <c r="E33" s="13"/>
      <c r="F33" s="11" t="str">
        <f t="shared" si="0"/>
        <v>A</v>
      </c>
      <c r="G33" s="4" t="s">
        <v>59</v>
      </c>
      <c r="H33" s="12">
        <v>44385</v>
      </c>
      <c r="I33" s="16">
        <f t="shared" si="1"/>
        <v>0</v>
      </c>
      <c r="J33" s="12">
        <v>44385</v>
      </c>
      <c r="K33" s="19">
        <v>60312.5</v>
      </c>
      <c r="L33" s="18" t="s">
        <v>30</v>
      </c>
      <c r="M33" s="20"/>
      <c r="N33" s="23" t="s">
        <v>157</v>
      </c>
      <c r="O33" s="24"/>
      <c r="Q33" s="28" t="s">
        <v>158</v>
      </c>
      <c r="R33" s="29">
        <f t="shared" si="2"/>
        <v>0</v>
      </c>
    </row>
    <row r="34" ht="15.75" spans="1:18">
      <c r="A34" s="9" t="s">
        <v>43</v>
      </c>
      <c r="B34" s="4" t="s">
        <v>27</v>
      </c>
      <c r="C34" s="7" t="s">
        <v>159</v>
      </c>
      <c r="D34" s="8"/>
      <c r="E34" s="13"/>
      <c r="F34" s="11" t="str">
        <f t="shared" si="0"/>
        <v>AA</v>
      </c>
      <c r="G34" s="4" t="s">
        <v>29</v>
      </c>
      <c r="H34" s="12">
        <v>44385</v>
      </c>
      <c r="I34" s="16">
        <f t="shared" si="1"/>
        <v>0</v>
      </c>
      <c r="J34" s="12">
        <v>44385</v>
      </c>
      <c r="K34" s="19">
        <v>2354020.63</v>
      </c>
      <c r="L34" s="18" t="s">
        <v>30</v>
      </c>
      <c r="M34" s="20"/>
      <c r="N34" s="23"/>
      <c r="O34" s="24"/>
      <c r="Q34" s="28" t="s">
        <v>65</v>
      </c>
      <c r="R34" s="29">
        <f t="shared" si="2"/>
        <v>1194024.97</v>
      </c>
    </row>
    <row r="35" ht="15.75" spans="1:18">
      <c r="A35" s="9" t="s">
        <v>26</v>
      </c>
      <c r="B35" s="4" t="s">
        <v>50</v>
      </c>
      <c r="C35" s="7" t="s">
        <v>160</v>
      </c>
      <c r="D35" s="8"/>
      <c r="E35" s="13"/>
      <c r="F35" s="11" t="str">
        <f t="shared" si="0"/>
        <v>AA</v>
      </c>
      <c r="G35" s="4" t="s">
        <v>38</v>
      </c>
      <c r="H35" s="12">
        <v>44385</v>
      </c>
      <c r="I35" s="16">
        <f t="shared" si="1"/>
        <v>0</v>
      </c>
      <c r="J35" s="12">
        <v>44385</v>
      </c>
      <c r="K35" s="19">
        <v>196908.7</v>
      </c>
      <c r="L35" s="18" t="s">
        <v>30</v>
      </c>
      <c r="M35" s="20"/>
      <c r="N35" s="23"/>
      <c r="O35" s="24"/>
      <c r="Q35" s="28" t="s">
        <v>124</v>
      </c>
      <c r="R35" s="29">
        <f t="shared" si="2"/>
        <v>140397.07</v>
      </c>
    </row>
    <row r="36" ht="15.75" spans="1:18">
      <c r="A36" s="9" t="s">
        <v>43</v>
      </c>
      <c r="B36" s="4" t="s">
        <v>86</v>
      </c>
      <c r="C36" s="7" t="s">
        <v>161</v>
      </c>
      <c r="D36" s="8"/>
      <c r="E36" s="13"/>
      <c r="F36" s="11" t="str">
        <f t="shared" si="0"/>
        <v>A</v>
      </c>
      <c r="G36" s="4" t="s">
        <v>59</v>
      </c>
      <c r="H36" s="12">
        <v>44385</v>
      </c>
      <c r="I36" s="16">
        <f t="shared" si="1"/>
        <v>0</v>
      </c>
      <c r="J36" s="12">
        <v>44385</v>
      </c>
      <c r="K36" s="19">
        <v>54224.81</v>
      </c>
      <c r="L36" s="18" t="s">
        <v>30</v>
      </c>
      <c r="M36" s="20"/>
      <c r="N36" s="23"/>
      <c r="O36" s="24"/>
      <c r="Q36" s="28" t="s">
        <v>162</v>
      </c>
      <c r="R36" s="29">
        <f t="shared" si="2"/>
        <v>0</v>
      </c>
    </row>
    <row r="37" ht="15.75" spans="1:18">
      <c r="A37" s="9" t="s">
        <v>26</v>
      </c>
      <c r="B37" s="4" t="s">
        <v>163</v>
      </c>
      <c r="C37" s="7" t="s">
        <v>164</v>
      </c>
      <c r="D37" s="8"/>
      <c r="E37" s="13"/>
      <c r="F37" s="11" t="str">
        <f t="shared" si="0"/>
        <v>A</v>
      </c>
      <c r="G37" s="4" t="s">
        <v>29</v>
      </c>
      <c r="H37" s="12">
        <v>44385</v>
      </c>
      <c r="I37" s="16">
        <f t="shared" si="1"/>
        <v>0</v>
      </c>
      <c r="J37" s="12">
        <v>44385</v>
      </c>
      <c r="K37" s="19">
        <v>32500</v>
      </c>
      <c r="L37" s="18" t="s">
        <v>30</v>
      </c>
      <c r="M37" s="20"/>
      <c r="N37" s="23"/>
      <c r="O37" s="24"/>
      <c r="Q37" s="28" t="s">
        <v>27</v>
      </c>
      <c r="R37" s="29">
        <f t="shared" si="2"/>
        <v>6708574.33</v>
      </c>
    </row>
    <row r="38" ht="15.75" spans="1:18">
      <c r="A38" s="9" t="s">
        <v>43</v>
      </c>
      <c r="B38" s="4" t="s">
        <v>46</v>
      </c>
      <c r="C38" s="7" t="s">
        <v>165</v>
      </c>
      <c r="D38" s="8"/>
      <c r="E38" s="13"/>
      <c r="F38" s="11" t="str">
        <f t="shared" si="0"/>
        <v>AA</v>
      </c>
      <c r="G38" s="4" t="s">
        <v>59</v>
      </c>
      <c r="H38" s="12">
        <v>44375</v>
      </c>
      <c r="I38" s="16">
        <f t="shared" si="1"/>
        <v>11</v>
      </c>
      <c r="J38" s="12">
        <v>44386</v>
      </c>
      <c r="K38" s="19">
        <v>345469.3</v>
      </c>
      <c r="L38" s="18" t="s">
        <v>30</v>
      </c>
      <c r="M38" s="20"/>
      <c r="N38" s="23" t="s">
        <v>166</v>
      </c>
      <c r="O38" s="24"/>
      <c r="Q38" s="31" t="s">
        <v>57</v>
      </c>
      <c r="R38" s="32">
        <f>SUM(R2:R37)</f>
        <v>19314075.47</v>
      </c>
    </row>
    <row r="39" ht="15.75" spans="1:15">
      <c r="A39" s="9" t="s">
        <v>26</v>
      </c>
      <c r="B39" s="4" t="s">
        <v>86</v>
      </c>
      <c r="C39" s="7" t="s">
        <v>167</v>
      </c>
      <c r="D39" s="8"/>
      <c r="E39" s="13"/>
      <c r="F39" s="11" t="str">
        <f t="shared" si="0"/>
        <v>A</v>
      </c>
      <c r="G39" s="4" t="s">
        <v>38</v>
      </c>
      <c r="H39" s="12">
        <v>44385</v>
      </c>
      <c r="I39" s="16">
        <f t="shared" si="1"/>
        <v>1</v>
      </c>
      <c r="J39" s="12">
        <v>44386</v>
      </c>
      <c r="K39" s="19">
        <v>31802.28</v>
      </c>
      <c r="L39" s="18" t="s">
        <v>30</v>
      </c>
      <c r="M39" s="20"/>
      <c r="N39" s="23"/>
      <c r="O39" s="24"/>
    </row>
    <row r="40" ht="15.75" spans="1:15">
      <c r="A40" s="9" t="s">
        <v>43</v>
      </c>
      <c r="B40" s="4" t="s">
        <v>44</v>
      </c>
      <c r="C40" s="7" t="s">
        <v>168</v>
      </c>
      <c r="D40" s="8"/>
      <c r="E40" s="13"/>
      <c r="F40" s="11" t="str">
        <f t="shared" si="0"/>
        <v>A</v>
      </c>
      <c r="G40" s="4" t="s">
        <v>33</v>
      </c>
      <c r="H40" s="12">
        <v>44386</v>
      </c>
      <c r="I40" s="16">
        <f t="shared" si="1"/>
        <v>0</v>
      </c>
      <c r="J40" s="12">
        <v>44386</v>
      </c>
      <c r="K40" s="19">
        <v>37583.21</v>
      </c>
      <c r="L40" s="18" t="s">
        <v>30</v>
      </c>
      <c r="M40" s="20"/>
      <c r="N40" s="23" t="s">
        <v>169</v>
      </c>
      <c r="O40" s="24"/>
    </row>
    <row r="41" ht="15.75" spans="1:15">
      <c r="A41" s="9" t="s">
        <v>35</v>
      </c>
      <c r="B41" s="4" t="s">
        <v>44</v>
      </c>
      <c r="C41" s="7" t="s">
        <v>170</v>
      </c>
      <c r="D41" s="8"/>
      <c r="E41" s="13"/>
      <c r="F41" s="11" t="str">
        <f t="shared" si="0"/>
        <v>A</v>
      </c>
      <c r="G41" s="4" t="s">
        <v>55</v>
      </c>
      <c r="H41" s="12">
        <v>44387</v>
      </c>
      <c r="I41" s="16">
        <f t="shared" si="1"/>
        <v>0</v>
      </c>
      <c r="J41" s="12">
        <v>44387</v>
      </c>
      <c r="K41" s="19">
        <v>4912.5</v>
      </c>
      <c r="L41" s="18" t="s">
        <v>30</v>
      </c>
      <c r="M41" s="20"/>
      <c r="N41" s="23"/>
      <c r="O41" s="24"/>
    </row>
    <row r="42" ht="15.75" spans="1:15">
      <c r="A42" s="9" t="s">
        <v>43</v>
      </c>
      <c r="B42" s="4" t="s">
        <v>124</v>
      </c>
      <c r="C42" s="7" t="s">
        <v>171</v>
      </c>
      <c r="D42" s="8"/>
      <c r="E42" s="13"/>
      <c r="F42" s="11" t="str">
        <f t="shared" si="0"/>
        <v>A</v>
      </c>
      <c r="G42" s="4" t="s">
        <v>107</v>
      </c>
      <c r="H42" s="12">
        <v>44387</v>
      </c>
      <c r="I42" s="16">
        <f t="shared" si="1"/>
        <v>0</v>
      </c>
      <c r="J42" s="12">
        <v>44387</v>
      </c>
      <c r="K42" s="19">
        <v>37856.3</v>
      </c>
      <c r="L42" s="18" t="s">
        <v>30</v>
      </c>
      <c r="M42" s="20"/>
      <c r="N42" s="23" t="s">
        <v>172</v>
      </c>
      <c r="O42" s="24"/>
    </row>
    <row r="43" ht="15.75" spans="1:15">
      <c r="A43" s="9" t="s">
        <v>43</v>
      </c>
      <c r="B43" s="4" t="s">
        <v>130</v>
      </c>
      <c r="C43" s="7" t="s">
        <v>173</v>
      </c>
      <c r="D43" s="8"/>
      <c r="E43" s="13"/>
      <c r="F43" s="11" t="str">
        <f t="shared" si="0"/>
        <v>AA</v>
      </c>
      <c r="G43" s="4" t="s">
        <v>107</v>
      </c>
      <c r="H43" s="12">
        <v>44389</v>
      </c>
      <c r="I43" s="16">
        <f t="shared" si="1"/>
        <v>0</v>
      </c>
      <c r="J43" s="12">
        <v>44389</v>
      </c>
      <c r="K43" s="19">
        <v>775051.64</v>
      </c>
      <c r="L43" s="18" t="s">
        <v>30</v>
      </c>
      <c r="M43" s="20"/>
      <c r="N43" s="23"/>
      <c r="O43" s="24"/>
    </row>
    <row r="44" ht="15.75" spans="1:15">
      <c r="A44" s="9" t="s">
        <v>43</v>
      </c>
      <c r="B44" s="4" t="s">
        <v>44</v>
      </c>
      <c r="C44" s="7" t="s">
        <v>174</v>
      </c>
      <c r="D44" s="8"/>
      <c r="E44" s="13"/>
      <c r="F44" s="11" t="str">
        <f t="shared" si="0"/>
        <v>AA</v>
      </c>
      <c r="G44" s="4" t="s">
        <v>52</v>
      </c>
      <c r="H44" s="12">
        <v>44386</v>
      </c>
      <c r="I44" s="16">
        <f t="shared" si="1"/>
        <v>3</v>
      </c>
      <c r="J44" s="12">
        <v>44389</v>
      </c>
      <c r="K44" s="19">
        <v>1691345.41</v>
      </c>
      <c r="L44" s="18" t="s">
        <v>175</v>
      </c>
      <c r="M44" s="20"/>
      <c r="N44" s="23" t="s">
        <v>176</v>
      </c>
      <c r="O44" s="24"/>
    </row>
    <row r="45" ht="15.75" spans="1:15">
      <c r="A45" s="9" t="s">
        <v>43</v>
      </c>
      <c r="B45" s="4" t="s">
        <v>54</v>
      </c>
      <c r="C45" s="7" t="s">
        <v>177</v>
      </c>
      <c r="D45" s="8"/>
      <c r="E45" s="13"/>
      <c r="F45" s="11" t="str">
        <f t="shared" si="0"/>
        <v>AA</v>
      </c>
      <c r="G45" s="4" t="s">
        <v>33</v>
      </c>
      <c r="H45" s="12">
        <v>44390</v>
      </c>
      <c r="I45" s="16">
        <f t="shared" si="1"/>
        <v>0</v>
      </c>
      <c r="J45" s="12">
        <v>44390</v>
      </c>
      <c r="K45" s="19">
        <v>373857.31</v>
      </c>
      <c r="L45" s="18" t="s">
        <v>30</v>
      </c>
      <c r="M45" s="20"/>
      <c r="N45" s="23"/>
      <c r="O45" s="24"/>
    </row>
    <row r="46" ht="15.75" spans="1:15">
      <c r="A46" s="9" t="s">
        <v>43</v>
      </c>
      <c r="B46" s="4" t="s">
        <v>117</v>
      </c>
      <c r="C46" s="7" t="s">
        <v>178</v>
      </c>
      <c r="D46" s="8"/>
      <c r="E46" s="13"/>
      <c r="F46" s="11" t="str">
        <f t="shared" si="0"/>
        <v>A</v>
      </c>
      <c r="G46" s="4" t="s">
        <v>33</v>
      </c>
      <c r="H46" s="12">
        <v>44390</v>
      </c>
      <c r="I46" s="16">
        <f t="shared" si="1"/>
        <v>0</v>
      </c>
      <c r="J46" s="12">
        <v>44390</v>
      </c>
      <c r="K46" s="19">
        <v>21957.8</v>
      </c>
      <c r="L46" s="18" t="s">
        <v>30</v>
      </c>
      <c r="M46" s="20"/>
      <c r="N46" s="23"/>
      <c r="O46" s="24"/>
    </row>
    <row r="47" ht="15.75" spans="1:15">
      <c r="A47" s="9" t="s">
        <v>43</v>
      </c>
      <c r="B47" s="4" t="s">
        <v>27</v>
      </c>
      <c r="C47" s="7" t="s">
        <v>179</v>
      </c>
      <c r="D47" s="8"/>
      <c r="E47" s="13"/>
      <c r="F47" s="11" t="str">
        <f t="shared" si="0"/>
        <v>AA</v>
      </c>
      <c r="G47" s="4" t="s">
        <v>107</v>
      </c>
      <c r="H47" s="12">
        <v>44390</v>
      </c>
      <c r="I47" s="16">
        <f t="shared" si="1"/>
        <v>-10</v>
      </c>
      <c r="J47" s="12">
        <v>44380</v>
      </c>
      <c r="K47" s="19">
        <v>786382.07</v>
      </c>
      <c r="L47" s="18" t="s">
        <v>30</v>
      </c>
      <c r="M47" s="20"/>
      <c r="N47" s="23"/>
      <c r="O47" s="24"/>
    </row>
    <row r="48" ht="15.75" spans="1:15">
      <c r="A48" s="9" t="s">
        <v>43</v>
      </c>
      <c r="B48" s="4" t="s">
        <v>117</v>
      </c>
      <c r="C48" s="7" t="s">
        <v>180</v>
      </c>
      <c r="D48" s="8"/>
      <c r="E48" s="13"/>
      <c r="F48" s="11" t="str">
        <f t="shared" si="0"/>
        <v>AA</v>
      </c>
      <c r="G48" s="4" t="s">
        <v>33</v>
      </c>
      <c r="H48" s="12">
        <v>44390</v>
      </c>
      <c r="I48" s="16">
        <f t="shared" si="1"/>
        <v>0</v>
      </c>
      <c r="J48" s="12">
        <v>44390</v>
      </c>
      <c r="K48" s="19">
        <v>104996.52</v>
      </c>
      <c r="L48" s="18" t="s">
        <v>30</v>
      </c>
      <c r="M48" s="20"/>
      <c r="N48" s="23"/>
      <c r="O48" s="24"/>
    </row>
    <row r="49" ht="15.75" spans="1:15">
      <c r="A49" s="9" t="s">
        <v>35</v>
      </c>
      <c r="B49" s="4" t="s">
        <v>27</v>
      </c>
      <c r="C49" s="7" t="s">
        <v>181</v>
      </c>
      <c r="D49" s="8"/>
      <c r="E49" s="13"/>
      <c r="F49" s="11" t="str">
        <f t="shared" si="0"/>
        <v>AA</v>
      </c>
      <c r="G49" s="4" t="s">
        <v>55</v>
      </c>
      <c r="H49" s="12">
        <v>44377</v>
      </c>
      <c r="I49" s="16">
        <f t="shared" si="1"/>
        <v>13</v>
      </c>
      <c r="J49" s="12">
        <v>44390</v>
      </c>
      <c r="K49" s="19">
        <v>956120</v>
      </c>
      <c r="L49" s="18" t="s">
        <v>30</v>
      </c>
      <c r="M49" s="20"/>
      <c r="N49" s="23" t="s">
        <v>182</v>
      </c>
      <c r="O49" s="24"/>
    </row>
    <row r="50" ht="15.75" spans="1:15">
      <c r="A50" s="9" t="s">
        <v>26</v>
      </c>
      <c r="B50" s="4" t="s">
        <v>130</v>
      </c>
      <c r="C50" s="7" t="s">
        <v>183</v>
      </c>
      <c r="D50" s="8"/>
      <c r="E50" s="13"/>
      <c r="F50" s="11" t="str">
        <f t="shared" si="0"/>
        <v>A</v>
      </c>
      <c r="G50" s="4" t="s">
        <v>29</v>
      </c>
      <c r="H50" s="12">
        <v>44390</v>
      </c>
      <c r="I50" s="16">
        <f t="shared" si="1"/>
        <v>0</v>
      </c>
      <c r="J50" s="12">
        <v>44390</v>
      </c>
      <c r="K50" s="19">
        <v>39603.75</v>
      </c>
      <c r="L50" s="18" t="s">
        <v>30</v>
      </c>
      <c r="M50" s="20"/>
      <c r="N50" s="23"/>
      <c r="O50" s="24"/>
    </row>
    <row r="51" ht="15.75" spans="1:15">
      <c r="A51" s="9" t="s">
        <v>119</v>
      </c>
      <c r="B51" s="4" t="s">
        <v>86</v>
      </c>
      <c r="C51" s="7" t="s">
        <v>184</v>
      </c>
      <c r="D51" s="8"/>
      <c r="E51" s="13"/>
      <c r="F51" s="11" t="str">
        <f t="shared" si="0"/>
        <v>A</v>
      </c>
      <c r="G51" s="4" t="s">
        <v>76</v>
      </c>
      <c r="H51" s="12">
        <v>44391</v>
      </c>
      <c r="I51" s="16">
        <f t="shared" si="1"/>
        <v>0</v>
      </c>
      <c r="J51" s="12">
        <v>44391</v>
      </c>
      <c r="K51" s="19">
        <v>11500</v>
      </c>
      <c r="L51" s="18" t="s">
        <v>30</v>
      </c>
      <c r="M51" s="20"/>
      <c r="N51" s="23"/>
      <c r="O51" s="24"/>
    </row>
    <row r="52" ht="15.75" spans="1:15">
      <c r="A52" s="9" t="s">
        <v>43</v>
      </c>
      <c r="B52" s="4" t="s">
        <v>124</v>
      </c>
      <c r="C52" s="7" t="s">
        <v>185</v>
      </c>
      <c r="D52" s="8"/>
      <c r="E52" s="13"/>
      <c r="F52" s="11" t="str">
        <f t="shared" si="0"/>
        <v>A</v>
      </c>
      <c r="G52" s="4" t="s">
        <v>33</v>
      </c>
      <c r="H52" s="12">
        <v>44348</v>
      </c>
      <c r="I52" s="16">
        <f t="shared" si="1"/>
        <v>43</v>
      </c>
      <c r="J52" s="12">
        <v>44391</v>
      </c>
      <c r="K52" s="19">
        <v>85893.89</v>
      </c>
      <c r="L52" s="18" t="s">
        <v>30</v>
      </c>
      <c r="M52" s="20"/>
      <c r="N52" s="23"/>
      <c r="O52" s="24"/>
    </row>
    <row r="53" ht="15.75" spans="1:15">
      <c r="A53" s="9" t="s">
        <v>43</v>
      </c>
      <c r="B53" s="4" t="s">
        <v>65</v>
      </c>
      <c r="C53" s="7" t="s">
        <v>186</v>
      </c>
      <c r="D53" s="8"/>
      <c r="E53" s="13"/>
      <c r="F53" s="11" t="str">
        <f t="shared" si="0"/>
        <v>AA</v>
      </c>
      <c r="G53" s="4" t="s">
        <v>33</v>
      </c>
      <c r="H53" s="12">
        <v>44368</v>
      </c>
      <c r="I53" s="16">
        <f t="shared" si="1"/>
        <v>24</v>
      </c>
      <c r="J53" s="12">
        <v>44392</v>
      </c>
      <c r="K53" s="19">
        <v>166355.36</v>
      </c>
      <c r="L53" s="18" t="s">
        <v>30</v>
      </c>
      <c r="M53" s="20"/>
      <c r="N53" s="23"/>
      <c r="O53" s="24"/>
    </row>
    <row r="54" ht="15.75" spans="1:15">
      <c r="A54" s="9" t="s">
        <v>43</v>
      </c>
      <c r="B54" s="4" t="s">
        <v>50</v>
      </c>
      <c r="C54" s="7" t="s">
        <v>187</v>
      </c>
      <c r="D54" s="8"/>
      <c r="E54" s="13"/>
      <c r="F54" s="11" t="str">
        <f t="shared" si="0"/>
        <v>AA</v>
      </c>
      <c r="G54" s="4" t="s">
        <v>33</v>
      </c>
      <c r="H54" s="12">
        <v>44340</v>
      </c>
      <c r="I54" s="16">
        <f t="shared" si="1"/>
        <v>52</v>
      </c>
      <c r="J54" s="12">
        <v>44392</v>
      </c>
      <c r="K54" s="19">
        <v>148675.35</v>
      </c>
      <c r="L54" s="18" t="s">
        <v>30</v>
      </c>
      <c r="M54" s="20"/>
      <c r="N54" s="23"/>
      <c r="O54" s="24"/>
    </row>
    <row r="55" ht="15.75" spans="1:15">
      <c r="A55" s="9" t="s">
        <v>26</v>
      </c>
      <c r="B55" s="4" t="s">
        <v>83</v>
      </c>
      <c r="C55" s="7" t="s">
        <v>188</v>
      </c>
      <c r="D55" s="8"/>
      <c r="E55" s="13"/>
      <c r="F55" s="11" t="str">
        <f t="shared" si="0"/>
        <v>AA</v>
      </c>
      <c r="G55" s="4" t="s">
        <v>38</v>
      </c>
      <c r="H55" s="12">
        <v>44361</v>
      </c>
      <c r="I55" s="16">
        <f t="shared" si="1"/>
        <v>31</v>
      </c>
      <c r="J55" s="12">
        <v>44392</v>
      </c>
      <c r="K55" s="19">
        <v>130155.1</v>
      </c>
      <c r="L55" s="18" t="s">
        <v>30</v>
      </c>
      <c r="M55" s="20"/>
      <c r="N55" s="23"/>
      <c r="O55" s="24"/>
    </row>
    <row r="56" ht="15.75" spans="1:15">
      <c r="A56" s="9" t="s">
        <v>35</v>
      </c>
      <c r="B56" s="4" t="s">
        <v>65</v>
      </c>
      <c r="C56" s="7" t="s">
        <v>189</v>
      </c>
      <c r="D56" s="8"/>
      <c r="E56" s="13"/>
      <c r="F56" s="11" t="str">
        <f t="shared" si="0"/>
        <v>A</v>
      </c>
      <c r="G56" s="4" t="s">
        <v>55</v>
      </c>
      <c r="H56" s="12">
        <v>44393</v>
      </c>
      <c r="I56" s="16">
        <f t="shared" si="1"/>
        <v>0</v>
      </c>
      <c r="J56" s="12">
        <v>44393</v>
      </c>
      <c r="K56" s="19">
        <v>32610.5</v>
      </c>
      <c r="L56" s="18" t="s">
        <v>30</v>
      </c>
      <c r="M56" s="20"/>
      <c r="N56" s="23"/>
      <c r="O56" s="24"/>
    </row>
    <row r="57" ht="15.75" spans="1:15">
      <c r="A57" s="9" t="s">
        <v>43</v>
      </c>
      <c r="B57" s="4" t="s">
        <v>65</v>
      </c>
      <c r="C57" s="7" t="s">
        <v>190</v>
      </c>
      <c r="D57" s="8"/>
      <c r="E57" s="13"/>
      <c r="F57" s="11" t="str">
        <f t="shared" si="0"/>
        <v>A</v>
      </c>
      <c r="G57" s="4" t="s">
        <v>52</v>
      </c>
      <c r="H57" s="12">
        <v>44393</v>
      </c>
      <c r="I57" s="16">
        <f t="shared" si="1"/>
        <v>0</v>
      </c>
      <c r="J57" s="12">
        <v>44393</v>
      </c>
      <c r="K57" s="19">
        <v>3572.5</v>
      </c>
      <c r="L57" s="18" t="s">
        <v>30</v>
      </c>
      <c r="M57" s="20"/>
      <c r="N57" s="23" t="s">
        <v>191</v>
      </c>
      <c r="O57" s="24"/>
    </row>
    <row r="58" ht="15.75" spans="1:15">
      <c r="A58" s="9" t="s">
        <v>26</v>
      </c>
      <c r="B58" s="4" t="s">
        <v>32</v>
      </c>
      <c r="C58" s="7" t="s">
        <v>192</v>
      </c>
      <c r="D58" s="8"/>
      <c r="E58" s="13"/>
      <c r="F58" s="11" t="str">
        <f t="shared" si="0"/>
        <v>AA</v>
      </c>
      <c r="G58" s="4" t="s">
        <v>38</v>
      </c>
      <c r="H58" s="12">
        <v>44393</v>
      </c>
      <c r="I58" s="16">
        <f t="shared" si="1"/>
        <v>0</v>
      </c>
      <c r="J58" s="12">
        <v>44393</v>
      </c>
      <c r="K58" s="19">
        <v>196645.67</v>
      </c>
      <c r="L58" s="18" t="s">
        <v>30</v>
      </c>
      <c r="M58" s="20"/>
      <c r="N58" s="23"/>
      <c r="O58" s="24"/>
    </row>
    <row r="59" ht="15.75" spans="1:15">
      <c r="A59" s="9" t="s">
        <v>26</v>
      </c>
      <c r="B59" s="4" t="s">
        <v>50</v>
      </c>
      <c r="C59" s="7" t="s">
        <v>193</v>
      </c>
      <c r="D59" s="8"/>
      <c r="E59" s="13"/>
      <c r="F59" s="11" t="str">
        <f t="shared" si="0"/>
        <v>AA</v>
      </c>
      <c r="G59" s="4" t="s">
        <v>38</v>
      </c>
      <c r="H59" s="12">
        <v>44396</v>
      </c>
      <c r="I59" s="16">
        <f t="shared" si="1"/>
        <v>0</v>
      </c>
      <c r="J59" s="12">
        <v>44396</v>
      </c>
      <c r="K59" s="19">
        <v>250442.6</v>
      </c>
      <c r="L59" s="18" t="s">
        <v>30</v>
      </c>
      <c r="M59" s="20"/>
      <c r="N59" s="23"/>
      <c r="O59" s="24"/>
    </row>
    <row r="60" ht="15.75" spans="1:15">
      <c r="A60" s="9" t="s">
        <v>43</v>
      </c>
      <c r="B60" s="4" t="s">
        <v>92</v>
      </c>
      <c r="C60" s="7" t="s">
        <v>194</v>
      </c>
      <c r="D60" s="8"/>
      <c r="E60" s="13"/>
      <c r="F60" s="11" t="str">
        <f t="shared" si="0"/>
        <v>A</v>
      </c>
      <c r="G60" s="4" t="s">
        <v>59</v>
      </c>
      <c r="H60" s="12">
        <v>44396</v>
      </c>
      <c r="I60" s="16">
        <f t="shared" si="1"/>
        <v>0</v>
      </c>
      <c r="J60" s="12">
        <v>44396</v>
      </c>
      <c r="K60" s="19">
        <v>25547.1</v>
      </c>
      <c r="L60" s="18" t="s">
        <v>30</v>
      </c>
      <c r="M60" s="20"/>
      <c r="N60" s="23" t="s">
        <v>195</v>
      </c>
      <c r="O60" s="24"/>
    </row>
    <row r="61" ht="15.75" spans="1:15">
      <c r="A61" s="9" t="s">
        <v>119</v>
      </c>
      <c r="B61" s="4" t="s">
        <v>27</v>
      </c>
      <c r="C61" s="7" t="s">
        <v>196</v>
      </c>
      <c r="D61" s="8"/>
      <c r="E61" s="13"/>
      <c r="F61" s="11" t="str">
        <f t="shared" si="0"/>
        <v>A</v>
      </c>
      <c r="G61" s="4" t="s">
        <v>76</v>
      </c>
      <c r="H61" s="12">
        <v>44396</v>
      </c>
      <c r="I61" s="16">
        <f t="shared" si="1"/>
        <v>0</v>
      </c>
      <c r="J61" s="12">
        <v>44396</v>
      </c>
      <c r="K61" s="19">
        <v>25000</v>
      </c>
      <c r="L61" s="18" t="s">
        <v>30</v>
      </c>
      <c r="M61" s="20"/>
      <c r="N61" s="23"/>
      <c r="O61" s="24"/>
    </row>
    <row r="62" ht="15.75" spans="1:15">
      <c r="A62" s="9" t="s">
        <v>26</v>
      </c>
      <c r="B62" s="4" t="s">
        <v>27</v>
      </c>
      <c r="C62" s="7" t="s">
        <v>197</v>
      </c>
      <c r="D62" s="8"/>
      <c r="E62" s="13"/>
      <c r="F62" s="11" t="str">
        <f t="shared" si="0"/>
        <v>AA</v>
      </c>
      <c r="G62" s="4" t="s">
        <v>29</v>
      </c>
      <c r="H62" s="12">
        <v>44394</v>
      </c>
      <c r="I62" s="16">
        <f t="shared" si="1"/>
        <v>0</v>
      </c>
      <c r="J62" s="12">
        <v>44394</v>
      </c>
      <c r="K62" s="19">
        <v>1387882.75</v>
      </c>
      <c r="L62" s="18" t="s">
        <v>30</v>
      </c>
      <c r="M62" s="20"/>
      <c r="N62" s="23"/>
      <c r="O62" s="24"/>
    </row>
    <row r="63" ht="15.75" spans="1:15">
      <c r="A63" s="9" t="s">
        <v>26</v>
      </c>
      <c r="B63" s="4" t="s">
        <v>130</v>
      </c>
      <c r="C63" s="7" t="s">
        <v>198</v>
      </c>
      <c r="D63" s="8"/>
      <c r="E63" s="13"/>
      <c r="F63" s="11" t="str">
        <f t="shared" si="0"/>
        <v>AA</v>
      </c>
      <c r="G63" s="4" t="s">
        <v>29</v>
      </c>
      <c r="H63" s="12">
        <v>44397</v>
      </c>
      <c r="I63" s="16">
        <f t="shared" si="1"/>
        <v>0</v>
      </c>
      <c r="J63" s="12">
        <v>44397</v>
      </c>
      <c r="K63" s="19">
        <v>1257892.74</v>
      </c>
      <c r="L63" s="18" t="s">
        <v>30</v>
      </c>
      <c r="M63" s="20"/>
      <c r="N63" s="23"/>
      <c r="O63" s="24"/>
    </row>
    <row r="64" ht="15.75" spans="1:15">
      <c r="A64" s="9" t="s">
        <v>43</v>
      </c>
      <c r="B64" s="4" t="s">
        <v>46</v>
      </c>
      <c r="C64" s="7" t="s">
        <v>199</v>
      </c>
      <c r="D64" s="8"/>
      <c r="E64" s="13"/>
      <c r="F64" s="11" t="str">
        <f t="shared" si="0"/>
        <v>A</v>
      </c>
      <c r="G64" s="4" t="s">
        <v>52</v>
      </c>
      <c r="H64" s="12">
        <v>44391</v>
      </c>
      <c r="I64" s="16">
        <f t="shared" si="1"/>
        <v>3</v>
      </c>
      <c r="J64" s="12">
        <v>44394</v>
      </c>
      <c r="K64" s="19">
        <v>86486.83</v>
      </c>
      <c r="L64" s="18" t="s">
        <v>30</v>
      </c>
      <c r="M64" s="20"/>
      <c r="N64" s="23" t="s">
        <v>200</v>
      </c>
      <c r="O64" s="24"/>
    </row>
    <row r="65" ht="15.75" spans="1:15">
      <c r="A65" s="9" t="s">
        <v>43</v>
      </c>
      <c r="B65" s="4" t="s">
        <v>46</v>
      </c>
      <c r="C65" s="7" t="s">
        <v>201</v>
      </c>
      <c r="D65" s="8"/>
      <c r="E65" s="13"/>
      <c r="F65" s="11" t="str">
        <f t="shared" si="0"/>
        <v>A</v>
      </c>
      <c r="G65" s="4" t="s">
        <v>52</v>
      </c>
      <c r="H65" s="12">
        <v>44391</v>
      </c>
      <c r="I65" s="16">
        <f t="shared" si="1"/>
        <v>3</v>
      </c>
      <c r="J65" s="12">
        <v>44394</v>
      </c>
      <c r="K65" s="19">
        <v>59848.94</v>
      </c>
      <c r="L65" s="18" t="s">
        <v>30</v>
      </c>
      <c r="M65" s="20"/>
      <c r="N65" s="23" t="s">
        <v>200</v>
      </c>
      <c r="O65" s="24"/>
    </row>
    <row r="66" ht="15.75" spans="1:15">
      <c r="A66" s="9" t="s">
        <v>26</v>
      </c>
      <c r="B66" s="4" t="s">
        <v>65</v>
      </c>
      <c r="C66" s="7" t="s">
        <v>202</v>
      </c>
      <c r="D66" s="8"/>
      <c r="E66" s="13"/>
      <c r="F66" s="11" t="str">
        <f t="shared" ref="F66:F90" si="9">IF(K66&lt;99999,"A","AA")</f>
        <v>A</v>
      </c>
      <c r="G66" s="4" t="s">
        <v>38</v>
      </c>
      <c r="H66" s="12">
        <v>44398</v>
      </c>
      <c r="I66" s="16">
        <f t="shared" ref="I66:I90" si="10">_xlfn.DAYS(J66,H66)</f>
        <v>0</v>
      </c>
      <c r="J66" s="12">
        <v>44398</v>
      </c>
      <c r="K66" s="19">
        <v>81092</v>
      </c>
      <c r="L66" s="18" t="s">
        <v>30</v>
      </c>
      <c r="M66" s="20"/>
      <c r="N66" s="23"/>
      <c r="O66" s="24"/>
    </row>
    <row r="67" ht="15.75" spans="1:15">
      <c r="A67" s="9" t="s">
        <v>26</v>
      </c>
      <c r="B67" s="4" t="s">
        <v>124</v>
      </c>
      <c r="C67" s="7" t="s">
        <v>203</v>
      </c>
      <c r="D67" s="8"/>
      <c r="E67" s="13"/>
      <c r="F67" s="11" t="str">
        <f t="shared" si="9"/>
        <v>A</v>
      </c>
      <c r="G67" s="4" t="s">
        <v>29</v>
      </c>
      <c r="H67" s="12">
        <v>44398</v>
      </c>
      <c r="I67" s="16">
        <f t="shared" si="10"/>
        <v>0</v>
      </c>
      <c r="J67" s="12">
        <v>44398</v>
      </c>
      <c r="K67" s="19">
        <v>16646.88</v>
      </c>
      <c r="L67" s="18" t="s">
        <v>30</v>
      </c>
      <c r="M67" s="20"/>
      <c r="N67" s="23"/>
      <c r="O67" s="24"/>
    </row>
    <row r="68" ht="15.75" spans="1:15">
      <c r="A68" s="9" t="s">
        <v>35</v>
      </c>
      <c r="B68" s="4" t="s">
        <v>106</v>
      </c>
      <c r="C68" s="7" t="s">
        <v>204</v>
      </c>
      <c r="D68" s="8"/>
      <c r="E68" s="13"/>
      <c r="F68" s="11" t="str">
        <f t="shared" si="9"/>
        <v>A</v>
      </c>
      <c r="G68" s="4" t="s">
        <v>55</v>
      </c>
      <c r="H68" s="12">
        <v>44398</v>
      </c>
      <c r="I68" s="16">
        <f t="shared" si="10"/>
        <v>0</v>
      </c>
      <c r="J68" s="12">
        <v>44398</v>
      </c>
      <c r="K68" s="19">
        <v>12451.25</v>
      </c>
      <c r="L68" s="18" t="s">
        <v>30</v>
      </c>
      <c r="M68" s="20"/>
      <c r="N68" s="23"/>
      <c r="O68" s="24"/>
    </row>
    <row r="69" ht="15.75" spans="1:15">
      <c r="A69" s="9" t="s">
        <v>26</v>
      </c>
      <c r="B69" s="4" t="s">
        <v>65</v>
      </c>
      <c r="C69" s="7" t="s">
        <v>164</v>
      </c>
      <c r="D69" s="8"/>
      <c r="E69" s="13"/>
      <c r="F69" s="11" t="str">
        <f t="shared" si="9"/>
        <v>AA</v>
      </c>
      <c r="G69" s="4" t="s">
        <v>29</v>
      </c>
      <c r="H69" s="12">
        <v>44398</v>
      </c>
      <c r="I69" s="16">
        <f t="shared" si="10"/>
        <v>0</v>
      </c>
      <c r="J69" s="12">
        <v>44398</v>
      </c>
      <c r="K69" s="19">
        <v>195271.63</v>
      </c>
      <c r="L69" s="18" t="s">
        <v>30</v>
      </c>
      <c r="M69" s="20"/>
      <c r="N69" s="23"/>
      <c r="O69" s="24"/>
    </row>
    <row r="70" ht="15.75" spans="1:15">
      <c r="A70" s="9" t="s">
        <v>26</v>
      </c>
      <c r="B70" s="4" t="s">
        <v>83</v>
      </c>
      <c r="C70" s="7" t="s">
        <v>205</v>
      </c>
      <c r="D70" s="8"/>
      <c r="E70" s="13"/>
      <c r="F70" s="11" t="str">
        <f t="shared" si="9"/>
        <v>AA</v>
      </c>
      <c r="G70" s="4" t="s">
        <v>38</v>
      </c>
      <c r="H70" s="12">
        <v>44398</v>
      </c>
      <c r="I70" s="16">
        <f t="shared" si="10"/>
        <v>0</v>
      </c>
      <c r="J70" s="12">
        <v>44398</v>
      </c>
      <c r="K70" s="19">
        <v>806272.25</v>
      </c>
      <c r="L70" s="18" t="s">
        <v>30</v>
      </c>
      <c r="M70" s="20"/>
      <c r="N70" s="23"/>
      <c r="O70" s="24"/>
    </row>
    <row r="71" ht="15.75" spans="1:15">
      <c r="A71" s="9" t="s">
        <v>43</v>
      </c>
      <c r="B71" s="4" t="s">
        <v>50</v>
      </c>
      <c r="C71" s="7" t="s">
        <v>206</v>
      </c>
      <c r="D71" s="8"/>
      <c r="E71" s="13"/>
      <c r="F71" s="11" t="str">
        <f t="shared" si="9"/>
        <v>A</v>
      </c>
      <c r="G71" s="4" t="s">
        <v>110</v>
      </c>
      <c r="H71" s="12">
        <v>44398</v>
      </c>
      <c r="I71" s="16">
        <f t="shared" si="10"/>
        <v>0</v>
      </c>
      <c r="J71" s="12">
        <v>44398</v>
      </c>
      <c r="K71" s="19">
        <v>89200</v>
      </c>
      <c r="L71" s="18" t="s">
        <v>30</v>
      </c>
      <c r="M71" s="20"/>
      <c r="N71" s="23"/>
      <c r="O71" s="24"/>
    </row>
    <row r="72" ht="15.75" spans="1:15">
      <c r="A72" s="9" t="s">
        <v>119</v>
      </c>
      <c r="B72" s="4" t="s">
        <v>117</v>
      </c>
      <c r="C72" s="7" t="s">
        <v>207</v>
      </c>
      <c r="D72" s="8"/>
      <c r="E72" s="13"/>
      <c r="F72" s="11" t="str">
        <f t="shared" si="9"/>
        <v>A</v>
      </c>
      <c r="G72" s="4" t="s">
        <v>76</v>
      </c>
      <c r="H72" s="12">
        <v>44399</v>
      </c>
      <c r="I72" s="16">
        <f t="shared" si="10"/>
        <v>0</v>
      </c>
      <c r="J72" s="12">
        <v>44399</v>
      </c>
      <c r="K72" s="19">
        <v>1560</v>
      </c>
      <c r="L72" s="18" t="s">
        <v>30</v>
      </c>
      <c r="M72" s="20"/>
      <c r="N72" s="23" t="s">
        <v>169</v>
      </c>
      <c r="O72" s="24"/>
    </row>
    <row r="73" ht="15.75" spans="1:15">
      <c r="A73" s="9" t="s">
        <v>43</v>
      </c>
      <c r="B73" s="4" t="s">
        <v>44</v>
      </c>
      <c r="C73" s="7" t="s">
        <v>208</v>
      </c>
      <c r="D73" s="8"/>
      <c r="E73" s="13"/>
      <c r="F73" s="11" t="str">
        <f t="shared" si="9"/>
        <v>AA</v>
      </c>
      <c r="G73" s="4" t="s">
        <v>52</v>
      </c>
      <c r="H73" s="12">
        <v>44399</v>
      </c>
      <c r="I73" s="16">
        <f t="shared" si="10"/>
        <v>0</v>
      </c>
      <c r="J73" s="12">
        <v>44399</v>
      </c>
      <c r="K73" s="19">
        <v>228801.14</v>
      </c>
      <c r="L73" s="18" t="s">
        <v>30</v>
      </c>
      <c r="M73" s="20"/>
      <c r="N73" s="23" t="s">
        <v>209</v>
      </c>
      <c r="O73" s="24"/>
    </row>
    <row r="74" ht="15.75" spans="1:15">
      <c r="A74" s="9" t="s">
        <v>43</v>
      </c>
      <c r="B74" s="4" t="s">
        <v>44</v>
      </c>
      <c r="C74" s="7" t="s">
        <v>210</v>
      </c>
      <c r="D74" s="8"/>
      <c r="E74" s="13"/>
      <c r="F74" s="11" t="str">
        <f t="shared" si="9"/>
        <v>AA</v>
      </c>
      <c r="G74" s="4" t="s">
        <v>52</v>
      </c>
      <c r="H74" s="12">
        <v>44399</v>
      </c>
      <c r="I74" s="16">
        <f t="shared" si="10"/>
        <v>0</v>
      </c>
      <c r="J74" s="12">
        <v>44399</v>
      </c>
      <c r="K74" s="19">
        <v>299613.64</v>
      </c>
      <c r="L74" s="18" t="s">
        <v>30</v>
      </c>
      <c r="M74" s="20"/>
      <c r="N74" s="23" t="s">
        <v>209</v>
      </c>
      <c r="O74" s="24"/>
    </row>
    <row r="75" ht="15.75" spans="1:15">
      <c r="A75" s="9" t="s">
        <v>43</v>
      </c>
      <c r="B75" s="4" t="s">
        <v>44</v>
      </c>
      <c r="C75" s="7" t="s">
        <v>211</v>
      </c>
      <c r="D75" s="8"/>
      <c r="E75" s="13"/>
      <c r="F75" s="11" t="str">
        <f t="shared" si="9"/>
        <v>AA</v>
      </c>
      <c r="G75" s="4" t="s">
        <v>52</v>
      </c>
      <c r="H75" s="12">
        <v>44399</v>
      </c>
      <c r="I75" s="16">
        <f t="shared" si="10"/>
        <v>0</v>
      </c>
      <c r="J75" s="12">
        <v>44399</v>
      </c>
      <c r="K75" s="19">
        <v>437626.02</v>
      </c>
      <c r="L75" s="18" t="s">
        <v>30</v>
      </c>
      <c r="M75" s="20"/>
      <c r="N75" s="23"/>
      <c r="O75" s="24"/>
    </row>
    <row r="76" ht="15.75" spans="1:15">
      <c r="A76" s="9" t="s">
        <v>43</v>
      </c>
      <c r="B76" s="4" t="s">
        <v>44</v>
      </c>
      <c r="C76" s="7" t="s">
        <v>212</v>
      </c>
      <c r="D76" s="8"/>
      <c r="E76" s="13"/>
      <c r="F76" s="11" t="str">
        <f t="shared" si="9"/>
        <v>AA</v>
      </c>
      <c r="G76" s="4" t="s">
        <v>52</v>
      </c>
      <c r="H76" s="12">
        <v>44399</v>
      </c>
      <c r="I76" s="16">
        <f t="shared" si="10"/>
        <v>0</v>
      </c>
      <c r="J76" s="12">
        <v>44399</v>
      </c>
      <c r="K76" s="19">
        <v>564907.64</v>
      </c>
      <c r="L76" s="18" t="s">
        <v>30</v>
      </c>
      <c r="M76" s="20"/>
      <c r="N76" s="23"/>
      <c r="O76" s="24"/>
    </row>
    <row r="77" ht="15.75" spans="1:15">
      <c r="A77" s="9" t="s">
        <v>43</v>
      </c>
      <c r="B77" s="4" t="s">
        <v>50</v>
      </c>
      <c r="C77" s="7" t="s">
        <v>213</v>
      </c>
      <c r="D77" s="8"/>
      <c r="E77" s="13"/>
      <c r="F77" s="11" t="str">
        <f t="shared" si="9"/>
        <v>AA</v>
      </c>
      <c r="G77" s="4" t="s">
        <v>59</v>
      </c>
      <c r="H77" s="12">
        <v>44399</v>
      </c>
      <c r="I77" s="16">
        <f t="shared" si="10"/>
        <v>0</v>
      </c>
      <c r="J77" s="12">
        <v>44399</v>
      </c>
      <c r="K77" s="19">
        <v>1583197.01</v>
      </c>
      <c r="L77" s="18" t="s">
        <v>30</v>
      </c>
      <c r="M77" s="20"/>
      <c r="N77" s="23" t="s">
        <v>209</v>
      </c>
      <c r="O77" s="24"/>
    </row>
    <row r="78" ht="15.75" spans="1:15">
      <c r="A78" s="143" t="s">
        <v>26</v>
      </c>
      <c r="B78" s="144" t="s">
        <v>32</v>
      </c>
      <c r="C78" s="145" t="s">
        <v>214</v>
      </c>
      <c r="D78" s="146"/>
      <c r="E78" s="147"/>
      <c r="F78" s="148" t="str">
        <f t="shared" si="9"/>
        <v>AA</v>
      </c>
      <c r="G78" s="144" t="s">
        <v>38</v>
      </c>
      <c r="H78" s="149">
        <v>44399</v>
      </c>
      <c r="I78" s="150">
        <f t="shared" si="10"/>
        <v>0</v>
      </c>
      <c r="J78" s="149">
        <v>44399</v>
      </c>
      <c r="K78" s="151">
        <v>264382.83</v>
      </c>
      <c r="L78" s="152" t="s">
        <v>30</v>
      </c>
      <c r="M78" s="153"/>
      <c r="N78" s="154"/>
      <c r="O78" s="155"/>
    </row>
    <row r="79" ht="15.75" spans="1:15">
      <c r="A79" s="9" t="s">
        <v>26</v>
      </c>
      <c r="B79" s="4" t="s">
        <v>27</v>
      </c>
      <c r="C79" s="7" t="s">
        <v>215</v>
      </c>
      <c r="D79" s="8"/>
      <c r="E79" s="13"/>
      <c r="F79" s="11" t="str">
        <f t="shared" si="9"/>
        <v>A</v>
      </c>
      <c r="G79" s="4" t="s">
        <v>29</v>
      </c>
      <c r="H79" s="12">
        <v>44399</v>
      </c>
      <c r="I79" s="16">
        <f t="shared" si="10"/>
        <v>0</v>
      </c>
      <c r="J79" s="12">
        <v>44399</v>
      </c>
      <c r="K79" s="19">
        <v>49140</v>
      </c>
      <c r="L79" s="18" t="s">
        <v>30</v>
      </c>
      <c r="M79" s="20"/>
      <c r="N79" s="23"/>
      <c r="O79" s="24"/>
    </row>
    <row r="80" ht="15.75" spans="1:15">
      <c r="A80" s="9" t="s">
        <v>43</v>
      </c>
      <c r="B80" s="4" t="s">
        <v>86</v>
      </c>
      <c r="C80" s="7" t="s">
        <v>216</v>
      </c>
      <c r="D80" s="8"/>
      <c r="E80" s="13"/>
      <c r="F80" s="11" t="str">
        <f t="shared" si="9"/>
        <v>A</v>
      </c>
      <c r="G80" s="4" t="s">
        <v>110</v>
      </c>
      <c r="H80" s="12">
        <v>44399</v>
      </c>
      <c r="I80" s="16">
        <f t="shared" si="10"/>
        <v>0</v>
      </c>
      <c r="J80" s="12">
        <v>44399</v>
      </c>
      <c r="K80" s="19">
        <v>18400</v>
      </c>
      <c r="L80" s="18" t="s">
        <v>30</v>
      </c>
      <c r="M80" s="20"/>
      <c r="N80" s="23"/>
      <c r="O80" s="24"/>
    </row>
    <row r="81" ht="15.75" spans="1:15">
      <c r="A81" s="9" t="s">
        <v>119</v>
      </c>
      <c r="B81" s="4" t="s">
        <v>122</v>
      </c>
      <c r="C81" s="7" t="s">
        <v>217</v>
      </c>
      <c r="D81" s="8"/>
      <c r="E81" s="13"/>
      <c r="F81" s="11" t="str">
        <f t="shared" si="9"/>
        <v>A</v>
      </c>
      <c r="G81" s="4" t="s">
        <v>76</v>
      </c>
      <c r="H81" s="12">
        <v>44400</v>
      </c>
      <c r="I81" s="16">
        <f t="shared" si="10"/>
        <v>0</v>
      </c>
      <c r="J81" s="12">
        <v>44400</v>
      </c>
      <c r="K81" s="19">
        <v>27500</v>
      </c>
      <c r="L81" s="18" t="s">
        <v>30</v>
      </c>
      <c r="M81" s="20"/>
      <c r="N81" s="23"/>
      <c r="O81" s="24"/>
    </row>
    <row r="82" ht="15.75" spans="1:15">
      <c r="A82" s="9" t="s">
        <v>119</v>
      </c>
      <c r="B82" s="4" t="s">
        <v>122</v>
      </c>
      <c r="C82" s="7" t="s">
        <v>218</v>
      </c>
      <c r="D82" s="8"/>
      <c r="E82" s="13"/>
      <c r="F82" s="11" t="str">
        <f t="shared" si="9"/>
        <v>A</v>
      </c>
      <c r="G82" s="4" t="s">
        <v>76</v>
      </c>
      <c r="H82" s="12">
        <v>44400</v>
      </c>
      <c r="I82" s="16">
        <f t="shared" si="10"/>
        <v>0</v>
      </c>
      <c r="J82" s="12">
        <v>44400</v>
      </c>
      <c r="K82" s="19">
        <v>31000</v>
      </c>
      <c r="L82" s="18" t="s">
        <v>30</v>
      </c>
      <c r="M82" s="20"/>
      <c r="N82" s="23"/>
      <c r="O82" s="24"/>
    </row>
    <row r="83" ht="15.75" spans="1:15">
      <c r="A83" s="9" t="s">
        <v>26</v>
      </c>
      <c r="B83" s="4" t="s">
        <v>50</v>
      </c>
      <c r="C83" s="7" t="s">
        <v>219</v>
      </c>
      <c r="D83" s="8"/>
      <c r="E83" s="13"/>
      <c r="F83" s="11" t="str">
        <f t="shared" si="9"/>
        <v>AA</v>
      </c>
      <c r="G83" s="4" t="s">
        <v>38</v>
      </c>
      <c r="H83" s="12">
        <v>44401</v>
      </c>
      <c r="I83" s="16">
        <f t="shared" si="10"/>
        <v>0</v>
      </c>
      <c r="J83" s="12">
        <v>44401</v>
      </c>
      <c r="K83" s="19">
        <v>601257.36</v>
      </c>
      <c r="L83" s="18" t="s">
        <v>30</v>
      </c>
      <c r="M83" s="20"/>
      <c r="N83" s="23"/>
      <c r="O83" s="24"/>
    </row>
    <row r="84" ht="15.75" spans="1:15">
      <c r="A84" s="9" t="s">
        <v>26</v>
      </c>
      <c r="B84" s="4" t="s">
        <v>65</v>
      </c>
      <c r="C84" s="7" t="s">
        <v>220</v>
      </c>
      <c r="D84" s="8"/>
      <c r="E84" s="13"/>
      <c r="F84" s="11" t="str">
        <f t="shared" si="9"/>
        <v>A</v>
      </c>
      <c r="G84" s="4" t="s">
        <v>38</v>
      </c>
      <c r="H84" s="12">
        <v>44401</v>
      </c>
      <c r="I84" s="16">
        <f t="shared" si="10"/>
        <v>0</v>
      </c>
      <c r="J84" s="12">
        <v>44401</v>
      </c>
      <c r="K84" s="19">
        <v>15316.25</v>
      </c>
      <c r="L84" s="18" t="s">
        <v>30</v>
      </c>
      <c r="M84" s="20"/>
      <c r="N84" s="23"/>
      <c r="O84" s="24"/>
    </row>
    <row r="85" ht="15.75" spans="1:15">
      <c r="A85" s="9" t="s">
        <v>26</v>
      </c>
      <c r="B85" s="4" t="s">
        <v>32</v>
      </c>
      <c r="C85" s="7" t="s">
        <v>221</v>
      </c>
      <c r="D85" s="8"/>
      <c r="E85" s="13"/>
      <c r="F85" s="11" t="str">
        <f t="shared" si="9"/>
        <v>A</v>
      </c>
      <c r="G85" s="4" t="s">
        <v>38</v>
      </c>
      <c r="H85" s="12">
        <v>44401</v>
      </c>
      <c r="I85" s="16">
        <f t="shared" si="10"/>
        <v>0</v>
      </c>
      <c r="J85" s="12">
        <v>44401</v>
      </c>
      <c r="K85" s="19">
        <v>39115</v>
      </c>
      <c r="L85" s="18" t="s">
        <v>30</v>
      </c>
      <c r="M85" s="20"/>
      <c r="N85" s="23"/>
      <c r="O85" s="24"/>
    </row>
    <row r="86" ht="15.75" spans="1:15">
      <c r="A86" s="9" t="s">
        <v>26</v>
      </c>
      <c r="B86" s="4" t="s">
        <v>50</v>
      </c>
      <c r="C86" s="7" t="s">
        <v>222</v>
      </c>
      <c r="D86" s="8"/>
      <c r="E86" s="13"/>
      <c r="F86" s="11" t="str">
        <f t="shared" si="9"/>
        <v>A</v>
      </c>
      <c r="G86" s="4" t="s">
        <v>38</v>
      </c>
      <c r="H86" s="12">
        <v>44401</v>
      </c>
      <c r="I86" s="16">
        <f t="shared" si="10"/>
        <v>0</v>
      </c>
      <c r="J86" s="12">
        <v>44401</v>
      </c>
      <c r="K86" s="19">
        <v>27368.75</v>
      </c>
      <c r="L86" s="18" t="s">
        <v>30</v>
      </c>
      <c r="M86" s="20"/>
      <c r="N86" s="23"/>
      <c r="O86" s="24"/>
    </row>
    <row r="87" ht="15.75" spans="1:15">
      <c r="A87" s="9" t="s">
        <v>26</v>
      </c>
      <c r="B87" s="4" t="s">
        <v>122</v>
      </c>
      <c r="C87" s="7" t="s">
        <v>223</v>
      </c>
      <c r="D87" s="8"/>
      <c r="E87" s="13"/>
      <c r="F87" s="11" t="str">
        <f t="shared" si="9"/>
        <v>A</v>
      </c>
      <c r="G87" s="4" t="s">
        <v>38</v>
      </c>
      <c r="H87" s="12">
        <v>44401</v>
      </c>
      <c r="I87" s="16">
        <f t="shared" si="10"/>
        <v>0</v>
      </c>
      <c r="J87" s="12">
        <v>44401</v>
      </c>
      <c r="K87" s="19">
        <v>55687.5</v>
      </c>
      <c r="L87" s="18" t="s">
        <v>30</v>
      </c>
      <c r="M87" s="20"/>
      <c r="N87" s="23"/>
      <c r="O87" s="24"/>
    </row>
    <row r="88" ht="15.75" spans="1:15">
      <c r="A88" s="9" t="s">
        <v>35</v>
      </c>
      <c r="B88" s="4" t="s">
        <v>65</v>
      </c>
      <c r="C88" s="7" t="s">
        <v>224</v>
      </c>
      <c r="D88" s="8"/>
      <c r="E88" s="13"/>
      <c r="F88" s="11" t="str">
        <f t="shared" si="9"/>
        <v>A</v>
      </c>
      <c r="G88" s="4" t="s">
        <v>55</v>
      </c>
      <c r="H88" s="12">
        <v>44405</v>
      </c>
      <c r="I88" s="16">
        <f t="shared" si="10"/>
        <v>0</v>
      </c>
      <c r="J88" s="12">
        <v>44405</v>
      </c>
      <c r="K88" s="19">
        <v>44405</v>
      </c>
      <c r="L88" s="18" t="s">
        <v>30</v>
      </c>
      <c r="M88" s="20"/>
      <c r="N88" s="23"/>
      <c r="O88" s="24"/>
    </row>
    <row r="89" ht="15.75" spans="1:15">
      <c r="A89" s="9" t="s">
        <v>43</v>
      </c>
      <c r="B89" s="4" t="s">
        <v>65</v>
      </c>
      <c r="C89" s="7" t="s">
        <v>225</v>
      </c>
      <c r="D89" s="8"/>
      <c r="E89" s="13"/>
      <c r="F89" s="11" t="str">
        <f t="shared" si="9"/>
        <v>AA</v>
      </c>
      <c r="G89" s="4" t="s">
        <v>52</v>
      </c>
      <c r="H89" s="12">
        <v>44405</v>
      </c>
      <c r="I89" s="16">
        <f t="shared" si="10"/>
        <v>0</v>
      </c>
      <c r="J89" s="12">
        <v>44405</v>
      </c>
      <c r="K89" s="19">
        <v>349923.89</v>
      </c>
      <c r="L89" s="18" t="s">
        <v>30</v>
      </c>
      <c r="M89" s="20"/>
      <c r="N89" s="23"/>
      <c r="O89" s="24"/>
    </row>
    <row r="90" ht="15.75" spans="1:15">
      <c r="A90" s="9" t="s">
        <v>43</v>
      </c>
      <c r="B90" s="4" t="s">
        <v>65</v>
      </c>
      <c r="C90" s="7" t="s">
        <v>226</v>
      </c>
      <c r="D90" s="8"/>
      <c r="E90" s="13"/>
      <c r="F90" s="11" t="str">
        <f t="shared" si="9"/>
        <v>AA</v>
      </c>
      <c r="G90" s="4" t="s">
        <v>52</v>
      </c>
      <c r="H90" s="12">
        <v>44405</v>
      </c>
      <c r="I90" s="16">
        <f t="shared" si="10"/>
        <v>0</v>
      </c>
      <c r="J90" s="12">
        <v>44405</v>
      </c>
      <c r="K90" s="19">
        <v>305477.84</v>
      </c>
      <c r="L90" s="18" t="s">
        <v>30</v>
      </c>
      <c r="M90" s="20"/>
      <c r="N90" s="23"/>
      <c r="O90" s="24"/>
    </row>
    <row r="91" ht="15.75" spans="1:15">
      <c r="A91" s="9"/>
      <c r="B91" s="4"/>
      <c r="C91" s="7"/>
      <c r="D91" s="8"/>
      <c r="E91" s="13"/>
      <c r="F91" s="11"/>
      <c r="G91" s="4"/>
      <c r="H91" s="12"/>
      <c r="I91" s="16"/>
      <c r="J91" s="12"/>
      <c r="K91" s="19"/>
      <c r="L91" s="18"/>
      <c r="M91" s="20"/>
      <c r="N91" s="23"/>
      <c r="O91" s="24"/>
    </row>
    <row r="92" ht="15.75" spans="1:15">
      <c r="A92" s="9"/>
      <c r="B92" s="4"/>
      <c r="C92" s="7"/>
      <c r="D92" s="8"/>
      <c r="E92" s="13"/>
      <c r="F92" s="11"/>
      <c r="G92" s="4"/>
      <c r="H92" s="12"/>
      <c r="I92" s="16"/>
      <c r="J92" s="12"/>
      <c r="K92" s="19"/>
      <c r="L92" s="18"/>
      <c r="M92" s="20"/>
      <c r="N92" s="23"/>
      <c r="O92" s="24"/>
    </row>
  </sheetData>
  <mergeCells count="308">
    <mergeCell ref="C1:E1"/>
    <mergeCell ref="L1:M1"/>
    <mergeCell ref="N1:O1"/>
    <mergeCell ref="AY1:AZ1"/>
    <mergeCell ref="C2:E2"/>
    <mergeCell ref="L2:M2"/>
    <mergeCell ref="N2:O2"/>
    <mergeCell ref="AQ2:AR2"/>
    <mergeCell ref="C3:E3"/>
    <mergeCell ref="L3:M3"/>
    <mergeCell ref="N3:O3"/>
    <mergeCell ref="AP3:AQ3"/>
    <mergeCell ref="C4:E4"/>
    <mergeCell ref="L4:M4"/>
    <mergeCell ref="N4:O4"/>
    <mergeCell ref="AQ4:AW4"/>
    <mergeCell ref="BB4:BC4"/>
    <mergeCell ref="C5:E5"/>
    <mergeCell ref="L5:M5"/>
    <mergeCell ref="N5:O5"/>
    <mergeCell ref="AQ5:AW5"/>
    <mergeCell ref="BB5:BC5"/>
    <mergeCell ref="C6:E6"/>
    <mergeCell ref="L6:M6"/>
    <mergeCell ref="N6:O6"/>
    <mergeCell ref="AQ6:AW6"/>
    <mergeCell ref="BB6:BC6"/>
    <mergeCell ref="C7:E7"/>
    <mergeCell ref="L7:M7"/>
    <mergeCell ref="N7:O7"/>
    <mergeCell ref="AQ7:AW7"/>
    <mergeCell ref="C8:E8"/>
    <mergeCell ref="L8:M8"/>
    <mergeCell ref="N8:O8"/>
    <mergeCell ref="AQ8:AW8"/>
    <mergeCell ref="C9:E9"/>
    <mergeCell ref="L9:M9"/>
    <mergeCell ref="N9:O9"/>
    <mergeCell ref="AQ9:AW9"/>
    <mergeCell ref="BB9:BC9"/>
    <mergeCell ref="C10:E10"/>
    <mergeCell ref="L10:M10"/>
    <mergeCell ref="N10:O10"/>
    <mergeCell ref="AQ10:AW10"/>
    <mergeCell ref="BB10:BC10"/>
    <mergeCell ref="C11:E11"/>
    <mergeCell ref="L11:M11"/>
    <mergeCell ref="N11:O11"/>
    <mergeCell ref="AQ11:AW11"/>
    <mergeCell ref="BB11:BC11"/>
    <mergeCell ref="C12:E12"/>
    <mergeCell ref="L12:M12"/>
    <mergeCell ref="N12:O12"/>
    <mergeCell ref="AQ12:AW12"/>
    <mergeCell ref="C13:E13"/>
    <mergeCell ref="L13:M13"/>
    <mergeCell ref="N13:O13"/>
    <mergeCell ref="AQ13:AW13"/>
    <mergeCell ref="BB13:BC13"/>
    <mergeCell ref="C14:E14"/>
    <mergeCell ref="L14:M14"/>
    <mergeCell ref="N14:O14"/>
    <mergeCell ref="AQ14:AW14"/>
    <mergeCell ref="BB14:BC14"/>
    <mergeCell ref="C15:E15"/>
    <mergeCell ref="L15:M15"/>
    <mergeCell ref="N15:O15"/>
    <mergeCell ref="AQ15:AW15"/>
    <mergeCell ref="BB15:BC15"/>
    <mergeCell ref="C16:E16"/>
    <mergeCell ref="L16:M16"/>
    <mergeCell ref="N16:O16"/>
    <mergeCell ref="AQ16:AW16"/>
    <mergeCell ref="BB16:BC16"/>
    <mergeCell ref="C17:E17"/>
    <mergeCell ref="L17:M17"/>
    <mergeCell ref="N17:O17"/>
    <mergeCell ref="AQ17:AW17"/>
    <mergeCell ref="BB17:BC17"/>
    <mergeCell ref="C18:E18"/>
    <mergeCell ref="L18:M18"/>
    <mergeCell ref="N18:O18"/>
    <mergeCell ref="AQ18:AW18"/>
    <mergeCell ref="C19:E19"/>
    <mergeCell ref="L19:M19"/>
    <mergeCell ref="N19:O19"/>
    <mergeCell ref="AQ19:AW19"/>
    <mergeCell ref="C20:E20"/>
    <mergeCell ref="L20:M20"/>
    <mergeCell ref="N20:O20"/>
    <mergeCell ref="AQ20:AW20"/>
    <mergeCell ref="BB20:BC20"/>
    <mergeCell ref="C21:E21"/>
    <mergeCell ref="L21:M21"/>
    <mergeCell ref="N21:O21"/>
    <mergeCell ref="C22:E22"/>
    <mergeCell ref="L22:M22"/>
    <mergeCell ref="N22:O22"/>
    <mergeCell ref="C23:E23"/>
    <mergeCell ref="L23:M23"/>
    <mergeCell ref="N23:O23"/>
    <mergeCell ref="C24:E24"/>
    <mergeCell ref="L24:M24"/>
    <mergeCell ref="N24:O24"/>
    <mergeCell ref="C25:E25"/>
    <mergeCell ref="L25:M25"/>
    <mergeCell ref="N25:O25"/>
    <mergeCell ref="C26:E26"/>
    <mergeCell ref="L26:M26"/>
    <mergeCell ref="N26:O26"/>
    <mergeCell ref="C27:E27"/>
    <mergeCell ref="L27:M27"/>
    <mergeCell ref="N27:O27"/>
    <mergeCell ref="C28:E28"/>
    <mergeCell ref="L28:M28"/>
    <mergeCell ref="N28:O28"/>
    <mergeCell ref="C29:E29"/>
    <mergeCell ref="L29:M29"/>
    <mergeCell ref="N29:O29"/>
    <mergeCell ref="C30:E30"/>
    <mergeCell ref="L30:M30"/>
    <mergeCell ref="N30:O30"/>
    <mergeCell ref="C31:E31"/>
    <mergeCell ref="L31:M31"/>
    <mergeCell ref="N31:O31"/>
    <mergeCell ref="C32:E32"/>
    <mergeCell ref="L32:M32"/>
    <mergeCell ref="N32:O32"/>
    <mergeCell ref="C33:E33"/>
    <mergeCell ref="L33:M33"/>
    <mergeCell ref="N33:O33"/>
    <mergeCell ref="C34:E34"/>
    <mergeCell ref="L34:M34"/>
    <mergeCell ref="N34:O34"/>
    <mergeCell ref="C35:E35"/>
    <mergeCell ref="L35:M35"/>
    <mergeCell ref="N35:O35"/>
    <mergeCell ref="C36:E36"/>
    <mergeCell ref="L36:M36"/>
    <mergeCell ref="N36:O36"/>
    <mergeCell ref="C37:E37"/>
    <mergeCell ref="L37:M37"/>
    <mergeCell ref="N37:O37"/>
    <mergeCell ref="C38:E38"/>
    <mergeCell ref="L38:M38"/>
    <mergeCell ref="N38:O38"/>
    <mergeCell ref="C39:E39"/>
    <mergeCell ref="L39:M39"/>
    <mergeCell ref="N39:O39"/>
    <mergeCell ref="C40:E40"/>
    <mergeCell ref="L40:M40"/>
    <mergeCell ref="N40:O40"/>
    <mergeCell ref="C41:E41"/>
    <mergeCell ref="L41:M41"/>
    <mergeCell ref="N41:O41"/>
    <mergeCell ref="C42:E42"/>
    <mergeCell ref="L42:M42"/>
    <mergeCell ref="N42:O42"/>
    <mergeCell ref="C43:E43"/>
    <mergeCell ref="L43:M43"/>
    <mergeCell ref="N43:O43"/>
    <mergeCell ref="C44:E44"/>
    <mergeCell ref="L44:M44"/>
    <mergeCell ref="N44:O44"/>
    <mergeCell ref="C45:E45"/>
    <mergeCell ref="L45:M45"/>
    <mergeCell ref="N45:O45"/>
    <mergeCell ref="C46:E46"/>
    <mergeCell ref="L46:M46"/>
    <mergeCell ref="N46:O46"/>
    <mergeCell ref="C47:E47"/>
    <mergeCell ref="L47:M47"/>
    <mergeCell ref="N47:O47"/>
    <mergeCell ref="C48:E48"/>
    <mergeCell ref="L48:M48"/>
    <mergeCell ref="N48:O48"/>
    <mergeCell ref="C49:E49"/>
    <mergeCell ref="L49:M49"/>
    <mergeCell ref="N49:O49"/>
    <mergeCell ref="C50:E50"/>
    <mergeCell ref="L50:M50"/>
    <mergeCell ref="N50:O50"/>
    <mergeCell ref="C51:E51"/>
    <mergeCell ref="L51:M51"/>
    <mergeCell ref="N51:O51"/>
    <mergeCell ref="C52:E52"/>
    <mergeCell ref="L52:M52"/>
    <mergeCell ref="N52:O52"/>
    <mergeCell ref="C53:E53"/>
    <mergeCell ref="L53:M53"/>
    <mergeCell ref="N53:O53"/>
    <mergeCell ref="C54:E54"/>
    <mergeCell ref="L54:M54"/>
    <mergeCell ref="N54:O54"/>
    <mergeCell ref="C55:E55"/>
    <mergeCell ref="L55:M55"/>
    <mergeCell ref="N55:O55"/>
    <mergeCell ref="C56:E56"/>
    <mergeCell ref="L56:M56"/>
    <mergeCell ref="N56:O56"/>
    <mergeCell ref="C57:E57"/>
    <mergeCell ref="L57:M57"/>
    <mergeCell ref="N57:O57"/>
    <mergeCell ref="C58:E58"/>
    <mergeCell ref="L58:M58"/>
    <mergeCell ref="N58:O58"/>
    <mergeCell ref="C59:E59"/>
    <mergeCell ref="L59:M59"/>
    <mergeCell ref="N59:O59"/>
    <mergeCell ref="C60:E60"/>
    <mergeCell ref="L60:M60"/>
    <mergeCell ref="N60:O60"/>
    <mergeCell ref="C61:E61"/>
    <mergeCell ref="L61:M61"/>
    <mergeCell ref="N61:O61"/>
    <mergeCell ref="C62:E62"/>
    <mergeCell ref="L62:M62"/>
    <mergeCell ref="N62:O62"/>
    <mergeCell ref="C63:E63"/>
    <mergeCell ref="L63:M63"/>
    <mergeCell ref="N63:O63"/>
    <mergeCell ref="C64:E64"/>
    <mergeCell ref="L64:M64"/>
    <mergeCell ref="N64:O64"/>
    <mergeCell ref="C65:E65"/>
    <mergeCell ref="L65:M65"/>
    <mergeCell ref="N65:O65"/>
    <mergeCell ref="C66:E66"/>
    <mergeCell ref="L66:M66"/>
    <mergeCell ref="N66:O66"/>
    <mergeCell ref="C67:E67"/>
    <mergeCell ref="L67:M67"/>
    <mergeCell ref="N67:O67"/>
    <mergeCell ref="C68:E68"/>
    <mergeCell ref="L68:M68"/>
    <mergeCell ref="N68:O68"/>
    <mergeCell ref="C69:E69"/>
    <mergeCell ref="L69:M69"/>
    <mergeCell ref="N69:O69"/>
    <mergeCell ref="C70:E70"/>
    <mergeCell ref="L70:M70"/>
    <mergeCell ref="N70:O70"/>
    <mergeCell ref="C71:E71"/>
    <mergeCell ref="L71:M71"/>
    <mergeCell ref="N71:O71"/>
    <mergeCell ref="C72:E72"/>
    <mergeCell ref="L72:M72"/>
    <mergeCell ref="N72:O72"/>
    <mergeCell ref="C73:E73"/>
    <mergeCell ref="L73:M73"/>
    <mergeCell ref="N73:O73"/>
    <mergeCell ref="C74:E74"/>
    <mergeCell ref="L74:M74"/>
    <mergeCell ref="N74:O74"/>
    <mergeCell ref="C75:E75"/>
    <mergeCell ref="L75:M75"/>
    <mergeCell ref="N75:O75"/>
    <mergeCell ref="C76:E76"/>
    <mergeCell ref="L76:M76"/>
    <mergeCell ref="N76:O76"/>
    <mergeCell ref="C77:E77"/>
    <mergeCell ref="L77:M77"/>
    <mergeCell ref="N77:O77"/>
    <mergeCell ref="C78:E78"/>
    <mergeCell ref="L78:M78"/>
    <mergeCell ref="N78:O78"/>
    <mergeCell ref="C79:E79"/>
    <mergeCell ref="L79:M79"/>
    <mergeCell ref="N79:O79"/>
    <mergeCell ref="C80:E80"/>
    <mergeCell ref="L80:M80"/>
    <mergeCell ref="N80:O80"/>
    <mergeCell ref="C81:E81"/>
    <mergeCell ref="L81:M81"/>
    <mergeCell ref="N81:O81"/>
    <mergeCell ref="C82:E82"/>
    <mergeCell ref="L82:M82"/>
    <mergeCell ref="N82:O82"/>
    <mergeCell ref="C83:E83"/>
    <mergeCell ref="L83:M83"/>
    <mergeCell ref="N83:O83"/>
    <mergeCell ref="C84:E84"/>
    <mergeCell ref="L84:M84"/>
    <mergeCell ref="N84:O84"/>
    <mergeCell ref="C85:E85"/>
    <mergeCell ref="L85:M85"/>
    <mergeCell ref="N85:O85"/>
    <mergeCell ref="C86:E86"/>
    <mergeCell ref="L86:M86"/>
    <mergeCell ref="N86:O86"/>
    <mergeCell ref="C87:E87"/>
    <mergeCell ref="L87:M87"/>
    <mergeCell ref="N87:O87"/>
    <mergeCell ref="C88:E88"/>
    <mergeCell ref="L88:M88"/>
    <mergeCell ref="N88:O88"/>
    <mergeCell ref="C89:E89"/>
    <mergeCell ref="L89:M89"/>
    <mergeCell ref="N89:O89"/>
    <mergeCell ref="C90:E90"/>
    <mergeCell ref="L90:M90"/>
    <mergeCell ref="N90:O90"/>
    <mergeCell ref="C91:E91"/>
    <mergeCell ref="L91:M91"/>
    <mergeCell ref="N91:O91"/>
    <mergeCell ref="C92:E92"/>
    <mergeCell ref="L92:M92"/>
    <mergeCell ref="N92:O92"/>
  </mergeCells>
  <conditionalFormatting sqref="AZ5:AZ20">
    <cfRule type="cellIs" dxfId="0" priority="5" operator="lessThan">
      <formula>6</formula>
    </cfRule>
    <cfRule type="cellIs" dxfId="1" priority="4" operator="greaterThan">
      <formula>5</formula>
    </cfRule>
    <cfRule type="cellIs" dxfId="0" priority="3" operator="lessThan">
      <formula>5</formula>
    </cfRule>
    <cfRule type="cellIs" dxfId="1" priority="2" operator="greaterThan">
      <formula>6</formula>
    </cfRule>
    <cfRule type="cellIs" dxfId="2" priority="1" operator="lessThan">
      <formula>3</formula>
    </cfRule>
  </conditionalFormatting>
  <dataValidations count="5">
    <dataValidation type="list" allowBlank="1" showInputMessage="1" showErrorMessage="1" sqref="G2:G92 AX5:AX20">
      <formula1>VENDEDOR</formula1>
    </dataValidation>
    <dataValidation type="list" allowBlank="1" showInputMessage="1" showErrorMessage="1" sqref="F2:F92">
      <formula1>CLASIFICACION</formula1>
    </dataValidation>
    <dataValidation type="list" allowBlank="1" showInputMessage="1" showErrorMessage="1" sqref="B2:B92 AP5:AP20">
      <formula1>CLIENTE</formula1>
    </dataValidation>
    <dataValidation type="list" allowBlank="1" showInputMessage="1" showErrorMessage="1" sqref="L2:L92 M2:M15 M28:M29">
      <formula1>[1]DATOS!#REF!</formula1>
    </dataValidation>
    <dataValidation type="list" allowBlank="1" showInputMessage="1" showErrorMessage="1" sqref="AK10 A2:A92 AH2:AH4 AK2:AK4 AO5:AO20">
      <formula1>AREA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nichi</dc:creator>
  <cp:lastModifiedBy>nichi</cp:lastModifiedBy>
  <dcterms:created xsi:type="dcterms:W3CDTF">2024-12-22T21:29:47Z</dcterms:created>
  <dcterms:modified xsi:type="dcterms:W3CDTF">2024-12-22T21:37:01Z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