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hicagoedu-my.sharepoint.com/personal/pgallardo_uchicago_edu/Documents/Github/zemax_tools/design_analysis/SPLAT_baseline_20210523/tol_analysis/montecarlo/"/>
    </mc:Choice>
  </mc:AlternateContent>
  <xr:revisionPtr revIDLastSave="47" documentId="8_{2704F7F4-E6F5-40B2-950A-E75631090324}" xr6:coauthVersionLast="47" xr6:coauthVersionMax="47" xr10:uidLastSave="{B7721505-97A8-4A23-B6F0-EB661C4DCE78}"/>
  <bookViews>
    <workbookView xWindow="17486" yWindow="2426" windowWidth="13808" windowHeight="13054" xr2:uid="{CA5C1BED-01A1-47B8-828D-FB65AC9C33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K10" i="1"/>
  <c r="K11" i="1"/>
  <c r="K9" i="1"/>
  <c r="F4" i="1"/>
  <c r="F5" i="1"/>
  <c r="F6" i="1"/>
  <c r="F7" i="1"/>
  <c r="F8" i="1"/>
  <c r="F9" i="1"/>
  <c r="F10" i="1"/>
  <c r="F11" i="1"/>
  <c r="F12" i="1"/>
  <c r="F13" i="1"/>
  <c r="F14" i="1"/>
  <c r="F15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3" i="1"/>
  <c r="H4" i="1"/>
  <c r="H5" i="1"/>
  <c r="H6" i="1"/>
  <c r="E17" i="1"/>
  <c r="D4" i="1"/>
  <c r="D5" i="1"/>
  <c r="D6" i="1"/>
  <c r="D7" i="1"/>
  <c r="D8" i="1"/>
  <c r="D9" i="1"/>
  <c r="D10" i="1"/>
  <c r="D11" i="1"/>
  <c r="D12" i="1"/>
  <c r="D13" i="1"/>
  <c r="D14" i="1"/>
  <c r="D15" i="1"/>
  <c r="D3" i="1"/>
  <c r="H10" i="1" l="1"/>
  <c r="H9" i="1"/>
  <c r="H3" i="1"/>
  <c r="K4" i="1" s="1"/>
  <c r="H14" i="1"/>
  <c r="H12" i="1"/>
  <c r="H7" i="1"/>
  <c r="H15" i="1"/>
  <c r="H13" i="1"/>
  <c r="H11" i="1"/>
  <c r="H8" i="1"/>
  <c r="K3" i="1" l="1"/>
  <c r="K5" i="1"/>
</calcChain>
</file>

<file path=xl/sharedStrings.xml><?xml version="1.0" encoding="utf-8"?>
<sst xmlns="http://schemas.openxmlformats.org/spreadsheetml/2006/main" count="20" uniqueCount="17">
  <si>
    <t>Min dec</t>
  </si>
  <si>
    <t>Min Thck</t>
  </si>
  <si>
    <t>Min tilt</t>
  </si>
  <si>
    <t>Based in a 5% decrease in Strehl</t>
  </si>
  <si>
    <t>min</t>
  </si>
  <si>
    <t>max</t>
  </si>
  <si>
    <t>abs_min</t>
  </si>
  <si>
    <t>max/sqrt(12)</t>
  </si>
  <si>
    <t>N vals</t>
  </si>
  <si>
    <t>min/sqrt($12)</t>
  </si>
  <si>
    <t>min(abs)</t>
  </si>
  <si>
    <t>Scale up by</t>
  </si>
  <si>
    <t>scaled tols</t>
  </si>
  <si>
    <t>Dec</t>
  </si>
  <si>
    <t>Thck</t>
  </si>
  <si>
    <t>Tilt</t>
  </si>
  <si>
    <t>single var tols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</si>
</sst>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C35B7-B25E-4FDD-B8C9-EA8482252518}">
  <dimension ref="A1:K21"/>
  <sheetViews>
    <sheetView tabSelected="1" workbookViewId="0">
      <selection activeCell="F21" sqref="F21"/>
    </sheetView>
  </sheetViews>
  <sheetFormatPr defaultRowHeight="14.6" x14ac:dyDescent="0.4"/>
  <cols>
    <col min="5" max="5" width="11.921875" customWidth="1"/>
  </cols>
  <sheetData>
    <row r="1" spans="1:11" x14ac:dyDescent="0.4">
      <c r="A1" t="s">
        <v>3</v>
      </c>
    </row>
    <row r="2" spans="1:11" x14ac:dyDescent="0.4">
      <c r="B2" t="s">
        <v>4</v>
      </c>
      <c r="C2" t="s">
        <v>5</v>
      </c>
      <c r="D2" t="s">
        <v>6</v>
      </c>
      <c r="E2" t="s">
        <v>9</v>
      </c>
      <c r="F2" t="s">
        <v>7</v>
      </c>
      <c r="H2" t="s">
        <v>10</v>
      </c>
      <c r="J2" t="s">
        <v>12</v>
      </c>
    </row>
    <row r="3" spans="1:11" x14ac:dyDescent="0.4">
      <c r="B3">
        <v>-4.5534999999999997</v>
      </c>
      <c r="C3">
        <v>4.9194000000000004</v>
      </c>
      <c r="D3">
        <f>MIN(ABS(B3),C3)</f>
        <v>4.5534999999999997</v>
      </c>
      <c r="E3">
        <f>B3/SQRT(E$17)</f>
        <v>-1.2629136717557903</v>
      </c>
      <c r="F3">
        <f>C3/SQRT(E$17)</f>
        <v>1.3643960726551962</v>
      </c>
      <c r="H3">
        <f>MIN(ABS(E3), F3)</f>
        <v>1.2629136717557903</v>
      </c>
      <c r="J3" s="1" t="s">
        <v>0</v>
      </c>
      <c r="K3">
        <f>MIN(H6:H7,H12:H13,H8:H9)</f>
        <v>1.4096318736573634</v>
      </c>
    </row>
    <row r="4" spans="1:11" x14ac:dyDescent="0.4">
      <c r="B4">
        <v>-130.20580000000001</v>
      </c>
      <c r="C4">
        <v>157.6318</v>
      </c>
      <c r="D4">
        <f t="shared" ref="D4:D15" si="0">MIN(ABS(B4),C4)</f>
        <v>130.20580000000001</v>
      </c>
      <c r="E4">
        <f t="shared" ref="E4:E15" si="1">B4/SQRT(E$17)</f>
        <v>-36.112591404831477</v>
      </c>
      <c r="F4">
        <f t="shared" ref="F4:F15" si="2">C4/SQRT(E$17)</f>
        <v>43.719195195668036</v>
      </c>
      <c r="H4">
        <f t="shared" ref="H4:H15" si="3">MIN(ABS(E4), F4)</f>
        <v>36.112591404831477</v>
      </c>
      <c r="J4" s="1" t="s">
        <v>1</v>
      </c>
      <c r="K4">
        <f>MIN(H3:H5)</f>
        <v>1.2629136717557903</v>
      </c>
    </row>
    <row r="5" spans="1:11" x14ac:dyDescent="0.4">
      <c r="B5">
        <v>-5.6189</v>
      </c>
      <c r="C5">
        <v>5.6786000000000003</v>
      </c>
      <c r="D5">
        <f t="shared" si="0"/>
        <v>5.6189</v>
      </c>
      <c r="E5">
        <f t="shared" si="1"/>
        <v>-1.55840246628497</v>
      </c>
      <c r="F5">
        <f t="shared" si="2"/>
        <v>1.5749602671422933</v>
      </c>
      <c r="H5">
        <f t="shared" si="3"/>
        <v>1.55840246628497</v>
      </c>
      <c r="J5" s="1" t="s">
        <v>2</v>
      </c>
      <c r="K5">
        <f>MIN(H14:H15,H10:H11)</f>
        <v>2.3963048476929899E-2</v>
      </c>
    </row>
    <row r="6" spans="1:11" x14ac:dyDescent="0.4">
      <c r="B6">
        <v>-7.7115999999999998</v>
      </c>
      <c r="C6">
        <v>7.7115999999999998</v>
      </c>
      <c r="D6">
        <f t="shared" si="0"/>
        <v>7.7115999999999998</v>
      </c>
      <c r="E6">
        <f t="shared" si="1"/>
        <v>-2.1388130166052384</v>
      </c>
      <c r="F6">
        <f t="shared" si="2"/>
        <v>2.1388130166052384</v>
      </c>
      <c r="H6">
        <f t="shared" si="3"/>
        <v>2.1388130166052384</v>
      </c>
    </row>
    <row r="7" spans="1:11" x14ac:dyDescent="0.4">
      <c r="B7">
        <v>-5.0824999999999996</v>
      </c>
      <c r="C7">
        <v>9.7725000000000009</v>
      </c>
      <c r="D7">
        <f t="shared" si="0"/>
        <v>5.0824999999999996</v>
      </c>
      <c r="E7">
        <f t="shared" si="1"/>
        <v>-1.4096318736573634</v>
      </c>
      <c r="F7">
        <f t="shared" si="2"/>
        <v>2.7104038338055263</v>
      </c>
      <c r="H7">
        <f t="shared" si="3"/>
        <v>1.4096318736573634</v>
      </c>
    </row>
    <row r="8" spans="1:11" x14ac:dyDescent="0.4">
      <c r="B8">
        <v>-7.3253000000000004</v>
      </c>
      <c r="C8">
        <v>8.4731000000000005</v>
      </c>
      <c r="D8">
        <f t="shared" si="0"/>
        <v>7.3253000000000004</v>
      </c>
      <c r="E8">
        <f t="shared" si="1"/>
        <v>-2.0316726737043358</v>
      </c>
      <c r="F8">
        <f t="shared" si="2"/>
        <v>2.3500151163179948</v>
      </c>
      <c r="H8">
        <f t="shared" si="3"/>
        <v>2.0316726737043358</v>
      </c>
      <c r="J8" s="1" t="s">
        <v>11</v>
      </c>
      <c r="K8">
        <v>1.45</v>
      </c>
    </row>
    <row r="9" spans="1:11" x14ac:dyDescent="0.4">
      <c r="B9">
        <v>-9.9048999999999996</v>
      </c>
      <c r="C9">
        <v>5.7346000000000004</v>
      </c>
      <c r="D9">
        <f t="shared" si="0"/>
        <v>5.7346000000000004</v>
      </c>
      <c r="E9">
        <f t="shared" si="1"/>
        <v>-2.7471249867956358</v>
      </c>
      <c r="F9">
        <f t="shared" si="2"/>
        <v>1.5904918726365997</v>
      </c>
      <c r="H9">
        <f t="shared" si="3"/>
        <v>1.5904918726365997</v>
      </c>
      <c r="J9" s="1" t="s">
        <v>0</v>
      </c>
      <c r="K9">
        <f>K3*K$8</f>
        <v>2.0439662168031769</v>
      </c>
    </row>
    <row r="10" spans="1:11" x14ac:dyDescent="0.4">
      <c r="B10">
        <v>-0.11509999999999999</v>
      </c>
      <c r="C10">
        <v>8.6400000000000005E-2</v>
      </c>
      <c r="D10">
        <f t="shared" si="0"/>
        <v>8.6400000000000005E-2</v>
      </c>
      <c r="E10">
        <f t="shared" si="1"/>
        <v>-3.1922996292761935E-2</v>
      </c>
      <c r="F10">
        <f t="shared" si="2"/>
        <v>2.3963048476929899E-2</v>
      </c>
      <c r="H10">
        <f t="shared" si="3"/>
        <v>2.3963048476929899E-2</v>
      </c>
      <c r="J10" s="1" t="s">
        <v>1</v>
      </c>
      <c r="K10">
        <f t="shared" ref="K10:K11" si="4">K4*K$8</f>
        <v>1.8312248240458959</v>
      </c>
    </row>
    <row r="11" spans="1:11" x14ac:dyDescent="0.4">
      <c r="B11">
        <v>-0.1648</v>
      </c>
      <c r="C11">
        <v>0.1648</v>
      </c>
      <c r="D11">
        <f t="shared" si="0"/>
        <v>0.1648</v>
      </c>
      <c r="E11">
        <f t="shared" si="1"/>
        <v>-4.5707296168958883E-2</v>
      </c>
      <c r="F11">
        <f t="shared" si="2"/>
        <v>4.5707296168958883E-2</v>
      </c>
      <c r="H11">
        <f t="shared" si="3"/>
        <v>4.5707296168958883E-2</v>
      </c>
      <c r="J11" s="1" t="s">
        <v>2</v>
      </c>
      <c r="K11">
        <f t="shared" si="4"/>
        <v>3.4746420291548355E-2</v>
      </c>
    </row>
    <row r="12" spans="1:11" x14ac:dyDescent="0.4">
      <c r="B12">
        <v>-29.532699999999998</v>
      </c>
      <c r="C12">
        <v>29.532699999999998</v>
      </c>
      <c r="D12">
        <f t="shared" si="0"/>
        <v>29.532699999999998</v>
      </c>
      <c r="E12">
        <f t="shared" si="1"/>
        <v>-8.1908972425304114</v>
      </c>
      <c r="F12">
        <f t="shared" si="2"/>
        <v>8.1908972425304114</v>
      </c>
      <c r="H12">
        <f t="shared" si="3"/>
        <v>8.1908972425304114</v>
      </c>
    </row>
    <row r="13" spans="1:11" x14ac:dyDescent="0.4">
      <c r="B13">
        <v>-24.071899999999999</v>
      </c>
      <c r="C13">
        <v>30.661100000000001</v>
      </c>
      <c r="D13">
        <f t="shared" si="0"/>
        <v>24.071899999999999</v>
      </c>
      <c r="E13">
        <f t="shared" si="1"/>
        <v>-6.676343826757047</v>
      </c>
      <c r="F13">
        <f t="shared" si="2"/>
        <v>8.5038590932406866</v>
      </c>
      <c r="H13">
        <f t="shared" si="3"/>
        <v>6.676343826757047</v>
      </c>
    </row>
    <row r="14" spans="1:11" x14ac:dyDescent="0.4">
      <c r="B14">
        <v>-0.12470000000000001</v>
      </c>
      <c r="C14">
        <v>8.6999999999999994E-2</v>
      </c>
      <c r="D14">
        <f t="shared" si="0"/>
        <v>8.6999999999999994E-2</v>
      </c>
      <c r="E14">
        <f t="shared" si="1"/>
        <v>-3.4585557234643037E-2</v>
      </c>
      <c r="F14">
        <f t="shared" si="2"/>
        <v>2.4129458535797465E-2</v>
      </c>
      <c r="H14">
        <f t="shared" si="3"/>
        <v>2.4129458535797465E-2</v>
      </c>
    </row>
    <row r="15" spans="1:11" x14ac:dyDescent="0.4">
      <c r="B15">
        <v>-0.14069999999999999</v>
      </c>
      <c r="C15">
        <v>0.1192</v>
      </c>
      <c r="D15">
        <f t="shared" si="0"/>
        <v>0.1192</v>
      </c>
      <c r="E15">
        <f t="shared" si="1"/>
        <v>-3.9023158804444867E-2</v>
      </c>
      <c r="F15">
        <f t="shared" si="2"/>
        <v>3.3060131695023656E-2</v>
      </c>
      <c r="H15">
        <f t="shared" si="3"/>
        <v>3.3060131695023656E-2</v>
      </c>
    </row>
    <row r="17" spans="4:6" x14ac:dyDescent="0.4">
      <c r="D17" t="s">
        <v>8</v>
      </c>
      <c r="E17">
        <f>COUNT(D3:D15)</f>
        <v>13</v>
      </c>
    </row>
    <row r="18" spans="4:6" x14ac:dyDescent="0.4">
      <c r="E18" s="1" t="s">
        <v>16</v>
      </c>
    </row>
    <row r="19" spans="4:6" x14ac:dyDescent="0.4">
      <c r="E19" s="1" t="s">
        <v>13</v>
      </c>
      <c r="F19">
        <f>MIN(D6:D9,D12:D13)</f>
        <v>5.0824999999999996</v>
      </c>
    </row>
    <row r="20" spans="4:6" x14ac:dyDescent="0.4">
      <c r="E20" s="1" t="s">
        <v>14</v>
      </c>
      <c r="F20">
        <f>MIN(D3:D5)</f>
        <v>4.5534999999999997</v>
      </c>
    </row>
    <row r="21" spans="4:6" x14ac:dyDescent="0.4">
      <c r="E21" s="1" t="s">
        <v>15</v>
      </c>
      <c r="F21">
        <f>MIN(D14:D15,D10:D11)</f>
        <v>8.6400000000000005E-2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pgall</dc:creator>
  <cp:lastModifiedBy>Patricio Gallardo</cp:lastModifiedBy>
  <dcterms:created xsi:type="dcterms:W3CDTF">2022-12-06T18:11:48Z</dcterms:created>
  <dcterms:modified xsi:type="dcterms:W3CDTF">2022-12-06T19:50:02Z</dcterms:modified>
</cp:coreProperties>
</file>