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atri\OneDrive\Escritorio\PEC_FINAL_prj_Luengo_Carretero_Patricia\"/>
    </mc:Choice>
  </mc:AlternateContent>
  <xr:revisionPtr revIDLastSave="0" documentId="13_ncr:1_{D1369F9F-E59A-49EC-AAB0-0E8AFBF28F31}" xr6:coauthVersionLast="47" xr6:coauthVersionMax="47" xr10:uidLastSave="{00000000-0000-0000-0000-000000000000}"/>
  <bookViews>
    <workbookView xWindow="3528" yWindow="3276" windowWidth="17280" windowHeight="8964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" l="1"/>
  <c r="S10" i="2"/>
  <c r="S9" i="2"/>
  <c r="S8" i="2"/>
  <c r="S7" i="2"/>
  <c r="S6" i="2"/>
  <c r="S5" i="2"/>
  <c r="S4" i="2"/>
  <c r="S3" i="2"/>
  <c r="S2" i="2"/>
  <c r="F11" i="2"/>
  <c r="E11" i="2"/>
  <c r="D11" i="2"/>
  <c r="C11" i="2"/>
  <c r="F10" i="2"/>
  <c r="E10" i="2"/>
  <c r="D10" i="2"/>
  <c r="C10" i="2"/>
  <c r="F9" i="2"/>
  <c r="C9" i="2"/>
  <c r="F8" i="2"/>
  <c r="E8" i="2"/>
  <c r="F7" i="2"/>
  <c r="C7" i="2"/>
  <c r="F4" i="2"/>
  <c r="C4" i="2"/>
  <c r="F3" i="2"/>
  <c r="C3" i="2"/>
  <c r="F2" i="2"/>
  <c r="D2" i="2"/>
  <c r="C2" i="2"/>
</calcChain>
</file>

<file path=xl/sharedStrings.xml><?xml version="1.0" encoding="utf-8"?>
<sst xmlns="http://schemas.openxmlformats.org/spreadsheetml/2006/main" count="31" uniqueCount="31">
  <si>
    <t>Listado de ecommerce</t>
  </si>
  <si>
    <t>Ranking</t>
  </si>
  <si>
    <t>bitiba.es</t>
  </si>
  <si>
    <t>kiwoko.com</t>
  </si>
  <si>
    <t>mascoteros.com</t>
  </si>
  <si>
    <t>nuestroperro.es</t>
  </si>
  <si>
    <t>petclic.es</t>
  </si>
  <si>
    <t>tiendanimal.es</t>
  </si>
  <si>
    <t>zoomalia.es</t>
  </si>
  <si>
    <t>zooplus.es</t>
  </si>
  <si>
    <t>maskokotas.com</t>
  </si>
  <si>
    <t>miscota.es</t>
  </si>
  <si>
    <t>Url_amigables</t>
  </si>
  <si>
    <t>Thin_content</t>
  </si>
  <si>
    <t>Etiquetas_OK</t>
  </si>
  <si>
    <t>Enlaces_rotos</t>
  </si>
  <si>
    <t>CTR</t>
  </si>
  <si>
    <t>DA</t>
  </si>
  <si>
    <t>Velocidad</t>
  </si>
  <si>
    <t>Rendimiento</t>
  </si>
  <si>
    <t>FCP</t>
  </si>
  <si>
    <t>LCP</t>
  </si>
  <si>
    <t>TTI</t>
  </si>
  <si>
    <t>CLS</t>
  </si>
  <si>
    <t>Enlaces_totales</t>
  </si>
  <si>
    <t>Enlaces_follow</t>
  </si>
  <si>
    <t>Enlaces_nofollow</t>
  </si>
  <si>
    <t>Dominios_unicos</t>
  </si>
  <si>
    <t>Paginas_visita</t>
  </si>
  <si>
    <t>Permanencia</t>
  </si>
  <si>
    <t>Rebote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</si>
</sst>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FDAA-24BF-49D1-BCE5-D7582361975E}">
  <dimension ref="A1:U11"/>
  <sheetViews>
    <sheetView tabSelected="1" topLeftCell="H1" workbookViewId="0">
      <selection activeCell="L17" sqref="L17"/>
    </sheetView>
  </sheetViews>
  <sheetFormatPr baseColWidth="10" defaultRowHeight="14.4" x14ac:dyDescent="0.3"/>
  <cols>
    <col min="1" max="1" width="25" bestFit="1" customWidth="1"/>
    <col min="2" max="2" width="9.5546875" bestFit="1" customWidth="1"/>
    <col min="3" max="3" width="15.77734375" bestFit="1" customWidth="1"/>
    <col min="4" max="4" width="14.88671875" bestFit="1" customWidth="1"/>
    <col min="5" max="5" width="16.109375" bestFit="1" customWidth="1"/>
    <col min="6" max="6" width="15.44140625" bestFit="1" customWidth="1"/>
    <col min="7" max="7" width="6.5546875" bestFit="1" customWidth="1"/>
    <col min="8" max="8" width="4" bestFit="1" customWidth="1"/>
    <col min="9" max="9" width="16.21875" bestFit="1" customWidth="1"/>
    <col min="10" max="10" width="14.5546875" bestFit="1" customWidth="1"/>
    <col min="11" max="11" width="8.44140625" bestFit="1" customWidth="1"/>
    <col min="12" max="12" width="11.21875" bestFit="1" customWidth="1"/>
    <col min="13" max="13" width="14.109375" bestFit="1" customWidth="1"/>
    <col min="14" max="16" width="7.77734375" bestFit="1" customWidth="1"/>
    <col min="17" max="17" width="7.77734375" customWidth="1"/>
    <col min="18" max="18" width="17.6640625" bestFit="1" customWidth="1"/>
    <col min="19" max="19" width="16.77734375" bestFit="1" customWidth="1"/>
    <col min="20" max="20" width="19.44140625" bestFit="1" customWidth="1"/>
    <col min="21" max="21" width="19.21875" bestFit="1" customWidth="1"/>
  </cols>
  <sheetData>
    <row r="1" spans="1:21" ht="15.6" x14ac:dyDescent="0.3">
      <c r="A1" s="1" t="s">
        <v>0</v>
      </c>
      <c r="B1" s="1" t="s">
        <v>1</v>
      </c>
      <c r="C1" s="7" t="s">
        <v>12</v>
      </c>
      <c r="D1" s="7" t="s">
        <v>13</v>
      </c>
      <c r="E1" s="7" t="s">
        <v>15</v>
      </c>
      <c r="F1" s="7" t="s">
        <v>14</v>
      </c>
      <c r="G1" s="7" t="s">
        <v>16</v>
      </c>
      <c r="H1" s="7" t="s">
        <v>17</v>
      </c>
      <c r="I1" s="7" t="s">
        <v>28</v>
      </c>
      <c r="J1" s="7" t="s">
        <v>29</v>
      </c>
      <c r="K1" s="7" t="s">
        <v>30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23</v>
      </c>
      <c r="Q1" s="6" t="s">
        <v>22</v>
      </c>
      <c r="R1" s="1" t="s">
        <v>24</v>
      </c>
      <c r="S1" s="1" t="s">
        <v>25</v>
      </c>
      <c r="T1" s="1" t="s">
        <v>26</v>
      </c>
      <c r="U1" s="1" t="s">
        <v>27</v>
      </c>
    </row>
    <row r="2" spans="1:21" ht="15" x14ac:dyDescent="0.3">
      <c r="A2" s="2" t="s">
        <v>2</v>
      </c>
      <c r="B2" s="2">
        <v>14</v>
      </c>
      <c r="C2" s="3">
        <f>100-933*100/1640</f>
        <v>43.109756097560975</v>
      </c>
      <c r="D2" s="3">
        <f>120/1640*100</f>
        <v>7.3170731707317067</v>
      </c>
      <c r="E2" s="3">
        <v>0.01</v>
      </c>
      <c r="F2" s="3">
        <f>100-(31+38+2+750+12)*100/1640</f>
        <v>49.207317073170735</v>
      </c>
      <c r="G2" s="3">
        <v>0.12</v>
      </c>
      <c r="H2" s="2">
        <v>32</v>
      </c>
      <c r="I2" s="2">
        <v>6.26</v>
      </c>
      <c r="J2" s="2">
        <v>301</v>
      </c>
      <c r="K2" s="2">
        <v>48.07</v>
      </c>
      <c r="L2" s="3">
        <v>2.5</v>
      </c>
      <c r="M2" s="2">
        <v>23</v>
      </c>
      <c r="N2" s="3">
        <v>2.8</v>
      </c>
      <c r="O2" s="3">
        <v>10.5</v>
      </c>
      <c r="P2" s="5">
        <v>0.114</v>
      </c>
      <c r="Q2" s="3">
        <v>12.4</v>
      </c>
      <c r="R2" s="4">
        <v>151</v>
      </c>
      <c r="S2" s="4">
        <f t="shared" ref="S2:S4" si="0">R2-T2</f>
        <v>12</v>
      </c>
      <c r="T2" s="4">
        <v>139</v>
      </c>
      <c r="U2" s="4">
        <v>43</v>
      </c>
    </row>
    <row r="3" spans="1:21" ht="15" x14ac:dyDescent="0.3">
      <c r="A3" s="2" t="s">
        <v>3</v>
      </c>
      <c r="B3" s="2">
        <v>2</v>
      </c>
      <c r="C3" s="3">
        <f>100-(262/1000)*100</f>
        <v>73.8</v>
      </c>
      <c r="D3" s="3">
        <v>0.01</v>
      </c>
      <c r="E3" s="3">
        <v>0.01</v>
      </c>
      <c r="F3" s="3">
        <f>100-(14+14+19+7)*100/1000</f>
        <v>94.6</v>
      </c>
      <c r="G3" s="3">
        <v>30.38</v>
      </c>
      <c r="H3" s="2">
        <v>54</v>
      </c>
      <c r="I3" s="2">
        <v>4.4400000000000004</v>
      </c>
      <c r="J3" s="2">
        <v>172</v>
      </c>
      <c r="K3" s="2">
        <v>67.48</v>
      </c>
      <c r="L3" s="3">
        <v>1.8</v>
      </c>
      <c r="M3" s="2">
        <v>25</v>
      </c>
      <c r="N3" s="3">
        <v>3.8</v>
      </c>
      <c r="O3" s="3">
        <v>12.2</v>
      </c>
      <c r="P3" s="5">
        <v>0.55700000000000005</v>
      </c>
      <c r="Q3" s="3">
        <v>13.3</v>
      </c>
      <c r="R3" s="4">
        <v>798</v>
      </c>
      <c r="S3" s="4">
        <f t="shared" si="0"/>
        <v>142</v>
      </c>
      <c r="T3" s="4">
        <v>656</v>
      </c>
      <c r="U3" s="4">
        <v>152</v>
      </c>
    </row>
    <row r="4" spans="1:21" ht="15" x14ac:dyDescent="0.3">
      <c r="A4" s="2" t="s">
        <v>4</v>
      </c>
      <c r="B4" s="2">
        <v>8</v>
      </c>
      <c r="C4" s="3">
        <f>100-3/1007*100</f>
        <v>99.702085402184707</v>
      </c>
      <c r="D4" s="3">
        <v>0.01</v>
      </c>
      <c r="E4" s="3">
        <v>0.01</v>
      </c>
      <c r="F4" s="3">
        <f>100-(71+16+1+189+13)/1007*100</f>
        <v>71.201588877855016</v>
      </c>
      <c r="G4" s="3">
        <v>0.01</v>
      </c>
      <c r="H4" s="2">
        <v>48</v>
      </c>
      <c r="I4" s="2">
        <v>2.1</v>
      </c>
      <c r="J4" s="2">
        <v>64</v>
      </c>
      <c r="K4" s="2">
        <v>71.33</v>
      </c>
      <c r="L4" s="3">
        <v>2.4</v>
      </c>
      <c r="M4" s="2">
        <v>38</v>
      </c>
      <c r="N4" s="3">
        <v>1.9</v>
      </c>
      <c r="O4" s="3">
        <v>2.7</v>
      </c>
      <c r="P4" s="5">
        <v>0.03</v>
      </c>
      <c r="Q4" s="3">
        <v>11.6</v>
      </c>
      <c r="R4" s="4">
        <v>1715</v>
      </c>
      <c r="S4" s="4">
        <f t="shared" si="0"/>
        <v>1534</v>
      </c>
      <c r="T4" s="4">
        <v>181</v>
      </c>
      <c r="U4" s="4">
        <v>101</v>
      </c>
    </row>
    <row r="5" spans="1:21" ht="15" x14ac:dyDescent="0.3">
      <c r="A5" s="2" t="s">
        <v>10</v>
      </c>
      <c r="B5" s="2">
        <v>6</v>
      </c>
      <c r="C5" s="3">
        <v>100</v>
      </c>
      <c r="D5" s="3">
        <v>0.05</v>
      </c>
      <c r="E5" s="3">
        <v>0.54</v>
      </c>
      <c r="F5" s="3">
        <v>65.2</v>
      </c>
      <c r="G5" s="3">
        <v>1.96</v>
      </c>
      <c r="H5" s="2">
        <v>35</v>
      </c>
      <c r="I5" s="2">
        <v>3.05</v>
      </c>
      <c r="J5" s="2">
        <v>99</v>
      </c>
      <c r="K5" s="2">
        <v>63.05</v>
      </c>
      <c r="L5" s="2">
        <v>2.5</v>
      </c>
      <c r="M5" s="2">
        <v>24</v>
      </c>
      <c r="N5" s="2">
        <v>3.5</v>
      </c>
      <c r="O5" s="2">
        <v>6.6</v>
      </c>
      <c r="P5" s="2">
        <v>0.29599999999999999</v>
      </c>
      <c r="Q5" s="2">
        <v>13.6</v>
      </c>
      <c r="R5" s="2">
        <v>723</v>
      </c>
      <c r="S5" s="2">
        <f>R5-T5</f>
        <v>404</v>
      </c>
      <c r="T5" s="2">
        <v>319</v>
      </c>
      <c r="U5" s="2">
        <v>133</v>
      </c>
    </row>
    <row r="6" spans="1:21" ht="15" x14ac:dyDescent="0.3">
      <c r="A6" s="2" t="s">
        <v>11</v>
      </c>
      <c r="B6" s="2">
        <v>3</v>
      </c>
      <c r="C6" s="3">
        <v>100</v>
      </c>
      <c r="D6" s="3">
        <v>0.06</v>
      </c>
      <c r="E6" s="3">
        <v>0.87</v>
      </c>
      <c r="F6" s="3">
        <v>75.3</v>
      </c>
      <c r="G6" s="3">
        <v>9.7100000000000009</v>
      </c>
      <c r="H6" s="2">
        <v>43</v>
      </c>
      <c r="I6" s="2">
        <v>4.05</v>
      </c>
      <c r="J6" s="2">
        <v>165</v>
      </c>
      <c r="K6" s="2">
        <v>56.25</v>
      </c>
      <c r="L6" s="2">
        <v>2.7</v>
      </c>
      <c r="M6" s="2">
        <v>31</v>
      </c>
      <c r="N6" s="2">
        <v>4</v>
      </c>
      <c r="O6" s="2">
        <v>4.4000000000000004</v>
      </c>
      <c r="P6" s="2">
        <v>0.13400000000000001</v>
      </c>
      <c r="Q6" s="2">
        <v>18.100000000000001</v>
      </c>
      <c r="R6" s="2">
        <v>796</v>
      </c>
      <c r="S6" s="2">
        <f t="shared" ref="S6:S11" si="1">R6-T6</f>
        <v>51</v>
      </c>
      <c r="T6" s="2">
        <v>745</v>
      </c>
      <c r="U6" s="2">
        <v>74</v>
      </c>
    </row>
    <row r="7" spans="1:21" ht="15" x14ac:dyDescent="0.3">
      <c r="A7" s="2" t="s">
        <v>5</v>
      </c>
      <c r="B7" s="2">
        <v>21</v>
      </c>
      <c r="C7" s="3">
        <f>100-53/1000*100</f>
        <v>94.7</v>
      </c>
      <c r="D7" s="3">
        <v>0.01</v>
      </c>
      <c r="E7" s="3">
        <v>0.01</v>
      </c>
      <c r="F7" s="3">
        <f>100-(9+6+61+60)*100/1000</f>
        <v>86.4</v>
      </c>
      <c r="G7" s="3">
        <v>0.08</v>
      </c>
      <c r="H7" s="2">
        <v>32</v>
      </c>
      <c r="I7" s="2">
        <v>1.98</v>
      </c>
      <c r="J7" s="2">
        <v>241</v>
      </c>
      <c r="K7" s="2">
        <v>73.87</v>
      </c>
      <c r="L7" s="3">
        <v>1.9</v>
      </c>
      <c r="M7" s="2">
        <v>45</v>
      </c>
      <c r="N7" s="3">
        <v>3.9</v>
      </c>
      <c r="O7" s="3">
        <v>6.8</v>
      </c>
      <c r="P7" s="5">
        <v>0.48099999999999998</v>
      </c>
      <c r="Q7" s="3">
        <v>6.6</v>
      </c>
      <c r="R7" s="4">
        <v>216</v>
      </c>
      <c r="S7" s="4">
        <f t="shared" si="1"/>
        <v>29</v>
      </c>
      <c r="T7" s="4">
        <v>187</v>
      </c>
      <c r="U7" s="4">
        <v>49</v>
      </c>
    </row>
    <row r="8" spans="1:21" ht="15" x14ac:dyDescent="0.3">
      <c r="A8" s="2" t="s">
        <v>6</v>
      </c>
      <c r="B8" s="2">
        <v>15</v>
      </c>
      <c r="C8" s="3">
        <v>100</v>
      </c>
      <c r="D8" s="3">
        <v>0.01</v>
      </c>
      <c r="E8" s="3">
        <f>18/1119*100</f>
        <v>1.6085790884718498</v>
      </c>
      <c r="F8" s="3">
        <f>100-(983+74)/1119*100</f>
        <v>5.5406613047363749</v>
      </c>
      <c r="G8" s="3">
        <v>0.01</v>
      </c>
      <c r="H8" s="2">
        <v>36</v>
      </c>
      <c r="I8" s="2">
        <v>3.49</v>
      </c>
      <c r="J8" s="2">
        <v>102</v>
      </c>
      <c r="K8" s="2">
        <v>55.78</v>
      </c>
      <c r="L8" s="3">
        <v>3.5</v>
      </c>
      <c r="M8" s="2">
        <v>52</v>
      </c>
      <c r="N8" s="3">
        <v>2.8</v>
      </c>
      <c r="O8" s="3">
        <v>2.8</v>
      </c>
      <c r="P8" s="5">
        <v>0.10100000000000001</v>
      </c>
      <c r="Q8" s="3">
        <v>10.5</v>
      </c>
      <c r="R8" s="4">
        <v>229</v>
      </c>
      <c r="S8" s="4">
        <f t="shared" si="1"/>
        <v>43</v>
      </c>
      <c r="T8" s="4">
        <v>186</v>
      </c>
      <c r="U8" s="4">
        <v>68</v>
      </c>
    </row>
    <row r="9" spans="1:21" ht="15" x14ac:dyDescent="0.3">
      <c r="A9" s="2" t="s">
        <v>7</v>
      </c>
      <c r="B9" s="2">
        <v>4</v>
      </c>
      <c r="C9" s="3">
        <f>100-2/2040*100</f>
        <v>99.901960784313729</v>
      </c>
      <c r="D9" s="3">
        <v>0.01</v>
      </c>
      <c r="E9" s="3">
        <v>0.01</v>
      </c>
      <c r="F9" s="3">
        <f>100-(26+168+67)/2040*100</f>
        <v>87.205882352941174</v>
      </c>
      <c r="G9" s="3">
        <v>6.58</v>
      </c>
      <c r="H9" s="2">
        <v>64</v>
      </c>
      <c r="I9" s="2">
        <v>3.97</v>
      </c>
      <c r="J9" s="2">
        <v>154</v>
      </c>
      <c r="K9" s="2">
        <v>65.290000000000006</v>
      </c>
      <c r="L9" s="3">
        <v>2.4</v>
      </c>
      <c r="M9" s="2">
        <v>40</v>
      </c>
      <c r="N9" s="3">
        <v>1.3</v>
      </c>
      <c r="O9" s="3">
        <v>5.9</v>
      </c>
      <c r="P9" s="5">
        <v>1.6E-2</v>
      </c>
      <c r="Q9" s="3">
        <v>13.8</v>
      </c>
      <c r="R9" s="4">
        <v>1734</v>
      </c>
      <c r="S9" s="4">
        <f t="shared" si="1"/>
        <v>247</v>
      </c>
      <c r="T9" s="4">
        <v>1487</v>
      </c>
      <c r="U9" s="4">
        <v>234</v>
      </c>
    </row>
    <row r="10" spans="1:21" ht="15" x14ac:dyDescent="0.3">
      <c r="A10" s="2" t="s">
        <v>8</v>
      </c>
      <c r="B10" s="2">
        <v>9</v>
      </c>
      <c r="C10" s="3">
        <f>100-21/1672*100</f>
        <v>98.744019138755988</v>
      </c>
      <c r="D10" s="3">
        <f>1/1672*100</f>
        <v>5.9808612440191387E-2</v>
      </c>
      <c r="E10" s="3">
        <f>32/1672*100</f>
        <v>1.9138755980861244</v>
      </c>
      <c r="F10" s="3">
        <f>100-((4+1+123+138)/1672*100)</f>
        <v>84.090909090909093</v>
      </c>
      <c r="G10" s="3">
        <v>2.54</v>
      </c>
      <c r="H10" s="2">
        <v>30</v>
      </c>
      <c r="I10" s="2">
        <v>4.62</v>
      </c>
      <c r="J10" s="2">
        <v>246</v>
      </c>
      <c r="K10" s="2">
        <v>51.83</v>
      </c>
      <c r="L10" s="3">
        <v>2.9</v>
      </c>
      <c r="M10" s="2">
        <v>56</v>
      </c>
      <c r="N10" s="3">
        <v>1.8</v>
      </c>
      <c r="O10" s="3">
        <v>7.1</v>
      </c>
      <c r="P10" s="5">
        <v>0.121</v>
      </c>
      <c r="Q10" s="3">
        <v>7.5</v>
      </c>
      <c r="R10" s="4">
        <v>209</v>
      </c>
      <c r="S10" s="4">
        <f t="shared" si="1"/>
        <v>1</v>
      </c>
      <c r="T10" s="4">
        <v>208</v>
      </c>
      <c r="U10" s="4">
        <v>16</v>
      </c>
    </row>
    <row r="11" spans="1:21" ht="15" x14ac:dyDescent="0.3">
      <c r="A11" s="2" t="s">
        <v>9</v>
      </c>
      <c r="B11" s="2">
        <v>1</v>
      </c>
      <c r="C11" s="3">
        <f>100-862/1000*100</f>
        <v>13.799999999999997</v>
      </c>
      <c r="D11" s="3">
        <f>148/1000*100</f>
        <v>14.799999999999999</v>
      </c>
      <c r="E11" s="3">
        <f>23/1000*100</f>
        <v>2.2999999999999998</v>
      </c>
      <c r="F11" s="3">
        <f>100-(2+2+14+14+495+11)/1000*100</f>
        <v>46.199999999999996</v>
      </c>
      <c r="G11" s="3">
        <v>16.170000000000002</v>
      </c>
      <c r="H11" s="2">
        <v>52</v>
      </c>
      <c r="I11" s="2">
        <v>5.56</v>
      </c>
      <c r="J11" s="2">
        <v>276</v>
      </c>
      <c r="K11" s="2">
        <v>48.94</v>
      </c>
      <c r="L11" s="3">
        <v>2.2000000000000002</v>
      </c>
      <c r="M11" s="2">
        <v>47</v>
      </c>
      <c r="N11" s="3">
        <v>2.2999999999999998</v>
      </c>
      <c r="O11" s="3">
        <v>9.8000000000000007</v>
      </c>
      <c r="P11" s="5">
        <v>8.3000000000000004E-2</v>
      </c>
      <c r="Q11" s="3">
        <v>8.9</v>
      </c>
      <c r="R11" s="4">
        <v>587</v>
      </c>
      <c r="S11" s="4">
        <f t="shared" si="1"/>
        <v>74</v>
      </c>
      <c r="T11" s="4">
        <v>513</v>
      </c>
      <c r="U11" s="4">
        <v>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LC</dc:creator>
  <cp:lastModifiedBy>patri</cp:lastModifiedBy>
  <dcterms:created xsi:type="dcterms:W3CDTF">2015-06-05T18:19:34Z</dcterms:created>
  <dcterms:modified xsi:type="dcterms:W3CDTF">2022-01-06T17:56:50Z</dcterms:modified>
</cp:coreProperties>
</file>