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tran/Documents/Github/LakeTanganyika/Figures/Paper/Compare-Baikal/"/>
    </mc:Choice>
  </mc:AlternateContent>
  <xr:revisionPtr revIDLastSave="0" documentId="13_ncr:1_{7704DA8C-8693-C84A-8C0D-96A63449AF8B}" xr6:coauthVersionLast="45" xr6:coauthVersionMax="45" xr10:uidLastSave="{00000000-0000-0000-0000-000000000000}"/>
  <bookViews>
    <workbookView xWindow="3880" yWindow="1800" windowWidth="26940" windowHeight="17200" xr2:uid="{D5D28967-7519-F440-B6C4-6E6AABA67C3F}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Sheet1!$A$1:$BN$524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50" i="1" l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42" i="1"/>
  <c r="A46" i="1"/>
  <c r="A48" i="1"/>
  <c r="A6" i="1"/>
  <c r="A7" i="1"/>
  <c r="A8" i="1"/>
  <c r="A9" i="1"/>
  <c r="A47" i="1"/>
  <c r="A115" i="1"/>
  <c r="A116" i="1"/>
  <c r="A120" i="1"/>
  <c r="A14" i="1"/>
  <c r="A118" i="1"/>
  <c r="A16" i="1"/>
  <c r="A17" i="1"/>
  <c r="A18" i="1"/>
  <c r="A19" i="1"/>
  <c r="A62" i="1"/>
  <c r="A112" i="1"/>
  <c r="A22" i="1"/>
  <c r="A50" i="1"/>
  <c r="A24" i="1"/>
  <c r="A25" i="1"/>
  <c r="A26" i="1"/>
  <c r="A27" i="1"/>
  <c r="A28" i="1"/>
  <c r="A114" i="1"/>
  <c r="A30" i="1"/>
  <c r="A31" i="1"/>
  <c r="A32" i="1"/>
  <c r="A102" i="1"/>
  <c r="A73" i="1"/>
  <c r="A75" i="1"/>
  <c r="A81" i="1"/>
  <c r="A84" i="1"/>
  <c r="A88" i="1"/>
  <c r="A94" i="1"/>
  <c r="A97" i="1"/>
  <c r="A63" i="1"/>
  <c r="A52" i="1"/>
  <c r="A53" i="1"/>
  <c r="A59" i="1"/>
  <c r="A54" i="1"/>
  <c r="A55" i="1"/>
  <c r="A61" i="1"/>
  <c r="A60" i="1"/>
  <c r="A49" i="1"/>
  <c r="A56" i="1"/>
  <c r="A51" i="1"/>
  <c r="A66" i="1"/>
  <c r="A109" i="1"/>
  <c r="A71" i="1"/>
  <c r="A57" i="1"/>
  <c r="A58" i="1"/>
  <c r="A414" i="1"/>
  <c r="A417" i="1"/>
  <c r="A188" i="1"/>
  <c r="A392" i="1"/>
  <c r="A399" i="1"/>
  <c r="A402" i="1"/>
  <c r="A405" i="1"/>
  <c r="A64" i="1"/>
  <c r="A65" i="1"/>
  <c r="A409" i="1"/>
  <c r="A67" i="1"/>
  <c r="A68" i="1"/>
  <c r="A69" i="1"/>
  <c r="A70" i="1"/>
  <c r="A410" i="1"/>
  <c r="A72" i="1"/>
  <c r="A411" i="1"/>
  <c r="A74" i="1"/>
  <c r="A412" i="1"/>
  <c r="A76" i="1"/>
  <c r="A77" i="1"/>
  <c r="A78" i="1"/>
  <c r="A79" i="1"/>
  <c r="A80" i="1"/>
  <c r="A428" i="1"/>
  <c r="A82" i="1"/>
  <c r="A83" i="1"/>
  <c r="A430" i="1"/>
  <c r="A85" i="1"/>
  <c r="A86" i="1"/>
  <c r="A87" i="1"/>
  <c r="A431" i="1"/>
  <c r="A89" i="1"/>
  <c r="A90" i="1"/>
  <c r="A91" i="1"/>
  <c r="A92" i="1"/>
  <c r="A93" i="1"/>
  <c r="A432" i="1"/>
  <c r="A95" i="1"/>
  <c r="A96" i="1"/>
  <c r="A433" i="1"/>
  <c r="A98" i="1"/>
  <c r="A99" i="1"/>
  <c r="A100" i="1"/>
  <c r="A101" i="1"/>
  <c r="A434" i="1"/>
  <c r="A103" i="1"/>
  <c r="A104" i="1"/>
  <c r="A105" i="1"/>
  <c r="A106" i="1"/>
  <c r="A107" i="1"/>
  <c r="A108" i="1"/>
  <c r="A435" i="1"/>
  <c r="A110" i="1"/>
  <c r="A111" i="1"/>
  <c r="A436" i="1"/>
  <c r="A113" i="1"/>
  <c r="A438" i="1"/>
  <c r="A440" i="1"/>
  <c r="A442" i="1"/>
  <c r="A117" i="1"/>
  <c r="A297" i="1"/>
  <c r="A119" i="1"/>
  <c r="A125" i="1"/>
  <c r="A121" i="1"/>
  <c r="A122" i="1"/>
  <c r="A123" i="1"/>
  <c r="A124" i="1"/>
  <c r="A133" i="1"/>
  <c r="A156" i="1"/>
  <c r="A127" i="1"/>
  <c r="A138" i="1"/>
  <c r="A142" i="1"/>
  <c r="A130" i="1"/>
  <c r="A131" i="1"/>
  <c r="A143" i="1"/>
  <c r="A163" i="1"/>
  <c r="A134" i="1"/>
  <c r="A135" i="1"/>
  <c r="A136" i="1"/>
  <c r="A137" i="1"/>
  <c r="A159" i="1"/>
  <c r="A139" i="1"/>
  <c r="A140" i="1"/>
  <c r="A141" i="1"/>
  <c r="A165" i="1"/>
  <c r="A146" i="1"/>
  <c r="A144" i="1"/>
  <c r="A145" i="1"/>
  <c r="A147" i="1"/>
  <c r="A151" i="1"/>
  <c r="A148" i="1"/>
  <c r="A149" i="1"/>
  <c r="A150" i="1"/>
  <c r="A152" i="1"/>
  <c r="A155" i="1"/>
  <c r="A153" i="1"/>
  <c r="A154" i="1"/>
  <c r="A161" i="1"/>
  <c r="A126" i="1"/>
  <c r="A157" i="1"/>
  <c r="A158" i="1"/>
  <c r="A128" i="1"/>
  <c r="A160" i="1"/>
  <c r="A129" i="1"/>
  <c r="A132" i="1"/>
  <c r="A169" i="1"/>
  <c r="A164" i="1"/>
  <c r="A162" i="1"/>
  <c r="A166" i="1"/>
  <c r="A167" i="1"/>
  <c r="A168" i="1"/>
  <c r="A443" i="1"/>
  <c r="A446" i="1"/>
  <c r="A447" i="1"/>
  <c r="A448" i="1"/>
  <c r="A452" i="1"/>
  <c r="A174" i="1"/>
  <c r="A175" i="1"/>
  <c r="A176" i="1"/>
  <c r="A177" i="1"/>
  <c r="A453" i="1"/>
  <c r="A454" i="1"/>
  <c r="A458" i="1"/>
  <c r="A181" i="1"/>
  <c r="A459" i="1"/>
  <c r="A461" i="1"/>
  <c r="A184" i="1"/>
  <c r="A464" i="1"/>
  <c r="A466" i="1"/>
  <c r="A187" i="1"/>
  <c r="A468" i="1"/>
  <c r="A470" i="1"/>
  <c r="A190" i="1"/>
  <c r="A191" i="1"/>
  <c r="A471" i="1"/>
  <c r="A193" i="1"/>
  <c r="A36" i="1"/>
  <c r="A195" i="1"/>
  <c r="A196" i="1"/>
  <c r="A197" i="1"/>
  <c r="A198" i="1"/>
  <c r="A199" i="1"/>
  <c r="A495" i="1"/>
  <c r="A201" i="1"/>
  <c r="A496" i="1"/>
  <c r="A497" i="1"/>
  <c r="A204" i="1"/>
  <c r="A205" i="1"/>
  <c r="A170" i="1"/>
  <c r="A171" i="1"/>
  <c r="A209" i="1"/>
  <c r="A210" i="1"/>
  <c r="A206" i="1"/>
  <c r="A211" i="1"/>
  <c r="A212" i="1"/>
  <c r="A189" i="1"/>
  <c r="A207" i="1"/>
  <c r="A228" i="1"/>
  <c r="A213" i="1"/>
  <c r="A214" i="1"/>
  <c r="A218" i="1"/>
  <c r="A219" i="1"/>
  <c r="A220" i="1"/>
  <c r="A221" i="1"/>
  <c r="A222" i="1"/>
  <c r="A215" i="1"/>
  <c r="A216" i="1"/>
  <c r="A225" i="1"/>
  <c r="A192" i="1"/>
  <c r="A203" i="1"/>
  <c r="A194" i="1"/>
  <c r="A226" i="1"/>
  <c r="A217" i="1"/>
  <c r="A200" i="1"/>
  <c r="A208" i="1"/>
  <c r="A227" i="1"/>
  <c r="A234" i="1"/>
  <c r="A223" i="1"/>
  <c r="A236" i="1"/>
  <c r="A237" i="1"/>
  <c r="A202" i="1"/>
  <c r="A239" i="1"/>
  <c r="A240" i="1"/>
  <c r="A241" i="1"/>
  <c r="A242" i="1"/>
  <c r="A243" i="1"/>
  <c r="A244" i="1"/>
  <c r="A245" i="1"/>
  <c r="A246" i="1"/>
  <c r="A247" i="1"/>
  <c r="A248" i="1"/>
  <c r="A249" i="1"/>
  <c r="A224" i="1"/>
  <c r="A251" i="1"/>
  <c r="A229" i="1"/>
  <c r="A253" i="1"/>
  <c r="A254" i="1"/>
  <c r="A255" i="1"/>
  <c r="A256" i="1"/>
  <c r="A21" i="1"/>
  <c r="A258" i="1"/>
  <c r="A45" i="1"/>
  <c r="A260" i="1"/>
  <c r="A261" i="1"/>
  <c r="A262" i="1"/>
  <c r="A44" i="1"/>
  <c r="A3" i="1"/>
  <c r="A265" i="1"/>
  <c r="A37" i="1"/>
  <c r="A298" i="1"/>
  <c r="A38" i="1"/>
  <c r="A39" i="1"/>
  <c r="A40" i="1"/>
  <c r="A336" i="1"/>
  <c r="A272" i="1"/>
  <c r="A273" i="1"/>
  <c r="A341" i="1"/>
  <c r="A275" i="1"/>
  <c r="A276" i="1"/>
  <c r="A342" i="1"/>
  <c r="A278" i="1"/>
  <c r="A279" i="1"/>
  <c r="A339" i="1"/>
  <c r="A340" i="1"/>
  <c r="A282" i="1"/>
  <c r="A283" i="1"/>
  <c r="A23" i="1"/>
  <c r="A33" i="1"/>
  <c r="A286" i="1"/>
  <c r="A29" i="1"/>
  <c r="A288" i="1"/>
  <c r="A335" i="1"/>
  <c r="A290" i="1"/>
  <c r="A387" i="1"/>
  <c r="A41" i="1"/>
  <c r="A293" i="1"/>
  <c r="A309" i="1"/>
  <c r="A311" i="1"/>
  <c r="A343" i="1"/>
  <c r="A337" i="1"/>
  <c r="A338" i="1"/>
  <c r="A299" i="1"/>
  <c r="A269" i="1"/>
  <c r="A301" i="1"/>
  <c r="A302" i="1"/>
  <c r="A303" i="1"/>
  <c r="A304" i="1"/>
  <c r="A305" i="1"/>
  <c r="A306" i="1"/>
  <c r="A307" i="1"/>
  <c r="A308" i="1"/>
  <c r="A4" i="1"/>
  <c r="A310" i="1"/>
  <c r="A331" i="1"/>
  <c r="A328" i="1"/>
  <c r="A313" i="1"/>
  <c r="A332" i="1"/>
  <c r="A333" i="1"/>
  <c r="A316" i="1"/>
  <c r="A317" i="1"/>
  <c r="A521" i="1"/>
  <c r="A522" i="1"/>
  <c r="A523" i="1"/>
  <c r="A321" i="1"/>
  <c r="A230" i="1"/>
  <c r="A323" i="1"/>
  <c r="A334" i="1"/>
  <c r="A325" i="1"/>
  <c r="A326" i="1"/>
  <c r="A327" i="1"/>
  <c r="A231" i="1"/>
  <c r="A329" i="1"/>
  <c r="A330" i="1"/>
  <c r="A232" i="1"/>
  <c r="A233" i="1"/>
  <c r="A235" i="1"/>
  <c r="A238" i="1"/>
  <c r="A250" i="1"/>
  <c r="A252" i="1"/>
  <c r="A257" i="1"/>
  <c r="A259" i="1"/>
  <c r="A263" i="1"/>
  <c r="A264" i="1"/>
  <c r="A266" i="1"/>
  <c r="A267" i="1"/>
  <c r="A268" i="1"/>
  <c r="A344" i="1"/>
  <c r="A345" i="1"/>
  <c r="A186" i="1"/>
  <c r="A347" i="1"/>
  <c r="A270" i="1"/>
  <c r="A271" i="1"/>
  <c r="A274" i="1"/>
  <c r="A277" i="1"/>
  <c r="A280" i="1"/>
  <c r="A281" i="1"/>
  <c r="A284" i="1"/>
  <c r="A285" i="1"/>
  <c r="A287" i="1"/>
  <c r="A289" i="1"/>
  <c r="A358" i="1"/>
  <c r="A291" i="1"/>
  <c r="A292" i="1"/>
  <c r="A294" i="1"/>
  <c r="A295" i="1"/>
  <c r="A363" i="1"/>
  <c r="A364" i="1"/>
  <c r="A365" i="1"/>
  <c r="A366" i="1"/>
  <c r="A367" i="1"/>
  <c r="A368" i="1"/>
  <c r="A369" i="1"/>
  <c r="A312" i="1"/>
  <c r="A371" i="1"/>
  <c r="A372" i="1"/>
  <c r="A373" i="1"/>
  <c r="A314" i="1"/>
  <c r="A375" i="1"/>
  <c r="A376" i="1"/>
  <c r="A377" i="1"/>
  <c r="A378" i="1"/>
  <c r="A315" i="1"/>
  <c r="A380" i="1"/>
  <c r="A381" i="1"/>
  <c r="A382" i="1"/>
  <c r="A383" i="1"/>
  <c r="A384" i="1"/>
  <c r="A385" i="1"/>
  <c r="A35" i="1"/>
  <c r="A20" i="1"/>
  <c r="A388" i="1"/>
  <c r="A389" i="1"/>
  <c r="A390" i="1"/>
  <c r="A391" i="1"/>
  <c r="A43" i="1"/>
  <c r="A393" i="1"/>
  <c r="A394" i="1"/>
  <c r="A395" i="1"/>
  <c r="A396" i="1"/>
  <c r="A397" i="1"/>
  <c r="A398" i="1"/>
  <c r="A296" i="1"/>
  <c r="A400" i="1"/>
  <c r="A401" i="1"/>
  <c r="A462" i="1"/>
  <c r="A403" i="1"/>
  <c r="A404" i="1"/>
  <c r="A473" i="1"/>
  <c r="A406" i="1"/>
  <c r="A407" i="1"/>
  <c r="A408" i="1"/>
  <c r="A475" i="1"/>
  <c r="A476" i="1"/>
  <c r="A478" i="1"/>
  <c r="A479" i="1"/>
  <c r="A413" i="1"/>
  <c r="A484" i="1"/>
  <c r="A415" i="1"/>
  <c r="A416" i="1"/>
  <c r="A489" i="1"/>
  <c r="A418" i="1"/>
  <c r="A419" i="1"/>
  <c r="A420" i="1"/>
  <c r="A421" i="1"/>
  <c r="A422" i="1"/>
  <c r="A423" i="1"/>
  <c r="A424" i="1"/>
  <c r="A425" i="1"/>
  <c r="A426" i="1"/>
  <c r="A427" i="1"/>
  <c r="A300" i="1"/>
  <c r="A429" i="1"/>
  <c r="A182" i="1"/>
  <c r="A179" i="1"/>
  <c r="A172" i="1"/>
  <c r="A173" i="1"/>
  <c r="A183" i="1"/>
  <c r="A178" i="1"/>
  <c r="A185" i="1"/>
  <c r="A437" i="1"/>
  <c r="A180" i="1"/>
  <c r="A439" i="1"/>
  <c r="A498" i="1"/>
  <c r="A441" i="1"/>
  <c r="A499" i="1"/>
  <c r="A500" i="1"/>
  <c r="A444" i="1"/>
  <c r="A445" i="1"/>
  <c r="A322" i="1"/>
  <c r="A324" i="1"/>
  <c r="A320" i="1"/>
  <c r="A449" i="1"/>
  <c r="A450" i="1"/>
  <c r="A451" i="1"/>
  <c r="A318" i="1"/>
  <c r="A319" i="1"/>
  <c r="A352" i="1"/>
  <c r="A455" i="1"/>
  <c r="A456" i="1"/>
  <c r="A457" i="1"/>
  <c r="A353" i="1"/>
  <c r="A354" i="1"/>
  <c r="A460" i="1"/>
  <c r="A355" i="1"/>
  <c r="A356" i="1"/>
  <c r="A463" i="1"/>
  <c r="A359" i="1"/>
  <c r="A465" i="1"/>
  <c r="A350" i="1"/>
  <c r="A467" i="1"/>
  <c r="A351" i="1"/>
  <c r="A469" i="1"/>
  <c r="A360" i="1"/>
  <c r="A348" i="1"/>
  <c r="A472" i="1"/>
  <c r="A361" i="1"/>
  <c r="A474" i="1"/>
  <c r="A349" i="1"/>
  <c r="A357" i="1"/>
  <c r="A477" i="1"/>
  <c r="A370" i="1"/>
  <c r="A346" i="1"/>
  <c r="A480" i="1"/>
  <c r="A481" i="1"/>
  <c r="A482" i="1"/>
  <c r="A483" i="1"/>
  <c r="A362" i="1"/>
  <c r="A485" i="1"/>
  <c r="A486" i="1"/>
  <c r="A487" i="1"/>
  <c r="A488" i="1"/>
  <c r="A386" i="1"/>
  <c r="A379" i="1"/>
  <c r="A491" i="1"/>
  <c r="A492" i="1"/>
  <c r="A493" i="1"/>
  <c r="A494" i="1"/>
  <c r="A374" i="1"/>
  <c r="A13" i="1"/>
  <c r="A10" i="1"/>
  <c r="A15" i="1"/>
  <c r="A5" i="1"/>
  <c r="A11" i="1"/>
  <c r="A12" i="1"/>
  <c r="A502" i="1"/>
  <c r="A503" i="1"/>
  <c r="A512" i="1"/>
  <c r="A515" i="1"/>
  <c r="A508" i="1"/>
  <c r="A507" i="1"/>
  <c r="A516" i="1"/>
  <c r="A517" i="1"/>
  <c r="A509" i="1"/>
  <c r="A511" i="1"/>
  <c r="A510" i="1"/>
  <c r="A513" i="1"/>
  <c r="A514" i="1"/>
  <c r="A519" i="1"/>
  <c r="A505" i="1"/>
  <c r="A504" i="1"/>
  <c r="A518" i="1"/>
  <c r="A490" i="1"/>
  <c r="A520" i="1"/>
  <c r="A506" i="1"/>
  <c r="A501" i="1"/>
  <c r="A34" i="1"/>
  <c r="A524" i="1"/>
  <c r="A2" i="1"/>
</calcChain>
</file>

<file path=xl/sharedStrings.xml><?xml version="1.0" encoding="utf-8"?>
<sst xmlns="http://schemas.openxmlformats.org/spreadsheetml/2006/main" count="7171" uniqueCount="2100">
  <si>
    <t>MAG</t>
  </si>
  <si>
    <t>Selected for comparison with Baikal</t>
  </si>
  <si>
    <t>M_DeepCast_200m_mx_001</t>
  </si>
  <si>
    <t>compare with baikal</t>
  </si>
  <si>
    <t>M_DeepCast_100m_mx_312</t>
  </si>
  <si>
    <t>K_Offshore_120m_m1_195</t>
  </si>
  <si>
    <t>M_DeepCast_100m_m1_067</t>
  </si>
  <si>
    <t>M_DeepCast_200m_m2_041</t>
  </si>
  <si>
    <t>M_surface_10_m2_136</t>
  </si>
  <si>
    <t>K_Offshore_80m_m1_039</t>
  </si>
  <si>
    <t>K_DeepCast_35m_m2_037</t>
  </si>
  <si>
    <t>K_Offshore_80m_m1_031</t>
  </si>
  <si>
    <t>K_DeepCast_100m_mx_034</t>
  </si>
  <si>
    <t>K_Offshore_0m_mx_139</t>
  </si>
  <si>
    <t>M_surface_7_m2_239</t>
  </si>
  <si>
    <t>M_DeepCast_100m_m2_072</t>
  </si>
  <si>
    <t>M_DeepCast_65m_m2_268</t>
  </si>
  <si>
    <t>K_DeepCast_0m_m1_227</t>
  </si>
  <si>
    <t>K_DeepCast_150m_m2_250</t>
  </si>
  <si>
    <t>K_DeepCast_0m_m2_222</t>
  </si>
  <si>
    <t>K_DeepCast_35m_m2_155</t>
  </si>
  <si>
    <t>K_Offshore_surface_mx_210</t>
  </si>
  <si>
    <t>M_DeepCast_65m_mx_236</t>
  </si>
  <si>
    <t>K_DeepCast_35m_m1_018</t>
  </si>
  <si>
    <t>K_DeepCast_100m_m1_199</t>
  </si>
  <si>
    <t>K_DeepCast_0m_m1_088</t>
  </si>
  <si>
    <t>K_DeepCast_65m_m2_129</t>
  </si>
  <si>
    <t>K_DeepCast_100m_mx_276</t>
  </si>
  <si>
    <t>K_DeepCast_250m_m2_317</t>
  </si>
  <si>
    <t>K_DeepCast_250m_m1_045</t>
  </si>
  <si>
    <t>K_DeepCast_65m_m2_221</t>
  </si>
  <si>
    <t>K_Offshore_0m_mx_037</t>
  </si>
  <si>
    <t>M_surface_8_m2_026</t>
  </si>
  <si>
    <t>M_surface_9_m1_013</t>
  </si>
  <si>
    <t>M_surface_9_m2_080</t>
  </si>
  <si>
    <t>K_DeepCast_300m_m2_256</t>
  </si>
  <si>
    <t>K_DeepCast_150m_m2_101</t>
  </si>
  <si>
    <t>K_Offshore_80m_m2_121</t>
  </si>
  <si>
    <t>M_surface_8_m2_185</t>
  </si>
  <si>
    <t>M_surface_10_m1_294</t>
  </si>
  <si>
    <t>M_DeepCast_50m_m1_018</t>
  </si>
  <si>
    <t>K_DeepCast_100m_m2_118</t>
  </si>
  <si>
    <t>M_surface_10_m2_188</t>
  </si>
  <si>
    <t>K_Offshore_80m_m2_203</t>
  </si>
  <si>
    <t>M_DeepCast_100m_m1_014</t>
  </si>
  <si>
    <t>K_DeepCast_1200m_m2_283</t>
  </si>
  <si>
    <t>K_DeepCast_35m_m2_191</t>
  </si>
  <si>
    <t>K_DeepCast_250m_m2_302</t>
  </si>
  <si>
    <t>K_DeepCast_250m_m1_110</t>
  </si>
  <si>
    <t>K_DeepCast_35m_m2_259</t>
  </si>
  <si>
    <t>M_DeepCast_50m_m2_117</t>
  </si>
  <si>
    <t>M_DeepCast_50m_m2_151</t>
  </si>
  <si>
    <t>K_DeepCast_1200m_m2_191</t>
  </si>
  <si>
    <t>K_Offshore_40m_m1_049</t>
  </si>
  <si>
    <t>M_DeepCast_400m_m2_207</t>
  </si>
  <si>
    <t>K_DeepCast_100m_m2_176</t>
  </si>
  <si>
    <t>K_DeepCast_100m_m2_150</t>
  </si>
  <si>
    <t>M_DeepCast_50m_m2_218</t>
  </si>
  <si>
    <t>K_DeepCast_35m_m1_286</t>
  </si>
  <si>
    <t>K_Offshore_80m_m2_224</t>
  </si>
  <si>
    <t>M_DeepCast_100m_m2_214</t>
  </si>
  <si>
    <t>M_surface_9_mx_199</t>
  </si>
  <si>
    <t>K_DeepCast_150m_m1_110</t>
  </si>
  <si>
    <t>M_DeepCast_65m_m2_224</t>
  </si>
  <si>
    <t>K_Offshore_80m_m2_029</t>
  </si>
  <si>
    <t>K_DeepCast_250m_m2_231</t>
  </si>
  <si>
    <t>K_Offshore_80m_m2_040</t>
  </si>
  <si>
    <t>M_DeepCast_400m_m1_028</t>
  </si>
  <si>
    <t>K_DeepCast_100m_m1_112</t>
  </si>
  <si>
    <t>M_DeepCast_200m_mx_194</t>
  </si>
  <si>
    <t>K_Offshore_0m_m1_007</t>
  </si>
  <si>
    <t>M_surface_9_m2_112</t>
  </si>
  <si>
    <t>K_Offshore_80m_m1_206</t>
  </si>
  <si>
    <t>M_DeepCast_50m_m2_018</t>
  </si>
  <si>
    <t>M_surface_10_mx_236</t>
  </si>
  <si>
    <t>K_DeepCast_100m_m2_152</t>
  </si>
  <si>
    <t>K_DeepCast_250m_m1_077</t>
  </si>
  <si>
    <t>K_DeepCast_35m_m1_052</t>
  </si>
  <si>
    <t>K_DeepCast_0m_m1_144</t>
  </si>
  <si>
    <t>M_DeepCast_400m_m2_062</t>
  </si>
  <si>
    <t>K_DeepCast_250m_m2_102</t>
  </si>
  <si>
    <t>M_DeepCast_50m_m2_221</t>
  </si>
  <si>
    <t>K_DeepCast_1200m_m2_081</t>
  </si>
  <si>
    <t>K_Offshore_120m_m2_148</t>
  </si>
  <si>
    <t>M_surface_10_m2_119</t>
  </si>
  <si>
    <t>K_DeepCast_35m_m1_288</t>
  </si>
  <si>
    <t>K_DeepCast_250m_m2_143</t>
  </si>
  <si>
    <t>K_DeepCast_100m_m2_316</t>
  </si>
  <si>
    <t>K_DeepCast_250m_m2_061</t>
  </si>
  <si>
    <t>M_DeepCast_100m_m1_317</t>
  </si>
  <si>
    <t>K_Offshore_120m_m1_194</t>
  </si>
  <si>
    <t>M_DeepCast_400m_m2_130</t>
  </si>
  <si>
    <t>M_DeepCast_65m_mx_068</t>
  </si>
  <si>
    <t>K_DeepCast_100m_m2_189</t>
  </si>
  <si>
    <t>K_Offshore_80m_m2_222</t>
  </si>
  <si>
    <t>K_DeepCast_250m_m1_199</t>
  </si>
  <si>
    <t>M_surface_10_m2_179</t>
  </si>
  <si>
    <t>K_DeepCast_35m_m2_067</t>
  </si>
  <si>
    <t>K_DeepCast_150m_m1_139</t>
  </si>
  <si>
    <t>K_DeepCast_1200m_m2_124</t>
  </si>
  <si>
    <t>M_DeepCast_50m_m1_133</t>
  </si>
  <si>
    <t>M_surface_7_m2_037</t>
  </si>
  <si>
    <t>M_DeepCast_50m_m1_060</t>
  </si>
  <si>
    <t>K_DeepCast_250m_mx_116</t>
  </si>
  <si>
    <t>K_Offshore_80m_m2_057</t>
  </si>
  <si>
    <t>M_surface_10_m1_298</t>
  </si>
  <si>
    <t>M_DeepCast_200m_m2_208</t>
  </si>
  <si>
    <t>M_DeepCast_400m_m2_128</t>
  </si>
  <si>
    <t>M_surface_10_m2_180</t>
  </si>
  <si>
    <t>K_Offshore_40m_m1_251</t>
  </si>
  <si>
    <t>K_DeepCast_150m_m2_056</t>
  </si>
  <si>
    <t>K_DeepCast_1200m_m2_207</t>
  </si>
  <si>
    <t>K_Offshore_120m_mx_162</t>
  </si>
  <si>
    <t>K_Offshore_40m_m2_034</t>
  </si>
  <si>
    <t>K_DeepCast_150m_m1_063</t>
  </si>
  <si>
    <t>K_Offshore_80m_m1_157</t>
  </si>
  <si>
    <t>K_DeepCast_1200m_m1_255</t>
  </si>
  <si>
    <t>K_Offshore_40m_mx_105</t>
  </si>
  <si>
    <t>M_surface_9_m2_101</t>
  </si>
  <si>
    <t>M_DeepCast_65m_m2_001</t>
  </si>
  <si>
    <t>K_Offshore_surface_m2_011</t>
  </si>
  <si>
    <t>K_Offshore_40m_m2_212</t>
  </si>
  <si>
    <t>K_Offshore_40m_m2_012</t>
  </si>
  <si>
    <t>K_DeepCast_100m_m2_028</t>
  </si>
  <si>
    <t>M_surface_10_m2_076</t>
  </si>
  <si>
    <t>K_Offshore_40m_m2_080</t>
  </si>
  <si>
    <t>K_DeepCast_300m_m2_247</t>
  </si>
  <si>
    <t>K_DeepCast_150m_m2_105</t>
  </si>
  <si>
    <t>M_DeepCast_400m_m2_230</t>
  </si>
  <si>
    <t>M_surface_10_m1_251</t>
  </si>
  <si>
    <t>K_Offshore_40m_m1_220</t>
  </si>
  <si>
    <t>K_DeepCast_150m_m1_344</t>
  </si>
  <si>
    <t>K_DeepCast_35m_m2_023</t>
  </si>
  <si>
    <t>K_DeepCast_150m_m1_387</t>
  </si>
  <si>
    <t>M_DeepCast_100m_m1_373</t>
  </si>
  <si>
    <t>K_Offshore_40m_m1_069</t>
  </si>
  <si>
    <t>K_DeepCast_1200m_m2_272</t>
  </si>
  <si>
    <t>K_DeepCast_250m_m1_342</t>
  </si>
  <si>
    <t>K_DeepCast_250m_m2_227</t>
  </si>
  <si>
    <t>K_Offshore_surface_m2_005</t>
  </si>
  <si>
    <t>K_DeepCast_250m_m1_078</t>
  </si>
  <si>
    <t>M_DeepCast_100m_m2_243</t>
  </si>
  <si>
    <t>M_surface_9_m1_249</t>
  </si>
  <si>
    <t>M_DeepCast_100m_m1_323</t>
  </si>
  <si>
    <t>K_Offshore_40m_mx_035</t>
  </si>
  <si>
    <t>M_DeepCast_400m_m2_082</t>
  </si>
  <si>
    <t>K_DeepCast_250m_m1_333</t>
  </si>
  <si>
    <t>K_Offshore_0m_mx_117</t>
  </si>
  <si>
    <t>K_DeepCast_35m_m2_096</t>
  </si>
  <si>
    <t>K_DeepCast_35m_m1_177</t>
  </si>
  <si>
    <t>M_surface_7_m2_242</t>
  </si>
  <si>
    <t>K_DeepCast_35m_m2_065</t>
  </si>
  <si>
    <t>M_surface_7_m1_304</t>
  </si>
  <si>
    <t>M_DeepCast_400m_m1_009</t>
  </si>
  <si>
    <t>K_DeepCast_100m_m1_278</t>
  </si>
  <si>
    <t>K_DeepCast_150m_m1_388</t>
  </si>
  <si>
    <t>K_Offshore_0m_m2_072</t>
  </si>
  <si>
    <t>M_surface_9_m2_109</t>
  </si>
  <si>
    <t>K_DeepCast_150m_m1_199</t>
  </si>
  <si>
    <t>M_surface_9_m1_282</t>
  </si>
  <si>
    <t>M_DeepCast_400m_m1_328</t>
  </si>
  <si>
    <t>K_Offshore_80m_m1_186</t>
  </si>
  <si>
    <t>M_surface_9_m1_241</t>
  </si>
  <si>
    <t>K_DeepCast_1200m_m2_204</t>
  </si>
  <si>
    <t>K_DeepCast_1200m_m2_005</t>
  </si>
  <si>
    <t>K_Offshore_surface_mx_256</t>
  </si>
  <si>
    <t>K_DeepCast_250m_m2_101</t>
  </si>
  <si>
    <t>M_surface_7_m2_191</t>
  </si>
  <si>
    <t>K_DeepCast_35m_m2_271</t>
  </si>
  <si>
    <t>K_DeepCast_65m_m1_223</t>
  </si>
  <si>
    <t>M_surface_9_m2_088</t>
  </si>
  <si>
    <t>K_Offshore_80m_m2_107</t>
  </si>
  <si>
    <t>K_Offshore_40m_m1_237</t>
  </si>
  <si>
    <t>K_DeepCast_150m_m2_164</t>
  </si>
  <si>
    <t>K_DeepCast_150m_m2_257</t>
  </si>
  <si>
    <t>M_DeepCast_400m_m2_020</t>
  </si>
  <si>
    <t>M_DeepCast_50m_m2_146</t>
  </si>
  <si>
    <t>K_DeepCast_35m_m1_027</t>
  </si>
  <si>
    <t>K_Offshore_120m_m2_037</t>
  </si>
  <si>
    <t>M_DeepCast_100m_mx_191</t>
  </si>
  <si>
    <t>K_Offshore_0m_mx_046</t>
  </si>
  <si>
    <t>K_DeepCast_250m_m2_195</t>
  </si>
  <si>
    <t>M_DeepCast_50m_m2_169</t>
  </si>
  <si>
    <t>M_DeepCast_50m_m2_245</t>
  </si>
  <si>
    <t>M_surface_10_m2_064</t>
  </si>
  <si>
    <t>M_DeepCast_400m_m2_351</t>
  </si>
  <si>
    <t>K_DeepCast_35m_m1_012</t>
  </si>
  <si>
    <t>M_DeepCast_65m_mx_099</t>
  </si>
  <si>
    <t>M_DeepCast_65m_m1_284</t>
  </si>
  <si>
    <t>K_DeepCast_150m_m2_040</t>
  </si>
  <si>
    <t>M_DeepCast_50m_m1_244</t>
  </si>
  <si>
    <t>K_DeepCast_150m_m2_098</t>
  </si>
  <si>
    <t>K_Offshore_40m_m2_124</t>
  </si>
  <si>
    <t>K_Offshore_80m_m2_228</t>
  </si>
  <si>
    <t>K_DeepCast_1200m_m1_317</t>
  </si>
  <si>
    <t>K_DeepCast_150m_m1_015</t>
  </si>
  <si>
    <t>K_DeepCast_250m_m1_352</t>
  </si>
  <si>
    <t>M_DeepCast_200m_m1_298</t>
  </si>
  <si>
    <t>M_DeepCast_400m_m2_048</t>
  </si>
  <si>
    <t>K_DeepCast_250m_m1_105</t>
  </si>
  <si>
    <t>K_DeepCast_250m_m1_172</t>
  </si>
  <si>
    <t>M_surface_9_m1_271</t>
  </si>
  <si>
    <t>K_DeepCast_150m_m2_127</t>
  </si>
  <si>
    <t>K_Offshore_surface_m2_239</t>
  </si>
  <si>
    <t>K_Offshore_80m_m1_178</t>
  </si>
  <si>
    <t>K_DeepCast_150m_m2_097</t>
  </si>
  <si>
    <t>K_DeepCast_250m_m1_330</t>
  </si>
  <si>
    <t>K_DeepCast_150m_m2_307</t>
  </si>
  <si>
    <t>K_Offshore_40m_m2_103</t>
  </si>
  <si>
    <t>K_Offshore_80m_m1_195</t>
  </si>
  <si>
    <t>K_Offshore_40m_m2_287</t>
  </si>
  <si>
    <t>K_DeepCast_250m_m1_364</t>
  </si>
  <si>
    <t>M_DeepCast_400m_m2_266</t>
  </si>
  <si>
    <t>M_DeepCast_50m_m2_111</t>
  </si>
  <si>
    <t>K_DeepCast_100m_m2_328</t>
  </si>
  <si>
    <t>M_DeepCast_400m_m2_235</t>
  </si>
  <si>
    <t>K_Offshore_surface_m2_014</t>
  </si>
  <si>
    <t>K_Offshore_80m_m2_053</t>
  </si>
  <si>
    <t>K_DeepCast_250m_m1_236</t>
  </si>
  <si>
    <t>M_DeepCast_400m_m2_183</t>
  </si>
  <si>
    <t>M_DeepCast_400m_m2_122</t>
  </si>
  <si>
    <t>K_Offshore_80m_m2_006</t>
  </si>
  <si>
    <t>K_Offshore_80m_m2_187</t>
  </si>
  <si>
    <t>K_DeepCast_35m_m2_130</t>
  </si>
  <si>
    <t>M_DeepCast_200m_m2_189</t>
  </si>
  <si>
    <t>K_DeepCast_65m_m1_022</t>
  </si>
  <si>
    <t>K_Offshore_40m_m1_268</t>
  </si>
  <si>
    <t>M_DeepCast_50m_m2_189</t>
  </si>
  <si>
    <t>K_DeepCast_35m_m2_204</t>
  </si>
  <si>
    <t>K_DeepCast_300m_m2_067</t>
  </si>
  <si>
    <t>K_Offshore_80m_m2_115</t>
  </si>
  <si>
    <t>M_DeepCast_200m_m2_025</t>
  </si>
  <si>
    <t>K_Offshore_120m_mx_222</t>
  </si>
  <si>
    <t>K_DeepCast_250m_m2_027</t>
  </si>
  <si>
    <t>K_DeepCast_250m_m2_056</t>
  </si>
  <si>
    <t>K_Offshore_80m_m2_226</t>
  </si>
  <si>
    <t>M_surface_9_m1_009</t>
  </si>
  <si>
    <t>K_DeepCast_35m_m2_150</t>
  </si>
  <si>
    <t>K_DeepCast_65m_m2_187</t>
  </si>
  <si>
    <t>K_DeepCast_300m_mx_218</t>
  </si>
  <si>
    <t>K_Offshore_120m_m1_041</t>
  </si>
  <si>
    <t>K_Offshore_80m_m2_123</t>
  </si>
  <si>
    <t>K_Offshore_surface_m2_010</t>
  </si>
  <si>
    <t>M_DeepCast_400m_m2_293</t>
  </si>
  <si>
    <t>K_Offshore_120m_m1_009</t>
  </si>
  <si>
    <t>M_DeepCast_400m_m2_303</t>
  </si>
  <si>
    <t>M_DeepCast_400m_m2_100</t>
  </si>
  <si>
    <t>M_DeepCast_400m_m2_096</t>
  </si>
  <si>
    <t>K_DeepCast_65m_m2_033</t>
  </si>
  <si>
    <t>M_DeepCast_400m_m2_277</t>
  </si>
  <si>
    <t>K_Offshore_120m_m2_196</t>
  </si>
  <si>
    <t>K_DeepCast_100m_m2_203</t>
  </si>
  <si>
    <t>K_DeepCast_65m_m1_055</t>
  </si>
  <si>
    <t>K_DeepCast_35m_m1_077</t>
  </si>
  <si>
    <t>K_Offshore_120m_m2_058</t>
  </si>
  <si>
    <t>M_surface_9_m1_017</t>
  </si>
  <si>
    <t>K_DeepCast_250m_mx_219</t>
  </si>
  <si>
    <t>M_DeepCast_65m_m1_070</t>
  </si>
  <si>
    <t>K_DeepCast_250m_m2_015</t>
  </si>
  <si>
    <t>M_DeepCast_200m_m2_052</t>
  </si>
  <si>
    <t>K_Offshore_surface_m2_020</t>
  </si>
  <si>
    <t>K_DeepCast_300m_m1_220</t>
  </si>
  <si>
    <t>K_DeepCast_35m_m2_009</t>
  </si>
  <si>
    <t>Genome (MAG Identifier)</t>
  </si>
  <si>
    <t>Genome completeness (CheckM)</t>
  </si>
  <si>
    <t>Genome contamination (CheckM)</t>
  </si>
  <si>
    <t>Manual Taxonomy</t>
  </si>
  <si>
    <t>Taxonomy (GTDB-tk)</t>
  </si>
  <si>
    <t>Comparison of Manual Taxonomy (16RP) and GTDB-tk</t>
  </si>
  <si>
    <t>Candidate phyla</t>
  </si>
  <si>
    <t>DPANN</t>
  </si>
  <si>
    <t>Domain</t>
  </si>
  <si>
    <t>Number of MAG in cluster (dRep)</t>
  </si>
  <si>
    <t>Completeness (DasTool)</t>
  </si>
  <si>
    <t>Contamination (DasTool)</t>
  </si>
  <si>
    <t>TaxAss-kingdom</t>
  </si>
  <si>
    <t>TaxAss-phylum</t>
  </si>
  <si>
    <t>TaxAss-class</t>
  </si>
  <si>
    <t>TaxAss-order</t>
  </si>
  <si>
    <t>TaxAss-lineage</t>
  </si>
  <si>
    <t>TaxAss-clade</t>
  </si>
  <si>
    <t>TaxAss-tribe</t>
  </si>
  <si>
    <t>Taxonomy (NCBI)</t>
  </si>
  <si>
    <t>Strain name</t>
  </si>
  <si>
    <t>16S rRNA phylogeny (CheckM)</t>
  </si>
  <si>
    <t>Number of contigs</t>
  </si>
  <si>
    <t>Number of  predicted genes</t>
  </si>
  <si>
    <t>Number of scaffolds</t>
  </si>
  <si>
    <t>Coding density</t>
  </si>
  <si>
    <t>GC</t>
  </si>
  <si>
    <t>Genome size (bp)</t>
  </si>
  <si>
    <t>Longest contig</t>
  </si>
  <si>
    <t>Longest scaffold</t>
  </si>
  <si>
    <t>Mean contig length</t>
  </si>
  <si>
    <t>Mean scaffold length</t>
  </si>
  <si>
    <t>N50 (contigs)</t>
  </si>
  <si>
    <t>N50 (scaffolds)</t>
  </si>
  <si>
    <t>Translation table</t>
  </si>
  <si>
    <t>tRNAs decoding Standard 20 AA</t>
  </si>
  <si>
    <t>Selenocysteine tRNAs</t>
  </si>
  <si>
    <t>Possible suppressor tRNAs</t>
  </si>
  <si>
    <t>tRNAs with undetermined/unknown isotypes</t>
  </si>
  <si>
    <t>Predicted pseudogenes</t>
  </si>
  <si>
    <t>Total tRNAs</t>
  </si>
  <si>
    <t>K_Offshore_120m_m2_006</t>
  </si>
  <si>
    <t>Acidobacteria</t>
  </si>
  <si>
    <t>d__Bacteria;p__Acidobacteriota;c__Luteitaleia;o__Luteitaleales;f__UBA2999;g__;s__</t>
  </si>
  <si>
    <t>Match</t>
  </si>
  <si>
    <t>Bacteria</t>
  </si>
  <si>
    <t>Bacteria(100)</t>
  </si>
  <si>
    <t>Acidobacteria(100)</t>
  </si>
  <si>
    <t>Subgroup_6(100)</t>
  </si>
  <si>
    <t>unclassified</t>
  </si>
  <si>
    <t>d__Bacteria;p__Acidobacteriota;c__;o__;f__;g__;s__</t>
  </si>
  <si>
    <t>Acidobacteriota bacterium K_Offshore_120m_m2_006 [Phylum]</t>
  </si>
  <si>
    <t>Bacteria;Acidobacteria;Subgroup 6;uncultured bacterium</t>
  </si>
  <si>
    <t>d__Bacteria;p__Acidobacteriota;c__Acidobacteriae;o__Solibacterales;f__Solibacteraceae;g__;s__</t>
  </si>
  <si>
    <t>Acidobacteriia(100)</t>
  </si>
  <si>
    <t>Solibacterales(100)</t>
  </si>
  <si>
    <t>Solibacteraceae_(Subgroup_3)(100)</t>
  </si>
  <si>
    <t>Bryobacter(95)</t>
  </si>
  <si>
    <t>Solibacteraceae bacterium K_DeepCast_65m_m1_022 [Family]</t>
  </si>
  <si>
    <t>Bacteria;Acidobacteria;Solibacteres;Solibacterales;Solibacteraceae (Subgroup 3);Bryobacter;uncultured bacterium</t>
  </si>
  <si>
    <t>d__Bacteria;p__Acidobacteriota;c__Luteitaleia;o__Luteitaleales;f__;g__;s__</t>
  </si>
  <si>
    <t>Acidobacteriota bacterium K_DeepCast_65m_m1_223 [Phylum]</t>
  </si>
  <si>
    <t>d__Bacteria;p__Acidobacteriota;c__Luteitaleia;o__Luteitaleales;f__UBA2999;g__12-FULL-67-14b;s__</t>
  </si>
  <si>
    <t>Acidobacteriota bacterium M_DeepCast_65m_m2_224 [Phylum]</t>
  </si>
  <si>
    <t>Bacteria;Acidobacteria;Subgroup 6;uncultured soil bacterium</t>
  </si>
  <si>
    <t>K_Offshore_80m_m2_020</t>
  </si>
  <si>
    <t>Acidobacteriota bacterium K_Offshore_80m_m2_020 [Phylum]</t>
  </si>
  <si>
    <t>K_Offshore_80m_m2_035</t>
  </si>
  <si>
    <t>d__Bacteria;p__Proteobacteria;c__Alphaproteobacteria;o__Rhodospirillales;f__;g__;s__</t>
  </si>
  <si>
    <t>Not a match</t>
  </si>
  <si>
    <t>d__Bacteria;p__;c__;o__;f__;g__;s__</t>
  </si>
  <si>
    <t>Bacteria bacterium K_Offshore_80m_m2_035 [Domain]</t>
  </si>
  <si>
    <t>K_Offshore_80m_m2_092</t>
  </si>
  <si>
    <t>d__Bacteria;p__Acidobacteriota;c__Acidobacteriae;o__;f__;g__;s__</t>
  </si>
  <si>
    <t>Subgroup_11(100)</t>
  </si>
  <si>
    <t>Acidobacteriae bacterium K_Offshore_80m_m2_092 [Class]</t>
  </si>
  <si>
    <t>Bacteria;Acidobacteria;Subgroup 11;uncultured Acidobacteria bacterium</t>
  </si>
  <si>
    <t>K_Offshore_80m_m2_117</t>
  </si>
  <si>
    <t>Acidobacteriota bacterium K_Offshore_80m_m2_117 [Phylum]</t>
  </si>
  <si>
    <t>Acidobacteriota bacterium M_surface_10_m1_251 [Phylum]</t>
  </si>
  <si>
    <t>Bacteria;Acidobacteria;Subgroup 6;uncultured bacterium mle1-25</t>
  </si>
  <si>
    <t>Actinobacteria</t>
  </si>
  <si>
    <t>d__Bacteria;p__Actinobacteriota;c__UBA1414;o__UBA1414;f__;g__;s__</t>
  </si>
  <si>
    <t>Bacteria bacterium K_DeepCast_100m_m1_278 [Domain]</t>
  </si>
  <si>
    <t>Bacteria bacterium K_DeepCast_1200m_m2_005 [Domain]</t>
  </si>
  <si>
    <t>d__Bacteria;p__Actinobacteriota;c__UBA1414;o__UBA1414;f__UBA7938;g__;s__</t>
  </si>
  <si>
    <t>Bacteria bacterium K_DeepCast_1200m_m2_204 [Domain]</t>
  </si>
  <si>
    <t>K_DeepCast_150m_m1_051</t>
  </si>
  <si>
    <t>Bacteria bacterium K_DeepCast_150m_m1_051 [Domain]</t>
  </si>
  <si>
    <t>Actinobacteria(100)</t>
  </si>
  <si>
    <t>WCHB1-81(100)</t>
  </si>
  <si>
    <t>Bacteria bacterium K_DeepCast_150m_m2_097 [Domain]</t>
  </si>
  <si>
    <t>Bacteria;Actinobacteria;OPB41;uncultured bacterium</t>
  </si>
  <si>
    <t>K_DeepCast_150m_m2_294</t>
  </si>
  <si>
    <t>Bacteria bacterium K_DeepCast_150m_m2_294 [Domain]</t>
  </si>
  <si>
    <t>K_DeepCast_35m_m1_047</t>
  </si>
  <si>
    <t>d__Bacteria;p__Actinobacteriota;c__Actinobacteria;o__Nanopelagicales;f__;g__;s__</t>
  </si>
  <si>
    <t>d__Bacteria;p__;c__Actinobacteria;o__Nanopelagicales;f__;g__;s__</t>
  </si>
  <si>
    <t>Nanopelagicales bacterium K_DeepCast_35m_m1_047 [Order]</t>
  </si>
  <si>
    <t>Bacteria;Actinobacteria;Actinobacteria;Frankiales;Sporichthyaceae;hgcI clade;uncultured bacterium</t>
  </si>
  <si>
    <t>K_DeepCast_35m_m1_297</t>
  </si>
  <si>
    <t>d__Bacteria;p__Actinobacteriota;c__Acidimicrobiia;o__;f__;g__;s__</t>
  </si>
  <si>
    <t>d__Bacteria;p__;c__Acidimicrobiia;o__;f__;g__;s__</t>
  </si>
  <si>
    <t>Acidimicrobiia bacterium K_DeepCast_35m_m1_297 [Class]</t>
  </si>
  <si>
    <t>M_DeepCast_400m_m1_127</t>
  </si>
  <si>
    <t>d__Bacteria;p__Actinobacteriota;c__Thermoleophilia;o__;f__;g__;s__</t>
  </si>
  <si>
    <t>d__Bacteria;p__;c__Thermoleophilia;o__;f__;g__;s__</t>
  </si>
  <si>
    <t>Thermoleophilia bacterium M_DeepCast_400m_m1_127 [Class]</t>
  </si>
  <si>
    <t>d__Bacteria;p__Actinobacteriota;c__Acidimicrobiia;o__UBA5794;f__UBA11373;g__;s__</t>
  </si>
  <si>
    <t>Acidimicrobiia(100)</t>
  </si>
  <si>
    <t>Actinomarinales(100)</t>
  </si>
  <si>
    <t>Acidimicrobiia bacterium M_DeepCast_400m_m2_130 [Class]</t>
  </si>
  <si>
    <t>Bacteria;Actinobacteria;Acidimicrobiia;Acidimicrobiales;OM1 clade;uncultured bacterium</t>
  </si>
  <si>
    <t>Thermoleophilia(100)</t>
  </si>
  <si>
    <t>Gaiellales(100)</t>
  </si>
  <si>
    <t>Thermoleophilia bacterium K_Offshore_40m_m2_012 [Class]</t>
  </si>
  <si>
    <t>Bacteria;Actinobacteria;Thermoleophilia;Gaiellales;uncultured;uncultured bacterium</t>
  </si>
  <si>
    <t>K_Offshore_40m_m2_139</t>
  </si>
  <si>
    <t>Bacteria(99)</t>
  </si>
  <si>
    <t>Actinobacteria(98)</t>
  </si>
  <si>
    <t>Frankiales(92)</t>
  </si>
  <si>
    <t>Sporichthyaceae(92)</t>
  </si>
  <si>
    <t>Nanopelagicales bacterium K_Offshore_40m_m2_139 [Order]</t>
  </si>
  <si>
    <t>IMCC26256(100)</t>
  </si>
  <si>
    <t>Acidimicrobiia bacterium M_DeepCast_50m_m2_189 [Class]</t>
  </si>
  <si>
    <t>Bacteria;Actinobacteria;Acidimicrobiia;Acidimicrobiales;uncultured;uncultured bacterium</t>
  </si>
  <si>
    <t>K_DeepCast_65m_m2_097</t>
  </si>
  <si>
    <t>Acidimicrobiia bacterium K_DeepCast_65m_m2_097 [Class]</t>
  </si>
  <si>
    <t>K_DeepCast_65m_m2_213</t>
  </si>
  <si>
    <t>d__Bacteria;p__Actinobacteriota;c__Thermoleophilia;o__Solirubrobacterales;f__;g__;s__</t>
  </si>
  <si>
    <t>Solirubrobacterales(100)</t>
  </si>
  <si>
    <t>67-14(100)</t>
  </si>
  <si>
    <t>d__Bacteria;p__;c__Thermoleophilia;o__Solirubrobacterales;f__;g__;s__</t>
  </si>
  <si>
    <t>Solirubrobacterales bacterium K_DeepCast_65m_m2_213 [Order]</t>
  </si>
  <si>
    <t>Bacteria;Actinobacteria;Thermoleophilia;Solirubrobacterales;Elev-16S-1332;uncultured bacterium</t>
  </si>
  <si>
    <t>M_DeepCast_65m_m2_256</t>
  </si>
  <si>
    <t>Thermoleophilia bacterium M_DeepCast_65m_m2_256 [Class]</t>
  </si>
  <si>
    <t>K_Offshore_80m_m2_056</t>
  </si>
  <si>
    <t>Acidimicrobiia bacterium K_Offshore_80m_m2_056 [Class]</t>
  </si>
  <si>
    <t>K_Offshore_80m_m2_094</t>
  </si>
  <si>
    <t>Thermoleophilia bacterium K_Offshore_80m_m2_094 [Class]</t>
  </si>
  <si>
    <t>Bacteria;Actinobacteria;Thermoleophilia;Gaiellales;Gaiellaceae;Gaiella;uncultured Rubrobacterineae bacterium</t>
  </si>
  <si>
    <t>Thermoleophilia bacterium K_Offshore_surface_m2_014 [Class]</t>
  </si>
  <si>
    <t>K_DeepCast_150m_m2_272</t>
  </si>
  <si>
    <t>d__Bacteria;p__Actinobacteriota;c__Thermoleophilia;o__UBA2241;f__UBA2241;g__;s__</t>
  </si>
  <si>
    <t>Thermoleophilia bacterium K_DeepCast_150m_m2_272 [Class]</t>
  </si>
  <si>
    <t>K_DeepCast_65m_m2_193</t>
  </si>
  <si>
    <t>d__Bacteria;p__Chloroflexota;c__UBA2235;o__;f__;g__;s__</t>
  </si>
  <si>
    <t>d__Bacteria;p__Chloroflexota;c__;o__;f__;g__;s__</t>
  </si>
  <si>
    <t>Chloroflexota bacterium K_DeepCast_65m_m2_193 [Phylum]</t>
  </si>
  <si>
    <t>M_surface_7_m2_032</t>
  </si>
  <si>
    <t>d__Bacteria;p__Actinobacteriota;c__Actinobacteria;o__Nanopelagicales;f__Nanopelagicaceae;g__Nanopelagicus;s__</t>
  </si>
  <si>
    <t>d__Bacteria;p__;c__Actinobacteria;o__Nanopelagicales;f__;g__Nanopelagicus;s__</t>
  </si>
  <si>
    <t>Nanopelagicus sp. M_surface_7_m2_032 [Genus]</t>
  </si>
  <si>
    <t>Nanopelagicus sp. K_Offshore_40m_m2_034 [Genus]</t>
  </si>
  <si>
    <t>d__Bacteria;p__Actinobacteriota;c__Actinobacteria;o__Nanopelagicales;f__Nanopelagicaceae;g__;s__</t>
  </si>
  <si>
    <t>Bacteria(87)</t>
  </si>
  <si>
    <t>Nanopelagicales bacterium K_DeepCast_65m_m2_221 [Order]</t>
  </si>
  <si>
    <t>Bacteria(90)</t>
  </si>
  <si>
    <t>Nanopelagicales bacterium M_surface_9_m1_009 [Order]</t>
  </si>
  <si>
    <t>Nanopelagicales bacterium M_surface_9_m1_017 [Order]</t>
  </si>
  <si>
    <t>Frankiales(100)</t>
  </si>
  <si>
    <t>acI(100)</t>
  </si>
  <si>
    <t>acI-C(100)</t>
  </si>
  <si>
    <t>acI-C1(100)</t>
  </si>
  <si>
    <t>Nanopelagicales bacterium K_Offshore_0m_m1_007 [Order]</t>
  </si>
  <si>
    <t>Nanopelagicales bacterium M_surface_9_m2_080 [Order]</t>
  </si>
  <si>
    <t>Frankiales(99)</t>
  </si>
  <si>
    <t>Sporichthyaceae(99)</t>
  </si>
  <si>
    <t>hgcI_clade(99)</t>
  </si>
  <si>
    <t>Nanopelagicales bacterium M_surface_10_m2_076 [Order]</t>
  </si>
  <si>
    <t>d__Bacteria;p__Actinobacteriota;c__Actinobacteria;o__Nanopelagicales;f__Nanopelagicaceae;g__MAG-120802;s__</t>
  </si>
  <si>
    <t>acI-C2(100)</t>
  </si>
  <si>
    <t>Nanopelagicales bacterium M_surface_10_m2_136 [Order]</t>
  </si>
  <si>
    <t>d__Bacteria;p__Actinobacteriota;c__Actinobacteria;o__Actinomycetales;f__Microbacteriaceae;g__Microbacterium;s__</t>
  </si>
  <si>
    <t>Micrococcales(100)</t>
  </si>
  <si>
    <t>Microbacteriaceae(100)</t>
  </si>
  <si>
    <t>Microbacterium(100)</t>
  </si>
  <si>
    <t>d__Bacteria;p__;c__Actinobacteria;o__Actinomycetales;f__Microbacteriaceae;g__Microbacterium;s__</t>
  </si>
  <si>
    <t>Microbacterium sp. K_DeepCast_1200m_m2_272 [Genus]</t>
  </si>
  <si>
    <t>Bacteria;Actinobacteria;Actinobacteria;Micrococcales;Microbacteriaceae;Microbacterium;Microbacterium sp. Leaf203</t>
  </si>
  <si>
    <t>d__Bacteria;p__Actinobacteriota;c__Acidimicrobiia;o__Microtrichales;f__Ilumatobacteraceae;g__;s__</t>
  </si>
  <si>
    <t>d__Bacteria;p__;c__Acidimicrobiia;o__Microtrichales;f__;g__;s__</t>
  </si>
  <si>
    <t>Microtrichales bacterium K_Offshore_80m_m1_031 [Order]</t>
  </si>
  <si>
    <t>Microtrichales bacterium K_Offshore_120m_m1_195 [Order]</t>
  </si>
  <si>
    <t>d__Bacteria;p__Actinobacteriota;c__Acidimicrobiia;o__Microtrichales;f__Ilumatobacteraceae;g__Casp-actino8;s__</t>
  </si>
  <si>
    <t>Microtrichales bacterium K_Offshore_40m_m2_124 [Order]</t>
  </si>
  <si>
    <t>Microtrichales(100)</t>
  </si>
  <si>
    <t>Ilumatobacteraceae(100)</t>
  </si>
  <si>
    <t>CL500-29_marine_group(100)</t>
  </si>
  <si>
    <t>Microtrichales bacterium M_surface_8_m2_026 [Order]</t>
  </si>
  <si>
    <t>Bacteria;Actinobacteria;Acidimicrobiia;Acidimicrobiales;Acidimicrobiaceae;CL500-29 marine group;uncultured bacterium</t>
  </si>
  <si>
    <t>CL500-29_marine_group(97)</t>
  </si>
  <si>
    <t>Microtrichales bacterium M_surface_10_m2_188 [Order]</t>
  </si>
  <si>
    <t>d__Bacteria;p__Actinobacteriota;c__Acidimicrobiia;o__Microtrichales;f__Microtrichaceae;g__;s__</t>
  </si>
  <si>
    <t>Microtrichaceae(100)</t>
  </si>
  <si>
    <t>IMCC26207(100)</t>
  </si>
  <si>
    <t>Microtrichales bacterium K_Offshore_80m_m1_195 [Order]</t>
  </si>
  <si>
    <t>Bacteria;Actinobacteria;Acidimicrobiia;Acidimicrobiales;Acidimicrobiales Incertae Sedis;Candidatus Microthrix;uncultured bacterium</t>
  </si>
  <si>
    <t>acIV(100)</t>
  </si>
  <si>
    <t>acIV-C(100)</t>
  </si>
  <si>
    <t>Microtrichales bacterium K_DeepCast_0m_m1_227 [Order]</t>
  </si>
  <si>
    <t>Bacteria;Actinobacteria;Acidimicrobiia;Acidimicrobiales;Acidimicrobiaceae;CL500-29 marine group;uncultured Acidimicrobidae bacterium</t>
  </si>
  <si>
    <t>K_Offshore_40m_m2_105</t>
  </si>
  <si>
    <t>d__Bacteria;p__Actinobacteriota;c__Acidimicrobiia;o__Microtrichales;f__;g__;s__</t>
  </si>
  <si>
    <t>Acidimicrobiia(95)</t>
  </si>
  <si>
    <t>Microtrichales(89)</t>
  </si>
  <si>
    <t>Microtrichales bacterium K_Offshore_40m_m2_105 [Order]</t>
  </si>
  <si>
    <t>Actinobacteria(89)</t>
  </si>
  <si>
    <t>Microtrichales bacterium K_Offshore_surface_m2_010 [Order]</t>
  </si>
  <si>
    <t>K_Offshore_40m_m2_150</t>
  </si>
  <si>
    <t>Nanopelagicales bacterium K_Offshore_40m_m2_150 [Order]</t>
  </si>
  <si>
    <t>Actinobacteria(99)</t>
  </si>
  <si>
    <t>Nanopelagicales bacterium K_Offshore_40m_m1_268 [Order]</t>
  </si>
  <si>
    <t>Bacteria;Actinobacteria;Actinobacteria;PeM15;uncultured actinobacterium</t>
  </si>
  <si>
    <t>d__Bacteria;p__Actinobacteriota;c__Actinobacteria;o__Nanopelagicales;f__S36-B12;g__;s__</t>
  </si>
  <si>
    <t>PeM15(100)</t>
  </si>
  <si>
    <t>Nanopelagicales bacterium K_Offshore_80m_m2_226 [Order]</t>
  </si>
  <si>
    <t>Bacteria;Actinobacteria;Actinobacteria;PeM15;marine metagenome</t>
  </si>
  <si>
    <t>Nanopelagicales bacterium M_surface_9_m2_101 [Order]</t>
  </si>
  <si>
    <t>Bacteria;Actinobacteria;Actinobacteria;Kineosporiales;Kineosporiaceae;Angustibacter;Angustibacter sp. Root456</t>
  </si>
  <si>
    <t>Acidimicrobiia(99)</t>
  </si>
  <si>
    <t>Microtrichales(99)</t>
  </si>
  <si>
    <t>Ilumatobacteraceae(99)</t>
  </si>
  <si>
    <t>CL500-29_marine_group(98)</t>
  </si>
  <si>
    <t>Microtrichales bacterium M_DeepCast_50m_m2_117 [Order]</t>
  </si>
  <si>
    <t>Bacteria;Actinobacteria;Acidimicrobiia;Acidimicrobiales;Acidimicrobiaceae;CL500-29 marine group;uncultured actinobacterium</t>
  </si>
  <si>
    <t>Microtrichales bacterium M_surface_7_m2_239 [Order]</t>
  </si>
  <si>
    <t>Alphaproteobacteria LD12</t>
  </si>
  <si>
    <t>d__Bacteria;p__Proteobacteria;c__Alphaproteobacteria;o__Pelagibacterales;f__Pelagibacteraceae;g__;s__</t>
  </si>
  <si>
    <t>d__Bacteria;p__;c__;o__Pelagibacterales;f__Pelagibacteraceae;g__;s__</t>
  </si>
  <si>
    <t>Pelagibacteraceae bacterium M_DeepCast_200m_m2_041 [Family]</t>
  </si>
  <si>
    <t>d__Bacteria;p__Proteobacteria;c__Alphaproteobacteria;o__Pelagibacterales;f__Pelagibacteraceae;g__Fonsibacter;s__</t>
  </si>
  <si>
    <t>Proteobacteria(100)</t>
  </si>
  <si>
    <t>Alphaproteobacteria(100)</t>
  </si>
  <si>
    <t>SAR11_clade(100)</t>
  </si>
  <si>
    <t>alfV(100)</t>
  </si>
  <si>
    <t>alfV-A(100)</t>
  </si>
  <si>
    <t>LD12(100)</t>
  </si>
  <si>
    <t>d__Bacteria;p__;c__;o__Pelagibacterales;f__Pelagibacteraceae;g__Fonsibacter;s__</t>
  </si>
  <si>
    <t>Fonsibacter sp. K_Offshore_40m_m1_069 [Genus]</t>
  </si>
  <si>
    <t>Bacteria;Proteobacteria;Alphaproteobacteria;SAR11 clade;LD12 freshwater group;uncultured alpha proteobacterium</t>
  </si>
  <si>
    <t>Alphaproteobacteria non LD12</t>
  </si>
  <si>
    <t>d__Bacteria;p__Bdellovibrionota;c__Oligoflexia;o__;f__;g__;s__</t>
  </si>
  <si>
    <t>Bacteria bacterium M_surface_10_m2_064 [Domain]</t>
  </si>
  <si>
    <t>d__Bacteria;p__Proteobacteria;c__Alphaproteobacteria;o__;f__;g__;s__</t>
  </si>
  <si>
    <t>Reyranellales(100)</t>
  </si>
  <si>
    <t>Reyranellaceae(100)</t>
  </si>
  <si>
    <t>Reyranella(100)</t>
  </si>
  <si>
    <t>Bacteria bacterium M_surface_9_m2_109 [Domain]</t>
  </si>
  <si>
    <t>Bacteria;Proteobacteria;Alphaproteobacteria;Rhodospirillales;Rhodospirillales Incertae Sedis;Reyranella;uncultured soil bacterium</t>
  </si>
  <si>
    <t>Bacteria bacterium K_DeepCast_35m_m1_027 [Domain]</t>
  </si>
  <si>
    <t>Bacteria;Proteobacteria;Alphaproteobacteria;Rickettsiales;LWSR-14;uncultured alpha proteobacterium</t>
  </si>
  <si>
    <t>Bacteria bacterium K_DeepCast_35m_m2_067 [Domain]</t>
  </si>
  <si>
    <t>Bacteria;Proteobacteria;Alphaproteobacteria;Rhodospirillales;MNC12;uncultured bacterium</t>
  </si>
  <si>
    <t>Bacteria bacterium K_DeepCast_35m_m2_271 [Domain]</t>
  </si>
  <si>
    <t>Bacteria;Proteobacteria;Alphaproteobacteria;Rhodospirillales;I-10;uncultured bacterium</t>
  </si>
  <si>
    <t>K_DeepCast_35m_m2_327</t>
  </si>
  <si>
    <t>Proteobacteria(94)</t>
  </si>
  <si>
    <t>Alphaproteobacteria(89)</t>
  </si>
  <si>
    <t>Bacteria bacterium K_DeepCast_35m_m2_327 [Domain]</t>
  </si>
  <si>
    <t>Bacteria;Proteobacteria;Alphaproteobacteria;Sphingomonadales;Erythrobacteraceae;Porphyrobacter;uncultured bacterium</t>
  </si>
  <si>
    <t>M_DeepCast_400m_m1_040</t>
  </si>
  <si>
    <t>Rickettsiales(95)</t>
  </si>
  <si>
    <t>SM2D12(94)</t>
  </si>
  <si>
    <t>Bacteria bacterium M_DeepCast_400m_m1_040 [Domain]</t>
  </si>
  <si>
    <t>Bacteria;Proteobacteria;Alphaproteobacteria;Rickettsiales;SM2D12;uncultured Phyllobacteriaceae bacterium</t>
  </si>
  <si>
    <t>Bacteria bacterium M_DeepCast_50m_m2_111 [Domain]</t>
  </si>
  <si>
    <t>K_Offshore_80m_m1_220</t>
  </si>
  <si>
    <t>Bacteria bacterium K_Offshore_80m_m1_220 [Domain]</t>
  </si>
  <si>
    <t>K_Offshore_80m_m2_048</t>
  </si>
  <si>
    <t>Rhizobiales(100)</t>
  </si>
  <si>
    <t>Rhizobiales_Incertae_Sedis(100)</t>
  </si>
  <si>
    <t>Bacteria bacterium K_Offshore_80m_m2_048 [Domain]</t>
  </si>
  <si>
    <t>Bacteria;Proteobacteria;Alphaproteobacteria;Rhizobiales;MNG7;uncultured bacterium</t>
  </si>
  <si>
    <t>K_Offshore_80m_m2_049</t>
  </si>
  <si>
    <t>Bacteria bacterium K_Offshore_80m_m2_049 [Domain]</t>
  </si>
  <si>
    <t>K_Offshore_80m_m2_051</t>
  </si>
  <si>
    <t>Bacteria(96)</t>
  </si>
  <si>
    <t>Bacteria bacterium K_Offshore_80m_m2_051 [Domain]</t>
  </si>
  <si>
    <t>Bacteria bacterium K_Offshore_80m_m2_053 [Domain]</t>
  </si>
  <si>
    <t>K_Offshore_80m_m2_081</t>
  </si>
  <si>
    <t>Bacteria bacterium K_Offshore_80m_m2_081 [Domain]</t>
  </si>
  <si>
    <t>Bacteria(94)</t>
  </si>
  <si>
    <t>Bacteria bacterium K_Offshore_80m_m2_107 [Domain]</t>
  </si>
  <si>
    <t>K_Offshore_surface_m1_194</t>
  </si>
  <si>
    <t>Bacteria bacterium K_Offshore_surface_m1_194 [Domain]</t>
  </si>
  <si>
    <t>d__Bacteria;p__Proteobacteria;c__Alphaproteobacteria;o__Acetobacterales;f__Acetobacteraceae;g__;s__</t>
  </si>
  <si>
    <t>Bacteria(93)</t>
  </si>
  <si>
    <t>d__Bacteria;p__;c__;o__;f__Acetobacteraceae;g__;s__</t>
  </si>
  <si>
    <t>Acetobacteraceae bacterium K_Offshore_40m_mx_105 [Family]</t>
  </si>
  <si>
    <t>K_Offshore_40m_mx_120</t>
  </si>
  <si>
    <t>Acetobacteraceae bacterium K_Offshore_40m_mx_120 [Family]</t>
  </si>
  <si>
    <t>K_Offshore_80m_m2_191</t>
  </si>
  <si>
    <t>d__Bacteria;p__Proteobacteria;c__Alphaproteobacteria;o__Defluviicoccales;f__Defluviicoccaceae;g__;s__</t>
  </si>
  <si>
    <t>Proteobacteria(98)</t>
  </si>
  <si>
    <t>Alphaproteobacteria(95)</t>
  </si>
  <si>
    <t>Bacteria bacterium K_Offshore_80m_m2_191 [Domain]</t>
  </si>
  <si>
    <t>Bacteria;Proteobacteria;Alphaproteobacteria;Rhodospirillales;Rhodospirillaceae;uncultured;uncultured bacterium</t>
  </si>
  <si>
    <t>M_surface_7_m2_013</t>
  </si>
  <si>
    <t>d__Bacteria;p__Proteobacteria;c__Alphaproteobacteria;o__Holosporales;f__;g__;s__</t>
  </si>
  <si>
    <t>Bacteria bacterium M_surface_7_m2_013 [Domain]</t>
  </si>
  <si>
    <t>M_surface_10_m2_100</t>
  </si>
  <si>
    <t>d__Bacteria;p__Proteobacteria;c__Alphaproteobacteria;o__Paracaedibacterales;f__;g__;s__</t>
  </si>
  <si>
    <t>Paracaedibacterales(100)</t>
  </si>
  <si>
    <t>Paracaedibacteraceae(100)</t>
  </si>
  <si>
    <t>Candidatus_Paracaedibacter(100)</t>
  </si>
  <si>
    <t>Bacteria bacterium M_surface_10_m2_100 [Domain]</t>
  </si>
  <si>
    <t>Bacteria;Proteobacteria;Alphaproteobacteria;Rickettsiales;Rickettsiales Incertae Sedis;Candidatus Odyssella;uncultured bacterium</t>
  </si>
  <si>
    <t>K_Offshore_surface_mx_080</t>
  </si>
  <si>
    <t>Bacteria(92)</t>
  </si>
  <si>
    <t>Bacteria bacterium K_Offshore_surface_mx_080 [Domain]</t>
  </si>
  <si>
    <t>d__Bacteria;p__Proteobacteria;c__Alphaproteobacteria;o__Pelagibacterales;f__Pelagibacteraceae;g__Pelagibacter;s__</t>
  </si>
  <si>
    <t>d__Bacteria;p__;c__;o__Pelagibacterales;f__Pelagibacteraceae;g__Pelagibacter;s__</t>
  </si>
  <si>
    <t>Pelagibacter sp. M_surface_8_m2_185 [Genus]</t>
  </si>
  <si>
    <t>K_Offshore_120m_m2_043</t>
  </si>
  <si>
    <t>d__Bacteria;p__Proteobacteria;c__Alphaproteobacteria;o__Reyranellales;f__Reyranellaceae;g__Reyranella;s__</t>
  </si>
  <si>
    <t>d__Bacteria;p__;c__;o__;f__;g__Reyranella;s__</t>
  </si>
  <si>
    <t>Reyranella sp. K_Offshore_120m_m2_043 [Genus]</t>
  </si>
  <si>
    <t>K_Offshore_80m_m2_146</t>
  </si>
  <si>
    <t>d__Bacteria;p__Proteobacteria;c__Alphaproteobacteria;o__Rhizobiales;f__;g__;s__</t>
  </si>
  <si>
    <t>Bacteria bacterium K_Offshore_80m_m2_146 [Domain]</t>
  </si>
  <si>
    <t>d__Bacteria;p__Proteobacteria;c__Alphaproteobacteria;o__Rhizobiales;f__Beijerinckiaceae;g__;s__</t>
  </si>
  <si>
    <t>Beijerinckiaceae(100)</t>
  </si>
  <si>
    <t>FukuN57(100)</t>
  </si>
  <si>
    <t>d__Bacteria;p__;c__;o__;f__Beijerinckiaceae;g__;s__</t>
  </si>
  <si>
    <t>Beijerinckiaceae bacterium M_surface_10_m2_180 [Family]</t>
  </si>
  <si>
    <t>Bacteria;Proteobacteria;Alphaproteobacteria;Rhizobiales;FukuN57;uncultured bacterium</t>
  </si>
  <si>
    <t>K_Offshore_40m_m1_243</t>
  </si>
  <si>
    <t>Beijerinckiaceae bacterium K_Offshore_40m_m1_243 [Family]</t>
  </si>
  <si>
    <t>K_DeepCast_100m_mx_141</t>
  </si>
  <si>
    <t>d__Bacteria;p__Proteobacteria;c__Alphaproteobacteria;o__Rhizobiales;f__Beijerinckiaceae;g__Methylocystis;s__</t>
  </si>
  <si>
    <t>d__Bacteria;p__;c__;o__;f__Beijerinckiaceae;g__Methylocystis;s__</t>
  </si>
  <si>
    <t>Methylocystis sp. K_DeepCast_100m_mx_141 [Genus]</t>
  </si>
  <si>
    <t>M_DeepCast_200m_mx_060</t>
  </si>
  <si>
    <t>Methylocystis sp. M_DeepCast_200m_mx_060 [Genus]</t>
  </si>
  <si>
    <t>Methylocystis sp. K_DeepCast_250m_m2_101 [Genus]</t>
  </si>
  <si>
    <t>M_DeepCast_65m_m1_019</t>
  </si>
  <si>
    <t>Methylocystis sp. M_DeepCast_65m_m1_019 [Genus]</t>
  </si>
  <si>
    <t>M_DeepCast_65m_m1_022</t>
  </si>
  <si>
    <t>Methylocystis sp. M_DeepCast_65m_m1_022 [Genus]</t>
  </si>
  <si>
    <t>M_DeepCast_65m_m2_041</t>
  </si>
  <si>
    <t>Methylocystis sp. M_DeepCast_65m_m2_041 [Genus]</t>
  </si>
  <si>
    <t>M_DeepCast_65m_mx_036</t>
  </si>
  <si>
    <t>Bacteria(89)</t>
  </si>
  <si>
    <t>Proteobacteria(83)</t>
  </si>
  <si>
    <t>Methylocystis sp. M_DeepCast_65m_mx_036 [Genus]</t>
  </si>
  <si>
    <t>M_DeepCast_65m_m2_016</t>
  </si>
  <si>
    <t>d__Bacteria;p__Proteobacteria;c__Alphaproteobacteria;o__Rhizobiales;f__Methyloligellaceae;g__Methyloceanibacter;s__</t>
  </si>
  <si>
    <t>Methyloligellaceae(100)</t>
  </si>
  <si>
    <t>d__Bacteria;p__;c__;o__;f__;g__Methyloceanibacter;s__</t>
  </si>
  <si>
    <t>Methyloceanibacter sp. M_DeepCast_65m_m2_016 [Genus]</t>
  </si>
  <si>
    <t>Bacteria;Proteobacteria;Alphaproteobacteria;Rhizobiales;Rhodobiaceae;uncultured;uncultured Rhizobiales bacterium</t>
  </si>
  <si>
    <t>d__Bacteria;p__Proteobacteria;c__Alphaproteobacteria;o__Rhizobiales;f__Xanthobacteraceae;g__;s__</t>
  </si>
  <si>
    <t>d__Bacteria;p__;c__;o__;f__Xanthobacteraceae;g__;s__</t>
  </si>
  <si>
    <t>Xanthobacteraceae bacterium K_Offshore_80m_m2_123 [Family]</t>
  </si>
  <si>
    <t>K_DeepCast_35m_m1_317</t>
  </si>
  <si>
    <t>d__Bacteria;p__Proteobacteria;c__Alphaproteobacteria;o__Rhodobacterales;f__Rhodobacteraceae;g__;s__</t>
  </si>
  <si>
    <t>d__Bacteria;p__;c__;o__Rhodobacterales;f__;g__;s__</t>
  </si>
  <si>
    <t>Rhodobacterales bacterium K_DeepCast_35m_m1_317 [Order]</t>
  </si>
  <si>
    <t>K_Offshore_40m_m1_238</t>
  </si>
  <si>
    <t>Rhodobacterales(100)</t>
  </si>
  <si>
    <t>Rhodobacteraceae(100)</t>
  </si>
  <si>
    <t>Tabrizicola(82)</t>
  </si>
  <si>
    <t>Rhodobacterales bacterium K_Offshore_40m_m1_238 [Order]</t>
  </si>
  <si>
    <t>Bacteria;Proteobacteria;Alphaproteobacteria;Rhodobacterales;Rhodobacteraceae;Rhodobacter;uncultured bacterium</t>
  </si>
  <si>
    <t>d__Bacteria;p__Proteobacteria;c__Alphaproteobacteria;o__Rhodobacterales;f__Rhodobacteraceae;g__Paracoccus;s__</t>
  </si>
  <si>
    <t>d__Bacteria;p__;c__;o__Rhodobacterales;f__;g__Paracoccus;s__</t>
  </si>
  <si>
    <t>Paracoccus sp. M_DeepCast_400m_m1_328 [Genus]</t>
  </si>
  <si>
    <t>K_DeepCast_65m_m1_262</t>
  </si>
  <si>
    <t>Bacteria bacterium K_DeepCast_65m_m1_262 [Domain]</t>
  </si>
  <si>
    <t>M_DeepCast_65m_m1_275</t>
  </si>
  <si>
    <t>Bacteria bacterium M_DeepCast_65m_m1_275 [Domain]</t>
  </si>
  <si>
    <t>M_DeepCast_65m_m2_266</t>
  </si>
  <si>
    <t>Bacteria bacterium M_DeepCast_65m_m2_266 [Domain]</t>
  </si>
  <si>
    <t>K_Offshore_80m_m2_101</t>
  </si>
  <si>
    <t>d__Bacteria;p__Proteobacteria;c__Alphaproteobacteria;o__Rhodospirillales;f__Rhodospirillaceae;g__;s__</t>
  </si>
  <si>
    <t>Bacteria bacterium K_Offshore_80m_m2_101 [Domain]</t>
  </si>
  <si>
    <t>d__Bacteria;p__Proteobacteria;c__Alphaproteobacteria;o__Rickettsiales;f__Rickettsiaceae;g__;s__</t>
  </si>
  <si>
    <t>Rickettsiales(100)</t>
  </si>
  <si>
    <t>Rickettsiaceae(100)</t>
  </si>
  <si>
    <t>Candidatus_Megaira(100)</t>
  </si>
  <si>
    <t>d__Bacteria;p__;c__;o__;f__Rickettsiaceae;g__;s__</t>
  </si>
  <si>
    <t>Rickettsiaceae bacterium K_Offshore_surface_m2_020 [Family]</t>
  </si>
  <si>
    <t>Bacteria;Proteobacteria;Alphaproteobacteria;Rickettsiales;Rickettsiaceae;uncultured;Candidatus Megaira polyxenophila</t>
  </si>
  <si>
    <t>K_Offshore_40m_m2_131</t>
  </si>
  <si>
    <t>d__Bacteria;p__Proteobacteria;c__Alphaproteobacteria;o__Rickettsiales;f__UBA1997;g__;s__</t>
  </si>
  <si>
    <t>Bacteria bacterium K_Offshore_40m_m2_131 [Domain]</t>
  </si>
  <si>
    <t>M_DeepCast_50m_m1_063</t>
  </si>
  <si>
    <t>d__Bacteria;p__Proteobacteria;c__Alphaproteobacteria;o__Rickettsiales;f__UBA1997;g__UBA2645;s__</t>
  </si>
  <si>
    <t>Bacteria(98)</t>
  </si>
  <si>
    <t>Proteobacteria(87)</t>
  </si>
  <si>
    <t>Bacteria bacterium M_DeepCast_50m_m1_063 [Domain]</t>
  </si>
  <si>
    <t>Bacteria;Proteobacteria;Alphaproteobacteria;Rickettsiales;Mitochondria;uncultured bacterium</t>
  </si>
  <si>
    <t>M_surface_6_m2_121</t>
  </si>
  <si>
    <t>Bacteria bacterium M_surface_6_m2_121 [Domain]</t>
  </si>
  <si>
    <t>M_DeepCast_65m_m2_129</t>
  </si>
  <si>
    <t>d__Bacteria;p__Proteobacteria;c__Alphaproteobacteria;o__Sneathiellales;f__;g__;s__</t>
  </si>
  <si>
    <t>d__Bacteria;p__;c__;o__Sneathiellales;f__;g__;s__</t>
  </si>
  <si>
    <t>Sneathiellales bacterium M_DeepCast_65m_m2_129 [Order]</t>
  </si>
  <si>
    <t>Bacteria;Proteobacteria;Alphaproteobacteria;Rhodospirillales;uncultured bacterium</t>
  </si>
  <si>
    <t>M_DeepCast_65m_m2_243</t>
  </si>
  <si>
    <t>Sneathiellales bacterium M_DeepCast_65m_m2_243 [Order]</t>
  </si>
  <si>
    <t>K_Offshore_80m_m2_061</t>
  </si>
  <si>
    <t>Sneathiellales bacterium K_Offshore_80m_m2_061 [Order]</t>
  </si>
  <si>
    <t>Bacteria;Proteobacteria;Alphaproteobacteria;Rhodospirillales;AT-s3-44;uncultured bacterium</t>
  </si>
  <si>
    <t>Sneathiellales bacterium K_Offshore_80m_m2_115 [Order]</t>
  </si>
  <si>
    <t>Bacteria;Proteobacteria;Alphaproteobacteria;Rhodospirillales;MND8;uncultured soil bacterium</t>
  </si>
  <si>
    <t>K_Offshore_80m_m2_162</t>
  </si>
  <si>
    <t>Sneathiellales bacterium K_Offshore_80m_m2_162 [Order]</t>
  </si>
  <si>
    <t>K_Offshore_80m_m2_186</t>
  </si>
  <si>
    <t>Sneathiellales bacterium K_Offshore_80m_m2_186 [Order]</t>
  </si>
  <si>
    <t>Sneathiellales bacterium K_Offshore_80m_m2_228 [Order]</t>
  </si>
  <si>
    <t>Bacteria;Proteobacteria;Alphaproteobacteria;Rhodospirillales;Rhodospirillaceae;uncultured;Magnetospirillum sp. enrichment culture clone Van25</t>
  </si>
  <si>
    <t>K_Offshore_40m_m2_283</t>
  </si>
  <si>
    <t>d__Bacteria;p__Proteobacteria;c__Alphaproteobacteria;o__Sphingomonadales;f__Sphingomonadaceae;g__Novosphingobium;s__</t>
  </si>
  <si>
    <t>d__Bacteria;p__;c__;o__Sphingomonadales;f__Sphingomonadaceae;g__Novosphingobium;s__</t>
  </si>
  <si>
    <t>Novosphingobium sp. K_Offshore_40m_m2_283 [Genus]</t>
  </si>
  <si>
    <t>d__Bacteria;p__Proteobacteria;c__Alphaproteobacteria;o__Sphingomonadales;f__Sphingomonadaceae;g__Sphingomonas;s__</t>
  </si>
  <si>
    <t>d__Bacteria;p__;c__;o__Sphingomonadales;f__Sphingomonadaceae;g__;s__</t>
  </si>
  <si>
    <t>Sphingomonadaceae bacterium K_DeepCast_1200m_m2_124 [Family]</t>
  </si>
  <si>
    <t>d__Bacteria;p__Proteobacteria;c__Alphaproteobacteria;o__UBA828;f__;g__;s__</t>
  </si>
  <si>
    <t>Puniceispirillales(100)</t>
  </si>
  <si>
    <t>EF100-94H03(100)</t>
  </si>
  <si>
    <t>Bacteria bacterium M_DeepCast_50m_m2_221 [Domain]</t>
  </si>
  <si>
    <t>Bacteria;Proteobacteria;Alphaproteobacteria;Rickettsiales;EF100-94H03;uncultured bacterium</t>
  </si>
  <si>
    <t>Bacteria bacterium K_Offshore_80m_m2_187 [Domain]</t>
  </si>
  <si>
    <t>K_DeepCast_100m_m2_289</t>
  </si>
  <si>
    <t>Armatimonadetes</t>
  </si>
  <si>
    <t>d__Bacteria;p__Armatimonadota;c__;o__;f__;g__;s__</t>
  </si>
  <si>
    <t>Armatimonadota bacterium K_DeepCast_100m_m2_289 [Phylum]</t>
  </si>
  <si>
    <t>d__Bacteria;p__Firmicutes_H;c__CSP1-3;o__CSP1-3;f__;g__;s__</t>
  </si>
  <si>
    <t>GAL15(100)</t>
  </si>
  <si>
    <t>Bacteria bacterium K_DeepCast_1200m_m2_191 [Domain]</t>
  </si>
  <si>
    <t>Bacteria;GAL15;uncultured bacterium</t>
  </si>
  <si>
    <t>K_DeepCast_150m_m2_147</t>
  </si>
  <si>
    <t>d__Bacteria;p__Armatimonadota;c__UBA5377;o__;f__;g__;s__</t>
  </si>
  <si>
    <t>Armatimonadota bacterium K_DeepCast_150m_m2_147 [Phylum]</t>
  </si>
  <si>
    <t>Armatimonadota bacterium K_DeepCast_250m_m2_231 [Phylum]</t>
  </si>
  <si>
    <t>Bacteria;WS1;uncultured bacterium</t>
  </si>
  <si>
    <t>M_DeepCast_50m_m2_086</t>
  </si>
  <si>
    <t>d__Bacteria;;c__;o__;f__;g__;s__</t>
  </si>
  <si>
    <t>Not a match, only classified to Bacteria in GTDB</t>
  </si>
  <si>
    <t>d__Bacteria;c__;o__;f__;g__;s__</t>
  </si>
  <si>
    <t>Bacteria bacterium M_DeepCast_50m_m2_086 [Domain]</t>
  </si>
  <si>
    <t>M_DeepCast_50m_m2_207</t>
  </si>
  <si>
    <t>Armatimonadota bacterium M_DeepCast_50m_m2_207 [Phylum]</t>
  </si>
  <si>
    <t>K_Offshore_80m_m1_225</t>
  </si>
  <si>
    <t>Bacteria bacterium K_Offshore_80m_m1_225 [Domain]</t>
  </si>
  <si>
    <t>M_surface_6_mx_051</t>
  </si>
  <si>
    <t>Bacteroidetes</t>
  </si>
  <si>
    <t>d__Bacteria;p__Bacteroidota;c__Bacteroidia;o__Flavobacteriales;f__Crocinitomicaceae;g__UBA952;s__</t>
  </si>
  <si>
    <t>d__Bacteria;p__Bacteroidota;c__Bacteroidia;o__Flavobacteriales;f__;g__;s__</t>
  </si>
  <si>
    <t>Flavobacteriales bacterium M_surface_6_mx_051 [Order]</t>
  </si>
  <si>
    <t>d__Bacteria;p__Bacteroidota;c__Bacteroidia;o__Chitinophagales;f__Chitinophagaceae;g__;s__</t>
  </si>
  <si>
    <t>Bacteroidetes(100)</t>
  </si>
  <si>
    <t>Bacteroidia(100)</t>
  </si>
  <si>
    <t>Chitinophagales(100)</t>
  </si>
  <si>
    <t>Chitinophagaceae(100)</t>
  </si>
  <si>
    <t>Dinghuibacter(100)</t>
  </si>
  <si>
    <t>Chitinophagaceae bacterium M_surface_7_m2_191 [Family]</t>
  </si>
  <si>
    <t>Bacteria;Bacteroidetes;Sphingobacteriia;Sphingobacteriales;Chitinophagaceae;Dinghuibacter;uncultured bacterium</t>
  </si>
  <si>
    <t>d__Bacteria;p__Bacteroidota;c__Bacteroidia;o__Flavobacteriales;f__Crocinitomicaceae;g__;s__</t>
  </si>
  <si>
    <t>Flavobacteriales bacterium M_surface_7_m2_242 [Order]</t>
  </si>
  <si>
    <t>M_surface_8_m2_110</t>
  </si>
  <si>
    <t>d__Bacteria;p__Bacteroidota;c__Bacteroidia;o__;f__;g__;s__</t>
  </si>
  <si>
    <t>Bacteroidia bacterium M_surface_8_m2_110 [Class]</t>
  </si>
  <si>
    <t>Chitinophagaceae bacterium M_surface_9_m1_013 [Family]</t>
  </si>
  <si>
    <t>Chitinophagaceae bacterium M_surface_9_m1_241 [Family]</t>
  </si>
  <si>
    <t>M_surface_9_m1_277</t>
  </si>
  <si>
    <t>d__Bacteria;p__Bacteroidota;c__Bacteroidia;o__Flavobacteriales;f__UA16;g__;s__</t>
  </si>
  <si>
    <t>Flavobacteriales bacterium M_surface_9_m1_277 [Order]</t>
  </si>
  <si>
    <t>Bacteria;Bacteroidetes;Flavobacteriia;Flavobacteriales;NS9 marine group;uncultured bacterium</t>
  </si>
  <si>
    <t>M_surface_9_m1_279</t>
  </si>
  <si>
    <t>d__Bacteria;p__Bacteroidota;c__Bacteroidia;o__NS11-12g;f__UBA955;g__UBA955;s__</t>
  </si>
  <si>
    <t>Sphingobacteriales(100)</t>
  </si>
  <si>
    <t>NS11-12_marine_group(100)</t>
  </si>
  <si>
    <t>Bacteroidia bacterium M_surface_9_m1_279 [Class]</t>
  </si>
  <si>
    <t>Bacteria;Bacteroidetes;Sphingobacteriia;Sphingobacteriales;NS11-12 marine group;uncultured Flavobacterium sp.</t>
  </si>
  <si>
    <t>d__Bacteria;p__Bacteroidota;c__Bacteroidia;o__Chitinophagales;f__Chitinophagaceae;g__JJ008;s__</t>
  </si>
  <si>
    <t>Bacteroidetes(98)</t>
  </si>
  <si>
    <t>Bacteroidia(98)</t>
  </si>
  <si>
    <t>Chitinophagales(90)</t>
  </si>
  <si>
    <t>Chitinophagaceae(90)</t>
  </si>
  <si>
    <t>Chitinophagaceae bacterium M_surface_9_m1_282 [Family]</t>
  </si>
  <si>
    <t>d__Bacteria;p__Bacteroidota;c__Bacteroidia;o__Flavobacteriales;f__Cryomorphaceae;g__Coccinistipes;s__</t>
  </si>
  <si>
    <t>Flavobacteriales(100)</t>
  </si>
  <si>
    <t>Cryomorphaceae(100)</t>
  </si>
  <si>
    <t>d__Bacteria;p__Bacteroidota;c__Bacteroidia;o__Flavobacteriales;f__Cryomorphaceae;g__;s__</t>
  </si>
  <si>
    <t>Cryomorphaceae bacterium M_surface_9_m2_088 [Family]</t>
  </si>
  <si>
    <t>Bacteria;Bacteroidetes;Flavobacteriia;Flavobacteriales;Cryomorphaceae;uncultured;uncultured bacterium</t>
  </si>
  <si>
    <t>M_surface_9_mx_130</t>
  </si>
  <si>
    <t>Chitinophagales(97)</t>
  </si>
  <si>
    <t>Chitinophagaceae(97)</t>
  </si>
  <si>
    <t>Chitinophagaceae bacterium M_surface_9_mx_130 [Family]</t>
  </si>
  <si>
    <t>M_surface_9_mx_152</t>
  </si>
  <si>
    <t>Flavobacteriales bacterium M_surface_9_mx_152 [Order]</t>
  </si>
  <si>
    <t>M_surface_10_m2_196</t>
  </si>
  <si>
    <t>d__Bacteria;p__Bacteroidota;c__Bacteroidia;o__Cytophagales;f__Cyclobacteriaceae;g__Algoriphagus;s__</t>
  </si>
  <si>
    <t>Cytophagales(100)</t>
  </si>
  <si>
    <t>Cyclobacteriaceae(100)</t>
  </si>
  <si>
    <t>Algoriphagus(95)</t>
  </si>
  <si>
    <t>Algoriphagus sp. M_surface_10_m2_196 [Genus]</t>
  </si>
  <si>
    <t>Bacteria;Bacteroidetes;Cytophagia;Cytophagales;Cyclobacteriaceae;uncultured;uncultured Bacteroidetes bacterium</t>
  </si>
  <si>
    <t>K_DeepCast_0m_m2_115</t>
  </si>
  <si>
    <t>Flavobacteriales bacterium K_DeepCast_0m_m2_115 [Order]</t>
  </si>
  <si>
    <t>Crocinitomicaceae(100)</t>
  </si>
  <si>
    <t>Fluviicola(100)</t>
  </si>
  <si>
    <t>Flavobacteriales bacterium K_DeepCast_100m_m2_150 [Order]</t>
  </si>
  <si>
    <t>Bacteria;Bacteroidetes;Flavobacteriia;Flavobacteriales;Cryomorphaceae;Fluviicola;uncultured bacterium</t>
  </si>
  <si>
    <t>K_DeepCast_100m_m2_162</t>
  </si>
  <si>
    <t>d__Bacteria;p__Bacteroidota;c__Bacteroidia;o__Bacteroidales;f__;g__;s__</t>
  </si>
  <si>
    <t>Bacteroidales bacterium K_DeepCast_100m_m2_162 [Order]</t>
  </si>
  <si>
    <t>K_DeepCast_150m_m2_049</t>
  </si>
  <si>
    <t>KD1-131(100)</t>
  </si>
  <si>
    <t>Bacteroidales bacterium K_DeepCast_150m_m2_049 [Order]</t>
  </si>
  <si>
    <t>Bacteria;Bacteroidetes;Sphingobacteriia;Sphingobacteriales;KD1-131;uncultured bacterium</t>
  </si>
  <si>
    <t>K_DeepCast_150m_m2_259</t>
  </si>
  <si>
    <t>d__Bacteria;p__Bacteroidota;c__Bacteroidia;o__Bacteroidales;f__vadinHA17;g__;s__</t>
  </si>
  <si>
    <t>Bacteroidales(100)</t>
  </si>
  <si>
    <t>Bacteroidetes_vadinHA17(100)</t>
  </si>
  <si>
    <t>Bacteroidales bacterium K_DeepCast_150m_m2_259 [Order]</t>
  </si>
  <si>
    <t>Bacteria;Bacteroidetes;Bacteroidetes vadinHA17;uncultured bacterium</t>
  </si>
  <si>
    <t>d__Bacteria;p__Bacteroidota;c__Bacteroidia;o__NS11-12g;f__UBA955;g__;s__</t>
  </si>
  <si>
    <t>Bacteroidia bacterium K_DeepCast_35m_m2_065 [Class]</t>
  </si>
  <si>
    <t>Terrimonas(100)</t>
  </si>
  <si>
    <t>Chitinophagaceae bacterium M_DeepCast_50m_m1_018 [Family]</t>
  </si>
  <si>
    <t>Bacteria;Bacteroidetes;Sphingobacteriia;Sphingobacteriales;Chitinophagaceae;Terrimonas;uncultured bacterium</t>
  </si>
  <si>
    <t>M_DeepCast_50m_m1_274</t>
  </si>
  <si>
    <t>Flavobacteriales bacterium M_DeepCast_50m_m1_274 [Order]</t>
  </si>
  <si>
    <t>M_DeepCast_50m_m1_285</t>
  </si>
  <si>
    <t>Bacteroidia bacterium M_DeepCast_50m_m1_285 [Class]</t>
  </si>
  <si>
    <t>Gammaproteobacteria(100)</t>
  </si>
  <si>
    <t>Betaproteobacteriales(100)</t>
  </si>
  <si>
    <t>Methylophilaceae(100)</t>
  </si>
  <si>
    <t>Methylotenera(99)</t>
  </si>
  <si>
    <t>Chitinophagaceae bacterium M_DeepCast_65m_mx_068 [Family]</t>
  </si>
  <si>
    <t>Bacteria;Proteobacteria;Betaproteobacteria;Methylophilales;Methylophilaceae;Methylotenera;uncultured bacterium</t>
  </si>
  <si>
    <t>Chitinophagaceae bacterium K_Offshore_80m_m1_206 [Family]</t>
  </si>
  <si>
    <t>Bacteria;Bacteroidetes;Sphingobacteriia;Sphingobacteriales;Chitinophagaceae;uncultured;uncultured Bacteroidetes bacterium</t>
  </si>
  <si>
    <t>K_Offshore_surface_m2_247</t>
  </si>
  <si>
    <t>d__Bacteria;p__Bacteroidota;c__Bacteroidia;o__Sphingobacteriales;f__Sphingobacteriaceae;g__Pedobacter_A;s__</t>
  </si>
  <si>
    <t>d__Bacteria;p__Bacteroidota;c__Bacteroidia;o__Sphingobacteriales;f__Sphingobacteriaceae;g__;s__</t>
  </si>
  <si>
    <t>Sphingobacteriaceae bacterium K_Offshore_surface_m2_247 [Family]</t>
  </si>
  <si>
    <t>M_surface_9_m2_059</t>
  </si>
  <si>
    <t>Flavobacteriales bacterium M_surface_9_m2_059 [Order]</t>
  </si>
  <si>
    <t>M_surface_9_m2_064</t>
  </si>
  <si>
    <t>Flavobacteriales bacterium M_surface_9_m2_064 [Order]</t>
  </si>
  <si>
    <t>Chitinophagaceae bacterium K_DeepCast_0m_m2_222 [Family]</t>
  </si>
  <si>
    <t>Bacteroidetes_VC2.1_Bac22(99)</t>
  </si>
  <si>
    <t>Flavobacteriales bacterium K_DeepCast_35m_m2_130 [Order]</t>
  </si>
  <si>
    <t>Bacteria;Bacteroidetes;Bacteroidetes VC2.1 Bac22;uncultured Bacteroidetes bacterium</t>
  </si>
  <si>
    <t>Algoriphagus sp. K_Offshore_40m_m1_251 [Genus]</t>
  </si>
  <si>
    <t>d__Bacteria;p__Bacteroidota;c__Bacteroidia;o__Cytophagales;f__Cyclobacteriaceae;g__ELB16-189;s__</t>
  </si>
  <si>
    <t>Microscillaceae(100)</t>
  </si>
  <si>
    <t>ELB16-189 sp. K_Offshore_40m_m2_287 [Genus]</t>
  </si>
  <si>
    <t>Bacteria;Bacteroidetes;Cytophagia;Cytophagales;Cytophagaceae;uncultured;uncultured bacterium</t>
  </si>
  <si>
    <t>Flavobacteriales bacterium K_Offshore_surface_m2_005 [Order]</t>
  </si>
  <si>
    <t>Bacteroidia bacterium K_Offshore_0m_mx_046 [Class]</t>
  </si>
  <si>
    <t>M_surface_10_m2_039</t>
  </si>
  <si>
    <t>Bacteroidia bacterium M_surface_10_m2_039 [Class]</t>
  </si>
  <si>
    <t>K_Offshore_120m_mx_094</t>
  </si>
  <si>
    <t>Bacteroidia bacterium K_Offshore_120m_mx_094 [Class]</t>
  </si>
  <si>
    <t>Bacteria(85)</t>
  </si>
  <si>
    <t>Bacteroidia bacterium K_DeepCast_35m_m1_052 [Class]</t>
  </si>
  <si>
    <t>K_Offshore_40m_m1_004</t>
  </si>
  <si>
    <t>Chitinophagaceae bacterium K_Offshore_40m_m1_004 [Family]</t>
  </si>
  <si>
    <t>Bacteroidia bacterium M_DeepCast_50m_m2_146 [Class]</t>
  </si>
  <si>
    <t>Bacteroidia bacterium M_DeepCast_50m_m2_245 [Class]</t>
  </si>
  <si>
    <t>Bacteroidia bacterium M_surface_9_m1_271 [Class]</t>
  </si>
  <si>
    <t>Bacteria;Bacteroidetes;Sphingobacteriia;Sphingobacteriales;NS11-12 marine group;uncultured bacterium</t>
  </si>
  <si>
    <t>M_surface_9_m1_296</t>
  </si>
  <si>
    <t>Chitinophagaceae bacterium M_surface_9_m1_296 [Family]</t>
  </si>
  <si>
    <t>Flavobacteriales bacterium M_surface_9_mx_199 [Order]</t>
  </si>
  <si>
    <t>K_Offshore_surface_m2_088</t>
  </si>
  <si>
    <t>Bacteroidia bacterium K_Offshore_surface_m2_088 [Class]</t>
  </si>
  <si>
    <t>K_Offshore_surface_mx_261</t>
  </si>
  <si>
    <t>Bacteroidia bacterium K_Offshore_surface_mx_261 [Class]</t>
  </si>
  <si>
    <t>K_Offshore_120m_m2_141</t>
  </si>
  <si>
    <t>Betaproteobacteria</t>
  </si>
  <si>
    <t>d__Bacteria;p__Proteobacteria;c__Gammaproteobacteria;o__Betaproteobacteriales;f__;g__;s__</t>
  </si>
  <si>
    <t>d__Bacteria;p__;c__Gammaproteobacteria;o__Betaproteobacteriales;f__;g__;s__</t>
  </si>
  <si>
    <t>Betaproteobacteriales bacterium K_Offshore_120m_m2_141 [Order]</t>
  </si>
  <si>
    <t>d__Bacteria;p__Proteobacteria;c__Gammaproteobacteria;o__Betaproteobacteriales;f__Burkholderiaceae;g__;s__</t>
  </si>
  <si>
    <t>Burkholderiaceae(100)</t>
  </si>
  <si>
    <t>d__Bacteria;p__;c__Gammaproteobacteria;o__Betaproteobacteriales;f__Burkholderiaceae;g__;s__</t>
  </si>
  <si>
    <t>Burkholderiaceae bacterium M_surface_7_m1_304 [Family]</t>
  </si>
  <si>
    <t>Bacteria;Proteobacteria;Betaproteobacteria;Burkholderiales;Burkholderiaceae;Limnobacter;uncultured beta proteobacterium</t>
  </si>
  <si>
    <t>Sphaerotilus(100)</t>
  </si>
  <si>
    <t>Burkholderiaceae bacterium M_surface_9_m1_249 [Family]</t>
  </si>
  <si>
    <t>Bacteria;Proteobacteria;Betaproteobacteria;Burkholderiales;Comamonadaceae;Sphaerotilus;uncultured bacterium</t>
  </si>
  <si>
    <t>Burkholderiaceae(99)</t>
  </si>
  <si>
    <t>Limnobacter(95)</t>
  </si>
  <si>
    <t>Burkholderiaceae bacterium K_DeepCast_35m_m1_286 [Family]</t>
  </si>
  <si>
    <t>Bacteria;Proteobacteria;Betaproteobacteria;Burkholderiales;Burkholderiaceae;Limnobacter;uncultured bacterium</t>
  </si>
  <si>
    <t>Burkholderiaceae bacterium K_Offshore_40m_m1_237 [Family]</t>
  </si>
  <si>
    <t>Bacteria;Proteobacteria;Betaproteobacteria;Burkholderiales;Comamonadaceae;Polaromonas;uncultured Polaromonas sp.</t>
  </si>
  <si>
    <t>Burkholderiaceae bacterium K_Offshore_40m_mx_035 [Family]</t>
  </si>
  <si>
    <t>K_Offshore_surface_m1_273</t>
  </si>
  <si>
    <t>Bacteria(82)</t>
  </si>
  <si>
    <t>Burkholderiaceae bacterium K_Offshore_surface_m1_273 [Family]</t>
  </si>
  <si>
    <t>M_surface_10_m1_315</t>
  </si>
  <si>
    <t>d__Bacteria;p__Proteobacteria;c__Gammaproteobacteria;o__Betaproteobacteriales;f__Burkholderiaceae;g__Limnohabitans;s__</t>
  </si>
  <si>
    <t>d__Bacteria;p__;c__Gammaproteobacteria;o__Betaproteobacteriales;f__Burkholderiaceae;g__Limnohabitans;s__</t>
  </si>
  <si>
    <t>Limnohabitans sp. M_surface_10_m1_315 [Genus]</t>
  </si>
  <si>
    <t>K_Offshore_120m_m1_203</t>
  </si>
  <si>
    <t>Limnohabitans sp. K_Offshore_120m_m1_203 [Genus]</t>
  </si>
  <si>
    <t>K_Offshore_surface_m1_010</t>
  </si>
  <si>
    <t>d__Bacteria;p__Proteobacteria;c__Gammaproteobacteria;o__Betaproteobacteriales;f__Burkholderiaceae;g__Polynucleobacter;s__</t>
  </si>
  <si>
    <t>betII(100)</t>
  </si>
  <si>
    <t>Pnec(100)</t>
  </si>
  <si>
    <t>PnecB(100)</t>
  </si>
  <si>
    <t>d__Bacteria;p__;c__Gammaproteobacteria;o__Betaproteobacteriales;f__Burkholderiaceae;g__Polynucleobacter;s__</t>
  </si>
  <si>
    <t>Polynucleobacter sp. K_Offshore_surface_m1_010 [Genus]</t>
  </si>
  <si>
    <t>Bacteria;Proteobacteria;Betaproteobacteria;Burkholderiales;Burkholderiaceae;Polynucleobacter;uncultured bacterium</t>
  </si>
  <si>
    <t>d__Bacteria;p__Proteobacteria;c__Gammaproteobacteria;o__Betaproteobacteriales;f__Burkholderiaceae;g__UBA2463;s__</t>
  </si>
  <si>
    <t>MWH-UniP1_aquatic_group(96)</t>
  </si>
  <si>
    <t>Burkholderiaceae bacterium M_DeepCast_100m_m2_214 [Family]</t>
  </si>
  <si>
    <t>Bacteria;Proteobacteria;Betaproteobacteria;Burkholderiales;Alcaligenaceae;MWH-UniP1 aquatic group;uncultured beta proteobacterium</t>
  </si>
  <si>
    <t>Burkholderiaceae bacterium K_DeepCast_35m_m1_018 [Family]</t>
  </si>
  <si>
    <t>d__Bacteria;p__Proteobacteria;c__Gammaproteobacteria;o__Betaproteobacteriales;f__Burkholderiaceae;g__UBA3064;s__</t>
  </si>
  <si>
    <t>Burkholderiaceae bacterium K_Offshore_40m_m2_080 [Family]</t>
  </si>
  <si>
    <t>K_Offshore_surface_m2_092</t>
  </si>
  <si>
    <t>Burkholderiaceae bacterium K_Offshore_surface_m2_092 [Family]</t>
  </si>
  <si>
    <t>d__Bacteria;p__Proteobacteria;c__Gammaproteobacteria;o__Betaproteobacteriales;f__Hydrogenophilaceae;g__;s__</t>
  </si>
  <si>
    <t>d__Bacteria;p__;c__Gammaproteobacteria;o__Betaproteobacteriales;f__Hydrogenophilaceae;g__;s__</t>
  </si>
  <si>
    <t>Hydrogenophilaceae bacterium K_DeepCast_150m_m2_250 [Family]</t>
  </si>
  <si>
    <t>d__Bacteria;p__Proteobacteria;c__Gammaproteobacteria;o__Betaproteobacteriales;f__Hydrogenophilaceae;g__UBA3361;s__</t>
  </si>
  <si>
    <t>Hydrogenophilaceae(100)</t>
  </si>
  <si>
    <t>Hydrogenophilaceae bacterium K_DeepCast_150m_m1_387 [Family]</t>
  </si>
  <si>
    <t>Bacteria;Proteobacteria;Betaproteobacteria;Hydrogenophilales;Hydrogenophilaceae;uncultured;uncultured bacterium</t>
  </si>
  <si>
    <t>M_DeepCast_65m_m2_126</t>
  </si>
  <si>
    <t>d__Bacteria;p__Proteobacteria;c__Gammaproteobacteria;o__Betaproteobacteriales;f__Methylophilaceae;g__Methylotenera;s__</t>
  </si>
  <si>
    <t>d__Bacteria;p__;c__Gammaproteobacteria;o__Betaproteobacteriales;f__Methylophilaceae;g__Methylotenera;s__</t>
  </si>
  <si>
    <t>Methylotenera sp. M_DeepCast_65m_m2_126 [Genus]</t>
  </si>
  <si>
    <t>d__Bacteria;p__Proteobacteria;c__Gammaproteobacteria;o__Betaproteobacteriales;f__Rhodocyclaceae;g__UTPRO2;s__</t>
  </si>
  <si>
    <t>d__Bacteria;p__;c__Gammaproteobacteria;o__Betaproteobacteriales;f__Rhodocyclaceae;g__;s__</t>
  </si>
  <si>
    <t>Rhodocyclaceae bacterium M_DeepCast_100m_m1_373 [Family]</t>
  </si>
  <si>
    <t>d__Bacteria;p__Proteobacteria;c__Gammaproteobacteria;o__Betaproteobacteriales;f__SG8-39;g__;s__</t>
  </si>
  <si>
    <t>Betaproteobacteriales bacterium K_DeepCast_35m_m2_259 [Order]</t>
  </si>
  <si>
    <t>K_Offshore_40m_m1_259</t>
  </si>
  <si>
    <t>Proteobacteria(82)</t>
  </si>
  <si>
    <t>Betaproteobacteriales bacterium K_Offshore_40m_m1_259 [Order]</t>
  </si>
  <si>
    <t>Betaproteobacteriales bacterium K_Offshore_40m_m2_212 [Order]</t>
  </si>
  <si>
    <t>Nitrosomonadaceae(100)</t>
  </si>
  <si>
    <t>MND1(100)</t>
  </si>
  <si>
    <t>Betaproteobacteriales bacterium K_DeepCast_65m_m2_129 [Order]</t>
  </si>
  <si>
    <t>Bacteria;Proteobacteria;Betaproteobacteria;Nitrosomonadales;Nitrosomonadaceae;uncultured;uncultured bacterium</t>
  </si>
  <si>
    <t>K_Offshore_80m_m2_043</t>
  </si>
  <si>
    <t>Betaproteobacteriales bacterium K_Offshore_80m_m2_043 [Order]</t>
  </si>
  <si>
    <t>K_Offshore_40m_m1_292</t>
  </si>
  <si>
    <t>d__Bacteria;p__Proteobacteria;c__Gammaproteobacteria;o__Betaproteobacteriales;f__SG8-41;g__;s__</t>
  </si>
  <si>
    <t>Betaproteobacteriales bacterium K_Offshore_40m_m1_292 [Order]</t>
  </si>
  <si>
    <t>Betaproteobacteriales bacterium K_Offshore_80m_m1_178 [Order]</t>
  </si>
  <si>
    <t>K_Offshore_80m_m2_113</t>
  </si>
  <si>
    <t>TRA3-20(100)</t>
  </si>
  <si>
    <t>Betaproteobacteriales bacterium K_Offshore_80m_m2_113 [Order]</t>
  </si>
  <si>
    <t>Bacteria;Proteobacteria;Betaproteobacteria;TRA3-20;uncultured bacterium</t>
  </si>
  <si>
    <t>Calditrichaeota</t>
  </si>
  <si>
    <t>Bacteria bacterium K_DeepCast_250m_m2_227 [Domain]</t>
  </si>
  <si>
    <t>Bacteria;Fibrobacteres;Chitinivibrionia;possible order 07;uncultured bacterium</t>
  </si>
  <si>
    <t>M_DeepCast_400m_m2_340</t>
  </si>
  <si>
    <t>Bacteria bacterium M_DeepCast_400m_m2_340 [Domain]</t>
  </si>
  <si>
    <t>M_DeepCast_65m_m1_265</t>
  </si>
  <si>
    <t>Bacteria bacterium M_DeepCast_65m_m1_265 [Domain]</t>
  </si>
  <si>
    <t>M_surface_7_m1_001</t>
  </si>
  <si>
    <t>Chlamydiae</t>
  </si>
  <si>
    <t>d__Bacteria;p__Verrucomicrobiota;c__Chlamydiia;o__;f__;g__;s__</t>
  </si>
  <si>
    <t>Match, but here GTDB puts Chlamydia within Verrucomicrobia</t>
  </si>
  <si>
    <t>Chlamydiia bacterium M_surface_7_m1_001 [Class]</t>
  </si>
  <si>
    <t>M_surface_9_m2_137</t>
  </si>
  <si>
    <t>d__Bacteria;p__Verrucomicrobiota;c__Chlamydiia;o__Parachlamydiales;f__Ga0074140;g__;s__</t>
  </si>
  <si>
    <t>Chlamydiae(100)</t>
  </si>
  <si>
    <t>Chlamydiales(100)</t>
  </si>
  <si>
    <t>Simkaniaceae(100)</t>
  </si>
  <si>
    <t>d__Bacteria;p__Verrucomicrobiota;c__Chlamydiia;o__Parachlamydiales;f__;g__;s__</t>
  </si>
  <si>
    <t>Parachlamydiales bacterium M_surface_9_m2_137 [Order]</t>
  </si>
  <si>
    <t>Bacteria;Chlamydiae;Chlamydiae;Chlamydiales;Simkaniaceae;Candidatus Renichlamydia;uncultured Candidatus Rhabdochlamydia sp.</t>
  </si>
  <si>
    <t>K_Offshore_120m_m2_055</t>
  </si>
  <si>
    <t>Parachlamydiales bacterium K_Offshore_120m_m2_055 [Order]</t>
  </si>
  <si>
    <t>Chlamydiia bacterium K_DeepCast_35m_m1_012 [Class]</t>
  </si>
  <si>
    <t>K_DeepCast_35m_m1_073</t>
  </si>
  <si>
    <t>Chlamydiae(98)</t>
  </si>
  <si>
    <t>Chlamydiales(98)</t>
  </si>
  <si>
    <t>Chlamydiia bacterium K_DeepCast_35m_m1_073 [Class]</t>
  </si>
  <si>
    <t>Bacteria;Chlamydiae;Chlamydiae;Chlamydiales;Simkaniaceae;Chlamydiae bacterium Ga0074140</t>
  </si>
  <si>
    <t>Bacteria(81)</t>
  </si>
  <si>
    <t>Chlamydiia bacterium K_DeepCast_35m_m2_096 [Class]</t>
  </si>
  <si>
    <t>Chlamydiia bacterium K_DeepCast_35m_m2_204 [Class]</t>
  </si>
  <si>
    <t>M_DeepCast_50m_m2_029</t>
  </si>
  <si>
    <t>d__Bacteria;p__Verrucomicrobiota;c__Chlamydiia;o__Parachlamydiales;f__Simkaniaceae;g__;s__</t>
  </si>
  <si>
    <t>Simkaniaceae(96)</t>
  </si>
  <si>
    <t>Simkaniaceae bacterium M_DeepCast_50m_m2_029 [Family]</t>
  </si>
  <si>
    <t>Bacteria;Chlamydiae;Chlamydiae;Chlamydiales;Simkaniaceae;Candidatus Fritschea;uncultured bacterium</t>
  </si>
  <si>
    <t>M_DeepCast_50m_m2_194</t>
  </si>
  <si>
    <t>d__Bacteria;p__Verrucomicrobiota;c__Chlamydiia;o__Parachlamydiales;f__SM23-39;g__;s__</t>
  </si>
  <si>
    <t>Parachlamydiales bacterium M_DeepCast_50m_m2_194 [Order]</t>
  </si>
  <si>
    <t>Chlorobi</t>
  </si>
  <si>
    <t>d__Bacteria;p__Bacteroidota;c__Chlorobia;o__Chlorobiales;f__Chlorobiaceae;g__Chlorobium;s__</t>
  </si>
  <si>
    <t>Match but here GTDB puts Chlorobi within Bacteroidetes</t>
  </si>
  <si>
    <t>Chlorobium sp. K_DeepCast_1200m_m2_283 [Genus]</t>
  </si>
  <si>
    <t>Chlorobium sp. M_DeepCast_65m_m2_268 [Genus]</t>
  </si>
  <si>
    <t>Chloroflexi</t>
  </si>
  <si>
    <t>d__Bacteria;p__Chloroflexota;c__Dehalococcoidia;o__GIF9;f__UBA5620;g__;s__</t>
  </si>
  <si>
    <t>d__Bacteria;p__Chloroflexota;c__Dehalococcoidia;o__;f__;g__;s__</t>
  </si>
  <si>
    <t>Dehalococcoidia bacterium K_DeepCast_100m_m1_112 [Class]</t>
  </si>
  <si>
    <t>Chloroflexi(100)</t>
  </si>
  <si>
    <t>Dehalococcoidia(100)</t>
  </si>
  <si>
    <t>GIF9(100)</t>
  </si>
  <si>
    <t>Dehalococcoidia bacterium K_DeepCast_100m_m2_152 [Class]</t>
  </si>
  <si>
    <t>Bacteria;Chloroflexi;Dehalococcoidia;GIF9;uncultured Chloroflexi bacterium</t>
  </si>
  <si>
    <t>d__Bacteria;p__Chloroflexota;c__Anaerolineae;o__Anaerolineales;f__envOPS12;g__;s__</t>
  </si>
  <si>
    <t>Anaerolineae(100)</t>
  </si>
  <si>
    <t>Anaerolineales(100)</t>
  </si>
  <si>
    <t>Anaerolineaceae(100)</t>
  </si>
  <si>
    <t>d__Bacteria;p__Chloroflexota;c__Anaerolineae;o__Anaerolineales;f__;g__;s__</t>
  </si>
  <si>
    <t>Anaerolineales bacterium K_DeepCast_100m_m2_203 [Order]</t>
  </si>
  <si>
    <t>Bacteria;Chloroflexi;Anaerolineae;Anaerolineales;Anaerolineaceae;uncultured;uncultured prokaryote</t>
  </si>
  <si>
    <t>K_DeepCast_100m_m2_305</t>
  </si>
  <si>
    <t>Anaerolineales bacterium K_DeepCast_100m_m2_305 [Order]</t>
  </si>
  <si>
    <t>Bacteria;Chloroflexi;Anaerolineae;Anaerolineales;Anaerolineaceae;uncultured;uncultured bacterium</t>
  </si>
  <si>
    <t>Kiritimatiellaeota(100)</t>
  </si>
  <si>
    <t>Kiritimatiellae(100)</t>
  </si>
  <si>
    <t>WCHB1-41(96)</t>
  </si>
  <si>
    <t>Dehalococcoidia bacterium M_DeepCast_100m_mx_191 [Class]</t>
  </si>
  <si>
    <t>Bacteria;Verrucomicrobia;WCHB1-41;uncultured bacterium</t>
  </si>
  <si>
    <t>Chloroflexi(95)</t>
  </si>
  <si>
    <t>Chloroflexota bacterium M_DeepCast_100m_mx_312 [Phylum]</t>
  </si>
  <si>
    <t>Bacteria;Chloroflexi;SHA-26;uncultured Chloroflexi bacterium</t>
  </si>
  <si>
    <t>d__Bacteria;p__Chloroflexota;c__Anaerolineae;o__UBA1429;f__UBA1429;g__;s__</t>
  </si>
  <si>
    <t>d__Bacteria;p__Chloroflexota;c__Anaerolineae;o__;f__;g__;s__</t>
  </si>
  <si>
    <t>Anaerolineae bacterium K_DeepCast_1200m_m1_255 [Class]</t>
  </si>
  <si>
    <t>d__Bacteria;p__Chloroflexota;c__Dehalococcoidia;o__UBA2979;f__UBA2979;g__;s__</t>
  </si>
  <si>
    <t>JG30-KF-CM66(100)</t>
  </si>
  <si>
    <t>Dehalococcoidia bacterium K_Offshore_120m_m2_037 [Class]</t>
  </si>
  <si>
    <t>Bacteria;Chloroflexi;JG30-KF-CM66;uncultured bacterium</t>
  </si>
  <si>
    <t>Dehalococcoidia bacterium K_DeepCast_150m_m1_015 [Class]</t>
  </si>
  <si>
    <t>Dehalococcoidia bacterium K_DeepCast_150m_m1_063 [Class]</t>
  </si>
  <si>
    <t>K_DeepCast_150m_m2_048</t>
  </si>
  <si>
    <t>MSBL5(100)</t>
  </si>
  <si>
    <t>Dehalococcoidia bacterium K_DeepCast_150m_m2_048 [Class]</t>
  </si>
  <si>
    <t>Bacteria;Chloroflexi;Dehalococcoidia;MSBL5;uncultured organism</t>
  </si>
  <si>
    <t>K_DeepCast_150m_m2_071</t>
  </si>
  <si>
    <t>Anaerolineales bacterium K_DeepCast_150m_m2_071 [Order]</t>
  </si>
  <si>
    <t>K_DeepCast_150m_m2_126</t>
  </si>
  <si>
    <t>Anaerolineales bacterium K_DeepCast_150m_m2_126 [Order]</t>
  </si>
  <si>
    <t>Bacteria;Chloroflexi;Anaerolineae;Anaerolineales;Anaerolineaceae;uncultured;uncultured Chloroflexi bacterium</t>
  </si>
  <si>
    <t>K_DeepCast_150m_m2_167</t>
  </si>
  <si>
    <t>d__Bacteria;p__Chloroflexota;c__Anaerolineae;o__Anaerolineales;f__Anaerolineaceae;g__;s__</t>
  </si>
  <si>
    <t>Pelolinea(100)</t>
  </si>
  <si>
    <t>Anaerolineaceae bacterium K_DeepCast_150m_m2_167 [Family]</t>
  </si>
  <si>
    <t>Bacteria;Chloroflexi;Anaerolineae;Anaerolineales;Anaerolineaceae;Pelolinea;uncultured bacterium</t>
  </si>
  <si>
    <t>M_DeepCast_200m_m2_194</t>
  </si>
  <si>
    <t>Dehalococcoidia bacterium M_DeepCast_200m_m2_194 [Class]</t>
  </si>
  <si>
    <t>Dehalococcoidia bacterium M_DeepCast_200m_m2_208 [Class]</t>
  </si>
  <si>
    <t>Bacteria;Chloroflexi;Dehalococcoidia;GIF9;uncultured bacterium</t>
  </si>
  <si>
    <t>Dehalococcoidia bacterium M_DeepCast_200m_mx_194 [Class]</t>
  </si>
  <si>
    <t>K_DeepCast_250m_m1_047</t>
  </si>
  <si>
    <t>Dehalococcoidia bacterium K_DeepCast_250m_m1_047 [Class]</t>
  </si>
  <si>
    <t>RBG-13-54-9(100)</t>
  </si>
  <si>
    <t>Anaerolineae bacterium K_DeepCast_250m_m1_199 [Class]</t>
  </si>
  <si>
    <t>Bacteria;Chloroflexi;SBR2076;uncultured bacterium</t>
  </si>
  <si>
    <t>Anaerolineales bacterium K_DeepCast_250m_m1_342 [Order]</t>
  </si>
  <si>
    <t>SJA-15(100)</t>
  </si>
  <si>
    <t>Anaerolineae bacterium K_DeepCast_250m_m2_061 [Class]</t>
  </si>
  <si>
    <t>Bacteria;Chloroflexi;SJA-15;uncultured Chloroflexi bacterium</t>
  </si>
  <si>
    <t>d__Bacteria;p__Chloroflexota;c__Dehalococcoidia;o__UBA2777;f__;g__;s__</t>
  </si>
  <si>
    <t>FS117-23B-02(100)</t>
  </si>
  <si>
    <t>Dehalococcoidia bacterium K_DeepCast_250m_m2_143 [Class]</t>
  </si>
  <si>
    <t>Bacteria;Chloroflexi;Dehalococcoidia;FS117-23B-02;uncultured bacterium</t>
  </si>
  <si>
    <t>Dehalococcoidia bacterium K_DeepCast_250m_m2_195 [Class]</t>
  </si>
  <si>
    <t>Thermoflexales(100)</t>
  </si>
  <si>
    <t>Thermoflexaceae(100)</t>
  </si>
  <si>
    <t>Thermoflexus(100)</t>
  </si>
  <si>
    <t>Anaerolineae bacterium K_DeepCast_250m_m2_317 [Class]</t>
  </si>
  <si>
    <t>Bacteria;Chloroflexi;Thermoflexia;Thermoflexales;Thermoflexaceae;Thermoflexus;uncultured bacterium</t>
  </si>
  <si>
    <t>d__Bacteria;p__Chloroflexota;c__Dehalococcoidia;o__Dehalococcoidales;f__RBG-16-60-22;g__;s__</t>
  </si>
  <si>
    <t>FW22(89)</t>
  </si>
  <si>
    <t>d__Bacteria;p__Chloroflexota;c__Dehalococcoidia;o__Dehalococcoidales;f__;g__;s__</t>
  </si>
  <si>
    <t>Dehalococcoidales bacterium K_DeepCast_250m_mx_116 [Order]</t>
  </si>
  <si>
    <t>Bacteria;Chloroflexi;Dehalococcoidia;FW22;uncultured bacterium</t>
  </si>
  <si>
    <t>Dehalococcoidia bacterium M_DeepCast_400m_m2_020 [Class]</t>
  </si>
  <si>
    <t>Bacteria;Chloroflexi;Dehalococcoidia;FS117-23B-02;uncultured Chloroflexi bacterium</t>
  </si>
  <si>
    <t>M_DeepCast_400m_m2_044</t>
  </si>
  <si>
    <t>Dehalococcoidia bacterium M_DeepCast_400m_m2_044 [Class]</t>
  </si>
  <si>
    <t>Dehalococcoidia bacterium M_DeepCast_400m_m2_207 [Class]</t>
  </si>
  <si>
    <t>M_DeepCast_400m_m2_252</t>
  </si>
  <si>
    <t>Dehalococcoidia bacterium M_DeepCast_400m_m2_252 [Class]</t>
  </si>
  <si>
    <t>M_DeepCast_400m_m2_269</t>
  </si>
  <si>
    <t>Dehalococcoidales bacterium M_DeepCast_400m_m2_269 [Order]</t>
  </si>
  <si>
    <t>Anaerolineae bacterium M_DeepCast_400m_m2_351 [Class]</t>
  </si>
  <si>
    <t>M_DeepCast_50m_m2_054</t>
  </si>
  <si>
    <t>d__Bacteria;p__Chloroflexota;c__Ellin6529;o__P2-11E;f__P2-11E;g__;s__</t>
  </si>
  <si>
    <t>P2-11E(100)</t>
  </si>
  <si>
    <t>Chloroflexota bacterium M_DeepCast_50m_m2_054 [Phylum]</t>
  </si>
  <si>
    <t>Bacteria;Chloroflexi;P2-11E;uncultured bacterium</t>
  </si>
  <si>
    <t>M_DeepCast_65m_m1_226</t>
  </si>
  <si>
    <t>Anaerolineales bacterium M_DeepCast_65m_m1_226 [Order]</t>
  </si>
  <si>
    <t>M_DeepCast_65m_m2_156</t>
  </si>
  <si>
    <t>d__Bacteria;p__Chloroflexota;c__Anaerolineae;o__Anaerolineales;f__envOPS12;g__OLB14;s__</t>
  </si>
  <si>
    <t>Anaerolineales bacterium M_DeepCast_65m_m2_156 [Order]</t>
  </si>
  <si>
    <t>Bacteria;Chloroflexi;Anaerolineae;Anaerolineales;Anaerolineaceae;uncultured;bacterium enrichment culture clone 1.94</t>
  </si>
  <si>
    <t>K_Offshore_80m_m1_189</t>
  </si>
  <si>
    <t>Chloroflexota bacterium K_Offshore_80m_m1_189 [Phylum]</t>
  </si>
  <si>
    <t>K_Offshore_80m_m2_157</t>
  </si>
  <si>
    <t>Chloroflexota bacterium K_Offshore_80m_m2_157 [Phylum]</t>
  </si>
  <si>
    <t>K_Offshore_80m_m2_170</t>
  </si>
  <si>
    <t>d__Bacteria;p__Chloroflexota;c__Dehalococcoidia;o__UBA2979;f__;g__;s__</t>
  </si>
  <si>
    <t>Dehalococcoidia bacterium K_Offshore_80m_m2_170 [Class]</t>
  </si>
  <si>
    <t>K_Offshore_80m_m2_183</t>
  </si>
  <si>
    <t>Dehalococcoidia bacterium K_Offshore_80m_m2_183 [Class]</t>
  </si>
  <si>
    <t>K_Offshore_80m_m2_197</t>
  </si>
  <si>
    <t>d__Bacteria;p__Chloroflexota;c__Ellin6529;o__CSP1-4;f__CSP1-4;g__;s__</t>
  </si>
  <si>
    <t>Chloroflexota bacterium K_Offshore_80m_m2_197 [Phylum]</t>
  </si>
  <si>
    <t>K_Offshore_80m_m2_218</t>
  </si>
  <si>
    <t>SAR202_clade(95)</t>
  </si>
  <si>
    <t>Dehalococcoidia bacterium K_Offshore_80m_m2_218 [Class]</t>
  </si>
  <si>
    <t>Bacteria;Chloroflexi;SAR202 clade;uncultured Chloroflexi bacterium</t>
  </si>
  <si>
    <t>K_Offshore_surface_m1_220</t>
  </si>
  <si>
    <t>d__Bacteria;p__Chloroflexota;c__Chloroflexia;o__Chloroflexales;f__Roseiflexaceae;g__;s__</t>
  </si>
  <si>
    <t>Chloroflexia(100)</t>
  </si>
  <si>
    <t>Chloroflexales(100)</t>
  </si>
  <si>
    <t>Roseiflexaceae(100)</t>
  </si>
  <si>
    <t>Roseiflexaceae bacterium K_Offshore_surface_m1_220 [Family]</t>
  </si>
  <si>
    <t>Bacteria;Chloroflexi;Chloroflexia;Chloroflexales;Roseiflexaceae;Roseiflexus;uncultured bacterium</t>
  </si>
  <si>
    <t>K_Offshore_120m_m2_146</t>
  </si>
  <si>
    <t>d__Bacteria;p__Chloroflexota;c__Dehalococcoidia;o__SAR202;f__;g__;s__</t>
  </si>
  <si>
    <t>SAR202_clade(100)</t>
  </si>
  <si>
    <t>Dehalococcoidia bacterium K_Offshore_120m_m2_146 [Class]</t>
  </si>
  <si>
    <t>d__Bacteria;p__Chloroflexota;c__Dehalococcoidia;o__UBA1151;f__UBA1151;g__;s__</t>
  </si>
  <si>
    <t>SAR202_clade(97)</t>
  </si>
  <si>
    <t>Dehalococcoidia bacterium M_DeepCast_50m_m2_018 [Class]</t>
  </si>
  <si>
    <t>Bacteria;Chloroflexi;SAR202 clade;uncultured bacterium</t>
  </si>
  <si>
    <t>K_DeepCast_65m_m1_015</t>
  </si>
  <si>
    <t>Dehalococcoidia bacterium K_DeepCast_65m_m1_015 [Class]</t>
  </si>
  <si>
    <t>d__Bacteria;p__Chloroflexota;c__Dehalococcoidia;o__UBA3495;f__UBA3495;g__;s__</t>
  </si>
  <si>
    <t>Dehalococcoidia bacterium K_DeepCast_65m_m2_033 [Class]</t>
  </si>
  <si>
    <t>K_Offshore_80m_m1_004</t>
  </si>
  <si>
    <t>Dehalococcoidia bacterium K_Offshore_80m_m1_004 [Class]</t>
  </si>
  <si>
    <t>K_Offshore_80m_m2_034</t>
  </si>
  <si>
    <t>d__Bacteria;p__Chloroflexota;c__Dehalococcoidia;o__UBA2963;f__;g__;s__</t>
  </si>
  <si>
    <t>Dehalococcoidia bacterium K_Offshore_80m_m2_034 [Class]</t>
  </si>
  <si>
    <t>K_Offshore_80m_m2_079</t>
  </si>
  <si>
    <t>Dehalococcoidia bacterium K_Offshore_80m_m2_079 [Class]</t>
  </si>
  <si>
    <t>K_Offshore_80m_m2_084</t>
  </si>
  <si>
    <t>d__Bacteria;p__Chloroflexota;c__Dehalococcoidia;o__UBA3495;f__;g__;s__</t>
  </si>
  <si>
    <t>Dehalococcoidia bacterium K_Offshore_80m_m2_084 [Class]</t>
  </si>
  <si>
    <t>Bacteria;Chloroflexi;SAR202 clade;uncultured deep-sea bacterium</t>
  </si>
  <si>
    <t>CP Aenigmarchaeota</t>
  </si>
  <si>
    <t>d__Archaea;p__Nanoarchaeota;c__Aenigmarchaeia;o__;f__;g__;s__</t>
  </si>
  <si>
    <t>X</t>
  </si>
  <si>
    <t>Archaea</t>
  </si>
  <si>
    <t>d__Archaea;p__Nanoarchaeota;c__;o__;f__;g__;s__</t>
  </si>
  <si>
    <t>Nanoarchaeota archaeon K_DeepCast_250m_m1_172 [Phylum]</t>
  </si>
  <si>
    <t>M_DeepCast_200m_m2_220</t>
  </si>
  <si>
    <t>CP Altiarchaeota</t>
  </si>
  <si>
    <t>d__Archaea;p__Altiarchaeota;c__Altiarchaeia;o__SCGC-AAA252-I15;f__;g__;s__</t>
  </si>
  <si>
    <t>Archaea(100)</t>
  </si>
  <si>
    <t>Altiarchaeota(99)</t>
  </si>
  <si>
    <t>Altiarchaeia(99)</t>
  </si>
  <si>
    <t>d__Archaea;p__;c__;o__;f__;g__;s__</t>
  </si>
  <si>
    <t>Archaea archaeon M_DeepCast_200m_m2_220 [Domain]</t>
  </si>
  <si>
    <t>Archaea;Altiarchaeales;uncultured archaeon</t>
  </si>
  <si>
    <t>CP Aminicemantes (OP8)</t>
  </si>
  <si>
    <t>d__Bacteria;p__Acidobacteriota;c__Aminicenantia;o__Aminicenantales;f__UBA4085;g__;s__</t>
  </si>
  <si>
    <t>Aminicenantia(100)</t>
  </si>
  <si>
    <t>Aminicenantales(100)</t>
  </si>
  <si>
    <t>Acidobacteriota bacterium K_DeepCast_150m_m1_388 [Phylum]</t>
  </si>
  <si>
    <t>Bacteria;Aminicenantes;uncultured bacterium</t>
  </si>
  <si>
    <t>K_DeepCast_250m_m1_044</t>
  </si>
  <si>
    <t>Acidobacteriota bacterium K_DeepCast_250m_m1_044 [Phylum]</t>
  </si>
  <si>
    <t>M_DeepCast_400m_m2_133</t>
  </si>
  <si>
    <t>d__Bacteria;p__Acidobacteriota;c__Aminicenantia;o__Aminicenantales;f__;g__;s__</t>
  </si>
  <si>
    <t>Acidobacteriota bacterium M_DeepCast_400m_m2_133 [Phylum]</t>
  </si>
  <si>
    <t>M_DeepCast_400m_m2_244</t>
  </si>
  <si>
    <t>Acidobacteriota bacterium M_DeepCast_400m_m2_244 [Phylum]</t>
  </si>
  <si>
    <t>Acidobacteriota bacterium M_DeepCast_400m_m2_293 [Phylum]</t>
  </si>
  <si>
    <t>CP Bathyarchaeota</t>
  </si>
  <si>
    <t>d__Archaea;p__Crenarchaeota;c__Bathyarchaeia;o__TCS64;f__TCS64;g__;s__</t>
  </si>
  <si>
    <t>d__Archaea;p__Crenarchaeota;c__;o__;f__;g__;s__</t>
  </si>
  <si>
    <t>Crenarchaeota archaeon K_DeepCast_250m_m2_015 [Phylum]</t>
  </si>
  <si>
    <t>K_DeepCast_250m_mx_298</t>
  </si>
  <si>
    <t>d__Archaea;p__Crenarchaeota;c__Bathyarchaeia;o__B26-1;f__UBA233;g__;s__</t>
  </si>
  <si>
    <t>Crenarchaeota archaeon K_DeepCast_250m_mx_298 [Phylum]</t>
  </si>
  <si>
    <t>CP BRC1</t>
  </si>
  <si>
    <t>Bacteria bacterium K_DeepCast_1200m_m1_317 [Domain]</t>
  </si>
  <si>
    <t>CP Eisenbacteria</t>
  </si>
  <si>
    <t>d__Bacteria;p__Gemmatimonadota;c__;o__;f__;g__;s__</t>
  </si>
  <si>
    <t>Latescibacteria(90)</t>
  </si>
  <si>
    <t>Gemmatimonadota bacterium K_DeepCast_150m_m1_344 [Phylum]</t>
  </si>
  <si>
    <t>Bacteria;Latescibacteria;uncultured bacterium</t>
  </si>
  <si>
    <t>Latescibacteria(100)</t>
  </si>
  <si>
    <t>Bacteria bacterium M_DeepCast_400m_m1_028 [Domain]</t>
  </si>
  <si>
    <t>Bacteria;Latescibacteria;uncultured Latescibacteria bacterium</t>
  </si>
  <si>
    <t>Bacteria bacterium M_DeepCast_400m_m2_100 [Domain]</t>
  </si>
  <si>
    <t>Bacteria bacterium K_DeepCast_250m_m1_333 [Domain]</t>
  </si>
  <si>
    <t>Bacteria;Latescibacteria;uncultured bacterium mle1-16</t>
  </si>
  <si>
    <t>CP Gottesmanbacteria</t>
  </si>
  <si>
    <t>d__Bacteria;p__Patescibacteria;c__Microgenomatia;o__Gottesmanbacterales;f__GWA2-43-14;g__;s__</t>
  </si>
  <si>
    <t>d__Bacteria;p__Patescibacteria;c__;o__;f__;g__;s__</t>
  </si>
  <si>
    <t>Patescibacteria bacterium K_DeepCast_250m_m1_078 [Phylum]</t>
  </si>
  <si>
    <t>M_DeepCast_400m_m2_153</t>
  </si>
  <si>
    <t>CP Gribaldobacteria</t>
  </si>
  <si>
    <t>d__Bacteria;p__Patescibacteria;c__Paceibacteria;o__Paceibacterales;f__CG1-02-41-26;g__;s__</t>
  </si>
  <si>
    <t>Patescibacteria bacterium M_DeepCast_400m_m2_153 [Phylum]</t>
  </si>
  <si>
    <t>K_DeepCast_65m_m1_133</t>
  </si>
  <si>
    <t>CP Handelsmanbacteria</t>
  </si>
  <si>
    <t>d__Bacteria;p__Latescibacterota;c__UBA2968;o__UBA8231;f__;g__;s__</t>
  </si>
  <si>
    <t>PAUC34f(100)</t>
  </si>
  <si>
    <t>Bacteria bacterium K_DeepCast_65m_m1_133 [Domain]</t>
  </si>
  <si>
    <t>Bacteria;PAUC34f;uncultured bacterium</t>
  </si>
  <si>
    <t>CP Harrisonbacteria</t>
  </si>
  <si>
    <t>d__Bacteria;p__Patescibacteria;c__Paceibacteria;o__UBA6257;f__Harrisonbacteraceae;g__;s__</t>
  </si>
  <si>
    <t>Patescibacteria(100)</t>
  </si>
  <si>
    <t>Parcubacteria(100)</t>
  </si>
  <si>
    <t>Patescibacteria bacterium K_Offshore_120m_m1_041 [Phylum]</t>
  </si>
  <si>
    <t>Bacteria;Parcubacteria;uncultured bacterium</t>
  </si>
  <si>
    <t>M_DeepCast_65m_m2_204</t>
  </si>
  <si>
    <t>CP Hydrogenedentes</t>
  </si>
  <si>
    <t>d__Bacteria;p__Hydrogenedentota;c__Hydrogenedentia;o__Hydrogenedentiales;f__UBA2224;g__;s__</t>
  </si>
  <si>
    <t>d__Bacteria;p__Hydrogenedentota;c__;o__;f__;g__;s__</t>
  </si>
  <si>
    <t>Hydrogenedentota bacterium M_DeepCast_65m_m2_204 [Phylum]</t>
  </si>
  <si>
    <t>M_DeepCast_65m_m1_095</t>
  </si>
  <si>
    <t>CP Kaiserbacteria</t>
  </si>
  <si>
    <t>d__Bacteria;p__Patescibacteria;c__Paceibacteria;o__UBA9983;f__Kaiserbacteraceae;g__UBA10103;s__</t>
  </si>
  <si>
    <t>Candidatus_Kaiserbacteria(99)</t>
  </si>
  <si>
    <t>Patescibacteria bacterium M_DeepCast_65m_m1_095 [Phylum]</t>
  </si>
  <si>
    <t>Candidatus_Kaiserbacteria(100)</t>
  </si>
  <si>
    <t>Patescibacteria bacterium M_DeepCast_65m_mx_099 [Phylum]</t>
  </si>
  <si>
    <t>M_DeepCast_50m_m2_187</t>
  </si>
  <si>
    <t>CP Liptonbacteria</t>
  </si>
  <si>
    <t>d__Bacteria;p__Patescibacteria;c__Paceibacteria;o__UBA6257;f__;g__;s__</t>
  </si>
  <si>
    <t>Not a match, but in Patescibacteria</t>
  </si>
  <si>
    <t>Candidatus_Jorgensenbacteria(97)</t>
  </si>
  <si>
    <t>Patescibacteria bacterium M_DeepCast_50m_m2_187 [Phylum]</t>
  </si>
  <si>
    <t>Bacteria;Parcubacteria;Candidatus Jorgensenbacteria;uncultured bacterium</t>
  </si>
  <si>
    <t>K_DeepCast_150m_m2_305</t>
  </si>
  <si>
    <t>CP Moranbacteria</t>
  </si>
  <si>
    <t>d__Bacteria;p__Patescibacteria;c__Paceibacteria;o__;f__;g__;s__</t>
  </si>
  <si>
    <t>Parcubacteria(82)</t>
  </si>
  <si>
    <t>Patescibacteria bacterium K_DeepCast_150m_m2_305 [Phylum]</t>
  </si>
  <si>
    <t>Bacteria;Parcubacteria;Candidatus Moranbacteria;uncultured bacterium</t>
  </si>
  <si>
    <t>CP Nealsonbacteria</t>
  </si>
  <si>
    <t>d__Bacteria;p__Patescibacteria;c__Paceibacteria;o__Paceibacterales;f__;g__;s__</t>
  </si>
  <si>
    <t>Paceibacterales(95)</t>
  </si>
  <si>
    <t>Paceibacteraceae(95)</t>
  </si>
  <si>
    <t>Candidatus_Paceibacter(95)</t>
  </si>
  <si>
    <t>Patescibacteria bacterium K_DeepCast_250m_m1_236 [Phylum]</t>
  </si>
  <si>
    <t>d__Bacteria;p__Patescibacteria;c__Paceibacteria;o__Paceibacterales;f__Nealsonbacteraceae;g__;s__</t>
  </si>
  <si>
    <t>Patescibacteria bacterium M_DeepCast_400m_m2_122 [Phylum]</t>
  </si>
  <si>
    <t>Bacteria;Parcubacteria;Parcubacteria group bacterium GW2011_GWC2_42_13</t>
  </si>
  <si>
    <t>K_Offshore_120m_m2_023</t>
  </si>
  <si>
    <t>CP Pacearchaeota</t>
  </si>
  <si>
    <t>d__Archaea;p__Nanoarchaeota;c__Woesearchaeia;o__Pacearchaeales;f__UBA73;g__;s__</t>
  </si>
  <si>
    <t>Nanoarchaeota archaeon K_Offshore_120m_m2_023 [Phylum]</t>
  </si>
  <si>
    <t>Archaea;Woesearchaeota (DHVEG-6);uncultured euryarchaeote</t>
  </si>
  <si>
    <t>K_Offshore_80m_m2_097</t>
  </si>
  <si>
    <t>Nanoarchaeota archaeon K_Offshore_80m_m2_097 [Phylum]</t>
  </si>
  <si>
    <t>d__Archaea;p__Nanoarchaeota;c__Woesearchaeia;o__Pacearchaeales;f__;g__;s__</t>
  </si>
  <si>
    <t>Nanoarchaeota archaeon M_DeepCast_400m_m2_082 [Phylum]</t>
  </si>
  <si>
    <t>Nanoarchaeota archaeon M_DeepCast_50m_m2_169 [Phylum]</t>
  </si>
  <si>
    <t>Archaea;Woesearchaeota (DHVEG-6);hydrothermal vent metagenome</t>
  </si>
  <si>
    <t>K_DeepCast_100m_m1_149</t>
  </si>
  <si>
    <t>Nanoarchaeota archaeon K_DeepCast_100m_m1_149 [Phylum]</t>
  </si>
  <si>
    <t>Archaea;Woesearchaeota (DHVEG-6);uncultured archaeon</t>
  </si>
  <si>
    <t>d__Archaea;p__Nanoarchaeota;c__Woesearchaeia;o__Pacearchaeales;f__GW2011-AR1;g__;s__</t>
  </si>
  <si>
    <t>Nanoarchaeota archaeon M_DeepCast_400m_m2_303 [Phylum]</t>
  </si>
  <si>
    <t>M_DeepCast_65m_mx_140</t>
  </si>
  <si>
    <t>CP Parvarchaeota</t>
  </si>
  <si>
    <t>d__Archaea;p__Micrarchaeota;c__Micrarchaeia;o__UBA10214;f__;g__;s__</t>
  </si>
  <si>
    <t>Diapherotrites(96)</t>
  </si>
  <si>
    <t>Micrarchaeia(96)</t>
  </si>
  <si>
    <t>d__Archaea;p__Micrarchaeota;c__;o__;f__;g__;s__</t>
  </si>
  <si>
    <t>Micrarchaeota archaeon M_DeepCast_65m_mx_140 [Phylum]</t>
  </si>
  <si>
    <t>Archaea;Miscellaneous Euryarchaeotic Group(MEG);uncultured archaeon</t>
  </si>
  <si>
    <t>CP Peribacteria</t>
  </si>
  <si>
    <t>d__Bacteria;p__Patescibacteria;c__Gracilibacteria;o__Peribacterales;f__Peribacteraceae;g__;s__</t>
  </si>
  <si>
    <t>d__Bacteria;p__Patescibacteria;c__Gracilibacteria;o__Peribacterales;f__;g__;s__</t>
  </si>
  <si>
    <t>Peribacterales bacterium K_Offshore_120m_m1_009 [Order]</t>
  </si>
  <si>
    <t>K_DeepCast_65m_m2_238</t>
  </si>
  <si>
    <t>CP Perigrinibacteria</t>
  </si>
  <si>
    <t>Gracilibacteria(100)</t>
  </si>
  <si>
    <t>Candidatus_Peribacteria(100)</t>
  </si>
  <si>
    <t>Peribacterales bacterium K_DeepCast_65m_m2_238 [Order]</t>
  </si>
  <si>
    <t>Bacteria;Peregrinibacteria;Candidatus Peribacteria;Candidatus Peribacteria bacterium GW2011_GWB1_54_5</t>
  </si>
  <si>
    <t>CP Poribacteria</t>
  </si>
  <si>
    <t>d__Bacteria;p__Poribacteria;c__WGA-4E;o__;f__;g__;s__</t>
  </si>
  <si>
    <t>Poribacteria(100)</t>
  </si>
  <si>
    <t>d__Bacteria;p__Poribacteria;c__;o__;f__;g__;s__</t>
  </si>
  <si>
    <t>Poribacteria bacterium M_DeepCast_200m_m2_052 [Phylum]</t>
  </si>
  <si>
    <t>Bacteria;Poribacteria;uncultured bacterium</t>
  </si>
  <si>
    <t>Bacteria bacterium K_DeepCast_300m_m1_220 [Domain]</t>
  </si>
  <si>
    <t>M_DeepCast_65m_m2_014</t>
  </si>
  <si>
    <t>Poribacteria bacterium M_DeepCast_65m_m2_014 [Phylum]</t>
  </si>
  <si>
    <t>CP Rokubacteria</t>
  </si>
  <si>
    <t>d__Bacteria;p__Methylomirabilota;c__Methylomirabilia;o__Rokubacteriales;f__GWA2-73-35;g__;s__</t>
  </si>
  <si>
    <t>Rokubacteria(100)</t>
  </si>
  <si>
    <t>NC10(100)</t>
  </si>
  <si>
    <t>Rokubacteriales(100)</t>
  </si>
  <si>
    <t>d__Bacteria;p__Methylomirabilota;c__;o__;f__;g__;s__</t>
  </si>
  <si>
    <t>Methylomirabilota bacterium M_DeepCast_50m_m1_133 [Phylum]</t>
  </si>
  <si>
    <t>Bacteria;Nitrospirae;Nitrospira;Nitrospirales;0319-6A21;uncultured bacterium</t>
  </si>
  <si>
    <t>Rokubacteria(99)</t>
  </si>
  <si>
    <t>NC10(99)</t>
  </si>
  <si>
    <t>Rokubacteriales(99)</t>
  </si>
  <si>
    <t>Methylomirabilota bacterium M_DeepCast_50m_m1_244 [Phylum]</t>
  </si>
  <si>
    <t>CP Saccharibacteria</t>
  </si>
  <si>
    <t>d__Bacteria;p__Patescibacteria;c__Saccharimonadia;o__Saccharimonadales;f__Saccharimonadaceae;g__;s__</t>
  </si>
  <si>
    <t>Saccharimonadia(100)</t>
  </si>
  <si>
    <t>Saccharimonadales(100)</t>
  </si>
  <si>
    <t>Saccharimonadaceae(100)</t>
  </si>
  <si>
    <t>Patescibacteria bacterium K_DeepCast_1200m_m2_081 [Phylum]</t>
  </si>
  <si>
    <t>Bacteria;Saccharibacteria;Candidatus Saccharibacteria bacterium GW2011_GWC2_44_17</t>
  </si>
  <si>
    <t>CP Shapirobacteria</t>
  </si>
  <si>
    <t>d__Bacteria;p__Patescibacteria;c__Microgenomatia;o__Shapirobacterales;f__;g__;s__</t>
  </si>
  <si>
    <t>Patescibacteria bacterium K_DeepCast_150m_m1_139 [Phylum]</t>
  </si>
  <si>
    <t>Bacteria;Microgenomates;Candidatus Woesebacteria;uncultured bacterium</t>
  </si>
  <si>
    <t>Patescibacteria(97)</t>
  </si>
  <si>
    <t>Microgenomatia(97)</t>
  </si>
  <si>
    <t>Patescibacteria bacterium K_DeepCast_250m_mx_219 [Phylum]</t>
  </si>
  <si>
    <t>M_DeepCast_50m_m2_049</t>
  </si>
  <si>
    <t>CP Staskawiczbacteria</t>
  </si>
  <si>
    <t>d__Bacteria;p__Patescibacteria;c__Paceibacteria;o__Paceibacterales;f__Staskawiczbacteraceae;g__;s__</t>
  </si>
  <si>
    <t>Candidatus_Staskawiczbacteria(100)</t>
  </si>
  <si>
    <t>Patescibacteria bacterium M_DeepCast_50m_m2_049 [Phylum]</t>
  </si>
  <si>
    <t>Sericytochromatia, Tanganyikabacteria</t>
  </si>
  <si>
    <t>d__Bacteria;p__Cyanobacteriota;c__Sericytochromatia;o__;f__;g__;s__</t>
  </si>
  <si>
    <t>Not a match, but in Cyanobacteria</t>
  </si>
  <si>
    <t>Cyanobacteria(87)</t>
  </si>
  <si>
    <t>d__Bacteria;p__Cyanobacteriota;c__;o__;f__;g__;s__</t>
  </si>
  <si>
    <t>Cyanobacteriota bacterium K_Offshore_40m_m2_103 [Phylum]</t>
  </si>
  <si>
    <t>Bacteria;Cyanobacteria;ML635J-21;uncultured bacterium</t>
  </si>
  <si>
    <t>K_DeepCast_65m_m2_236</t>
  </si>
  <si>
    <t>Cyanobacteriota bacterium K_DeepCast_65m_m2_236 [Phylum]</t>
  </si>
  <si>
    <t>M_DeepCast_65m_m2_071</t>
  </si>
  <si>
    <t>d__Bacteria;p__Cyanobacteriota;c__Sericytochromatia;o__S15B-MN24;f__;g__;s__</t>
  </si>
  <si>
    <t>Planctomycetes(100)</t>
  </si>
  <si>
    <t>OM190(100)</t>
  </si>
  <si>
    <t>Cyanobacteriota bacterium M_DeepCast_65m_m2_071 [Phylum]</t>
  </si>
  <si>
    <t>Bacteria;Planctomycetes;OM190;uncultured bacterium</t>
  </si>
  <si>
    <t>K_DeepCast_65m_m2_066</t>
  </si>
  <si>
    <t>CP Tectomicrobia</t>
  </si>
  <si>
    <t>Bacteria bacterium K_DeepCast_65m_m2_066 [Domain]</t>
  </si>
  <si>
    <t>K_Offshore_120m_m2_035</t>
  </si>
  <si>
    <t>CP TM6</t>
  </si>
  <si>
    <t>d__Bacteria;p__Dependentiae;c__Babeliae;o__Babeliales;f__RVW-14;g__;s__</t>
  </si>
  <si>
    <t>Not a match, is it renamed?</t>
  </si>
  <si>
    <t>Bacteria bacterium K_Offshore_120m_m2_035 [Domain]</t>
  </si>
  <si>
    <t>K_DeepCast_35m_m1_037</t>
  </si>
  <si>
    <t>Dependentiae(100)</t>
  </si>
  <si>
    <t>Babeliae(100)</t>
  </si>
  <si>
    <t>Babeliales(100)</t>
  </si>
  <si>
    <t>Bacteria bacterium K_DeepCast_35m_m1_037 [Domain]</t>
  </si>
  <si>
    <t>Bacteria;TM6 (Dependentiae);uncultured bacterium</t>
  </si>
  <si>
    <t>K_Offshore_40m_m1_063</t>
  </si>
  <si>
    <t>d__Bacteria;p__Dependentiae;c__Babeliae;o__Babeliales;f__;g__;s__</t>
  </si>
  <si>
    <t>Dependentiae(90)</t>
  </si>
  <si>
    <t>Babeliae(90)</t>
  </si>
  <si>
    <t>Babeliales(90)</t>
  </si>
  <si>
    <t>Bacteria bacterium K_Offshore_40m_m1_063 [Domain]</t>
  </si>
  <si>
    <t>M_DeepCast_50m_m2_233</t>
  </si>
  <si>
    <t>CP Urhbacteria</t>
  </si>
  <si>
    <t>d__Bacteria;p__Patescibacteria;c__ABY1;o__Uhrbacterales;f__GWF2-40-263;g__;s__</t>
  </si>
  <si>
    <t>ABY1(100)</t>
  </si>
  <si>
    <t>Candidatus_Uhrbacteria(99)</t>
  </si>
  <si>
    <t>Patescibacteria bacterium M_DeepCast_50m_m2_233 [Phylum]</t>
  </si>
  <si>
    <t>Bacteria;Parcubacteria;Candidatus Uhrbacteria;uncultured bacterium</t>
  </si>
  <si>
    <t>M_DeepCast_50m_m1_090</t>
  </si>
  <si>
    <t>d__Bacteria;p__Patescibacteria;c__ABY1;o__Uhrbacterales;f__2-12-FULL-60-25;g__;s__</t>
  </si>
  <si>
    <t>Candidatus_Magasanikbacteria(100)</t>
  </si>
  <si>
    <t>Patescibacteria bacterium M_DeepCast_50m_m1_090 [Phylum]</t>
  </si>
  <si>
    <t>Bacteria;Parcubacteria;Candidatus Magasanikbacteria;uncultured bacterium</t>
  </si>
  <si>
    <t>CP Verstraetaerchaeota</t>
  </si>
  <si>
    <t>d__Archaea;p__Crenarchaeota;c__Methanomethylicia;o__Methanomethyliales;f__Methanomethyliaceae;g__;s__</t>
  </si>
  <si>
    <t>Crenarchaeota(100)</t>
  </si>
  <si>
    <t>Verstraetearchaeia(100)</t>
  </si>
  <si>
    <t>Methanomethyliales(100)</t>
  </si>
  <si>
    <t>Methanomethyliaceae(100)</t>
  </si>
  <si>
    <t>Candidatus_Methanomethylicus(100)</t>
  </si>
  <si>
    <t>Methanomethyliaceae archaeon M_DeepCast_400m_m2_128 [Family]</t>
  </si>
  <si>
    <t>Archaea;Candidate division YNPFFA;uncultured archaeon</t>
  </si>
  <si>
    <t>K_DeepCast_150m_m2_086</t>
  </si>
  <si>
    <t>CP WOR-2 Omnitrophica</t>
  </si>
  <si>
    <t>d__Bacteria;p__Omnitrophota;c__koll11;o__GIF10;f__UBA6249;g__;s__</t>
  </si>
  <si>
    <t>d__Bacteria;p__Omnitrophota;c__;o__;f__;g__;s__</t>
  </si>
  <si>
    <t>Omnitrophota bacterium K_DeepCast_150m_m2_086 [Phylum]</t>
  </si>
  <si>
    <t>Omnitrophicaeota(100)</t>
  </si>
  <si>
    <t>Omnitrophota bacterium M_DeepCast_200m_m2_189 [Phylum]</t>
  </si>
  <si>
    <t>Bacteria;Omnitrophica;uncultured bacterium</t>
  </si>
  <si>
    <t>d__Bacteria;p__Omnitrophota;c__koll11;o__;f__;g__;s__</t>
  </si>
  <si>
    <t>Omnitrophota bacterium K_DeepCast_250m_m2_027 [Phylum]</t>
  </si>
  <si>
    <t>M_DeepCast_400m_m1_102</t>
  </si>
  <si>
    <t>Omnitrophota bacterium M_DeepCast_400m_m1_102 [Phylum]</t>
  </si>
  <si>
    <t>Omnitrophicaeota(97)</t>
  </si>
  <si>
    <t>Omnitrophota bacterium M_DeepCast_400m_m2_096 [Phylum]</t>
  </si>
  <si>
    <t>Omnitrophota bacterium M_DeepCast_400m_m2_183 [Phylum]</t>
  </si>
  <si>
    <t>K_DeepCast_150m_m1_084</t>
  </si>
  <si>
    <t>Omnitrophota bacterium K_DeepCast_150m_m1_084 [Phylum]</t>
  </si>
  <si>
    <t>K_DeepCast_250m_m2_062</t>
  </si>
  <si>
    <t>Archaea(98)</t>
  </si>
  <si>
    <t>Diapherotrites(85)</t>
  </si>
  <si>
    <t>Iainarchaeia(85)</t>
  </si>
  <si>
    <t>Iainarchaeales(85)</t>
  </si>
  <si>
    <t>Omnitrophota bacterium K_DeepCast_250m_m2_062 [Phylum]</t>
  </si>
  <si>
    <t>Bacteria;Omnitrophica;uncultured organism</t>
  </si>
  <si>
    <t>CP WOR-3</t>
  </si>
  <si>
    <t>d__Bacteria;p__WOR-3;c__WOR-3;o__UBA2258;f__UBA2258;g__;s__</t>
  </si>
  <si>
    <t>TA06(100)</t>
  </si>
  <si>
    <t>d__Bacteria;p__WOR-3;c__;o__;f__;g__;s__</t>
  </si>
  <si>
    <t>WOR-3 bacterium K_DeepCast_150m_m2_040 [Phylum]</t>
  </si>
  <si>
    <t>Bacteria;AC1;uncultured bacterium SHA-114</t>
  </si>
  <si>
    <t>WOR-3 bacterium K_DeepCast_150m_m2_307 [Phylum]</t>
  </si>
  <si>
    <t>Bacteria;AC1;uncultured bacterium</t>
  </si>
  <si>
    <t>WOR-3 bacterium K_DeepCast_250m_m1_105 [Phylum]</t>
  </si>
  <si>
    <t>M_DeepCast_400m_m1_356</t>
  </si>
  <si>
    <t>WOR-3 bacterium M_DeepCast_400m_m1_356 [Phylum]</t>
  </si>
  <si>
    <t>CP WWE1</t>
  </si>
  <si>
    <t>d__Bacteria;p__Cloacimonadota;c__Cloacimonadia;o__Cloacimonadales;f__Cloacimonadaceae;g__;s__</t>
  </si>
  <si>
    <t>Yes</t>
  </si>
  <si>
    <t>d__Bacteria;p__Cloacimonadota;c__;o__;f__;g__;s__</t>
  </si>
  <si>
    <t>Cloacimonadota bacterium K_DeepCast_150m_m2_105 [Phylum]</t>
  </si>
  <si>
    <t>K_DeepCast_250m_m1_043</t>
  </si>
  <si>
    <t>Cloacimonadota bacterium K_DeepCast_250m_m1_043 [Phylum]</t>
  </si>
  <si>
    <t>CP WWE3</t>
  </si>
  <si>
    <t>d__Bacteria;p__Patescibacteria;c__4484-211;o__4484-211;f__;g__;s__</t>
  </si>
  <si>
    <t>Patescibacteria bacterium M_DeepCast_400m_m2_266 [Phylum]</t>
  </si>
  <si>
    <t>K_DeepCast_100m_m2_307</t>
  </si>
  <si>
    <t>CP Ziwabacteria</t>
  </si>
  <si>
    <t>d__Bacteria;p__UBP1;c__PRR-12;o__;f__;g__;s__</t>
  </si>
  <si>
    <t>Bacteria bacterium K_DeepCast_100m_m2_307 [Domain]</t>
  </si>
  <si>
    <t>K_DeepCast_100m_m2_321</t>
  </si>
  <si>
    <t>Latescibacterales(100)</t>
  </si>
  <si>
    <t>Latescibacteraceae(100)</t>
  </si>
  <si>
    <t>Bacteria bacterium K_DeepCast_100m_m2_321 [Domain]</t>
  </si>
  <si>
    <t>K_Offshore_80m_m2_058</t>
  </si>
  <si>
    <t>CP Zixibacteria</t>
  </si>
  <si>
    <t>d__Bacteria;p__Latescibacterota;c__;o__;f__;g__;s__</t>
  </si>
  <si>
    <t>AncK6(100)</t>
  </si>
  <si>
    <t>Bacteria bacterium K_Offshore_80m_m2_058 [Domain]</t>
  </si>
  <si>
    <t>Cyanobacteria</t>
  </si>
  <si>
    <t>d__Bacteria;p__Cyanobacteriota;c__Cyanobacteriia;o__Synechococcales_A;f__Cyanobiaceae;g__Cyanobium;s__</t>
  </si>
  <si>
    <t>d__Bacteria;p__Cyanobacteriota;c__Cyanobacteriia;o__;f__;g__Cyanobium;s__</t>
  </si>
  <si>
    <t>Cyanobium sp. M_surface_7_m2_037 [Genus]</t>
  </si>
  <si>
    <t>M_surface_7_m2_040</t>
  </si>
  <si>
    <t>Cyanobium sp. M_surface_7_m2_040 [Genus]</t>
  </si>
  <si>
    <t>M_surface_9_m1_291</t>
  </si>
  <si>
    <t>Cyanobium sp. M_surface_9_m1_291 [Genus]</t>
  </si>
  <si>
    <t>Cyanobium sp. M_surface_10_m1_298 [Genus]</t>
  </si>
  <si>
    <t>Cyanobium sp. M_surface_10_m2_119 [Genus]</t>
  </si>
  <si>
    <t>Cyanobium sp. M_surface_10_m2_179 [Genus]</t>
  </si>
  <si>
    <t>Cyanobium sp. K_DeepCast_0m_m1_088 [Genus]</t>
  </si>
  <si>
    <t>Cyanobium sp. K_Offshore_0m_m2_072 [Genus]</t>
  </si>
  <si>
    <t>Cyanobium sp. M_DeepCast_100m_m1_067 [Genus]</t>
  </si>
  <si>
    <t>Cyanobium sp. K_DeepCast_150m_m2_101 [Genus]</t>
  </si>
  <si>
    <t>Cyanobium sp. M_DeepCast_200m_mx_001 [Genus]</t>
  </si>
  <si>
    <t>Cyanobium sp. K_DeepCast_35m_m1_288 [Genus]</t>
  </si>
  <si>
    <t>Cyanobium sp. K_DeepCast_35m_m2_023 [Genus]</t>
  </si>
  <si>
    <t>Cyanobium sp. K_DeepCast_35m_m2_155 [Genus]</t>
  </si>
  <si>
    <t>Cyanobacteria(100)</t>
  </si>
  <si>
    <t>Oxyphotobacteria(100)</t>
  </si>
  <si>
    <t>Cyanobium sp. K_Offshore_surface_m2_011 [Genus]</t>
  </si>
  <si>
    <t>Bacteria;Cyanobacteria;Cyanobacteria;SubsectionI;FamilyI;cyanobacterium WSH-1</t>
  </si>
  <si>
    <t>Cyanobium sp. K_Offshore_surface_m2_239 [Genus]</t>
  </si>
  <si>
    <t>K_DeepCast_150m_m1_356</t>
  </si>
  <si>
    <t>Deltaproteobacteria</t>
  </si>
  <si>
    <t>Deltaproteobacteria(100)</t>
  </si>
  <si>
    <t>Sva0485(100)</t>
  </si>
  <si>
    <t>Bacteria bacterium K_DeepCast_150m_m1_356 [Domain]</t>
  </si>
  <si>
    <t>Bacteria;Proteobacteria;Deltaproteobacteria;Sva0485;uncultured bacterium</t>
  </si>
  <si>
    <t>M_DeepCast_100m_m2_010</t>
  </si>
  <si>
    <t>d__Bacteria;p__Bdellovibrionota;c__;o__;f__;g__;s__</t>
  </si>
  <si>
    <t>Oligoflexales(100)</t>
  </si>
  <si>
    <t>0319-6G20(100)</t>
  </si>
  <si>
    <t>Bacteria bacterium M_DeepCast_100m_m2_010 [Domain]</t>
  </si>
  <si>
    <t>Bacteria;Proteobacteria;Deltaproteobacteria;Oligoflexales;0319-6G20;uncultured bacterium</t>
  </si>
  <si>
    <t>Bacteria bacterium K_Offshore_120m_m2_196 [Domain]</t>
  </si>
  <si>
    <t>K_Offshore_80m_m2_119</t>
  </si>
  <si>
    <t>d__Bacteria;p__Bdellovibrionota;c__Oligoflexia;o__Oligoflexales;f__;g__;s__</t>
  </si>
  <si>
    <t>Oligoflexaceae(100)</t>
  </si>
  <si>
    <t>d__Bacteria;p__;c__;o__Oligoflexales;f__;g__;s__</t>
  </si>
  <si>
    <t>Oligoflexales bacterium K_Offshore_80m_m2_119 [Order]</t>
  </si>
  <si>
    <t>Bacteria;Proteobacteria;Deltaproteobacteria;Oligoflexales;Oligoflexaceae;uncultured bacterium</t>
  </si>
  <si>
    <t>d__Bacteria;p__Desulfobacterota;c__BSN033;o__;f__;g__;s__</t>
  </si>
  <si>
    <t>Not a match, Deltaproteobacteria are renamed into Desulfobacterota in GTDB</t>
  </si>
  <si>
    <t>Syntrophobacterales(100)</t>
  </si>
  <si>
    <t>Syntrophaceae(100)</t>
  </si>
  <si>
    <t>d__Bacteria;p__Desulfobacterota;c__;o__;f__;g__;s__</t>
  </si>
  <si>
    <t>Desulfobacterota bacterium K_DeepCast_150m_m1_110 [Phylum]</t>
  </si>
  <si>
    <t>Bacteria;Proteobacteria;Deltaproteobacteria;Syntrophobacterales;Syntrophaceae;uncultured;uncultured bacterium</t>
  </si>
  <si>
    <t>d__Bacteria;p__Desulfobacterota;c__BSN033;o__BSN033;f__UBA1163;g__;s__</t>
  </si>
  <si>
    <t>Sva0485(99)</t>
  </si>
  <si>
    <t>Desulfobacterota bacterium K_DeepCast_100m_m1_199 [Phylum]</t>
  </si>
  <si>
    <t>Desulfobacterota bacterium K_DeepCast_100m_m2_189 [Phylum]</t>
  </si>
  <si>
    <t>Desulfobacterota bacterium K_DeepCast_100m_mx_276 [Phylum]</t>
  </si>
  <si>
    <t>Desulfobacterota bacterium K_DeepCast_1200m_m2_207 [Phylum]</t>
  </si>
  <si>
    <t>Desulfobacterota bacterium K_DeepCast_150m_m2_257 [Phylum]</t>
  </si>
  <si>
    <t>Desulfobacterota bacterium K_DeepCast_250m_m2_302 [Phylum]</t>
  </si>
  <si>
    <t>d__Bacteria;p__Desulfobacterota;c__Desulfobaccia;o__Desulfobaccales;f__;g__;s__</t>
  </si>
  <si>
    <t>Desulfobacca(100)</t>
  </si>
  <si>
    <t>Desulfobacterota bacterium K_DeepCast_150m_m2_098 [Phylum]</t>
  </si>
  <si>
    <t>Bacteria;Proteobacteria;Deltaproteobacteria;Syntrophobacterales;Syntrophaceae;Desulfobacca;uncultured bacterium</t>
  </si>
  <si>
    <t>Desulfobacterota bacterium K_DeepCast_250m_m1_077 [Phylum]</t>
  </si>
  <si>
    <t>Desulfobacterota bacterium K_DeepCast_250m_m2_102 [Phylum]</t>
  </si>
  <si>
    <t>K_DeepCast_300m_m2_211</t>
  </si>
  <si>
    <t>Desulfobacterota bacterium K_DeepCast_300m_m2_211 [Phylum]</t>
  </si>
  <si>
    <t>d__Bacteria;p__Desulfobacterota;c__Desulfobaccia;o__Desulfobaccales;f__Desulfobaccaceae;g__;s__</t>
  </si>
  <si>
    <t>Desulfobacterota bacterium K_DeepCast_300m_m2_247 [Phylum]</t>
  </si>
  <si>
    <t>d__Bacteria;p__Desulfobacterota;c__Desulfomonilia;o__;f__;g__;s__</t>
  </si>
  <si>
    <t>Desulfobacterota bacterium K_DeepCast_300m_mx_218 [Phylum]</t>
  </si>
  <si>
    <t>Archaea;Thaumarchaeota;Group C3;uncultured archaeon</t>
  </si>
  <si>
    <t>Desulfobacterota bacterium K_DeepCast_150m_m1_199 [Phylum]</t>
  </si>
  <si>
    <t>d__Bacteria;p__Desulfobacterota;c__Syntrophia;o__Syntrophales;f__;g__;s__</t>
  </si>
  <si>
    <t>d__Bacteria;p__Desulfobacterota;c__;o__Syntrophales;f__;g__;s__</t>
  </si>
  <si>
    <t>Syntrophales bacterium M_DeepCast_400m_m1_009 [Order]</t>
  </si>
  <si>
    <t>K_DeepCast_150m_m2_113</t>
  </si>
  <si>
    <t>d__Bacteria;p__Desulfobacterota;c__Syntrophia;o__Syntrophales;f__UBA5619;g__UBA5619;s__</t>
  </si>
  <si>
    <t>Syntrophus(100)</t>
  </si>
  <si>
    <t>Syntrophales bacterium K_DeepCast_150m_m2_113 [Order]</t>
  </si>
  <si>
    <t>Bacteria;Proteobacteria;Deltaproteobacteria;Syntrophobacterales;Syntrophaceae;Syntrophus;uncultured delta proteobacterium</t>
  </si>
  <si>
    <t>K_DeepCast_100m_m1_326</t>
  </si>
  <si>
    <t>d__Bacteria;p__Myxococcota;c__;o__;f__;g__;s__</t>
  </si>
  <si>
    <t>Not a match, Deltaproteobacteria are broken down into Myxococcota phylum</t>
  </si>
  <si>
    <t>Bacteria bacterium K_DeepCast_100m_m1_326 [Domain]</t>
  </si>
  <si>
    <t>K_DeepCast_100m_mx_210</t>
  </si>
  <si>
    <t>Bacteria bacterium K_DeepCast_100m_mx_210 [Domain]</t>
  </si>
  <si>
    <t>M_DeepCast_400m_m1_331</t>
  </si>
  <si>
    <t>Bacteria bacterium M_DeepCast_400m_m1_331 [Domain]</t>
  </si>
  <si>
    <t>K_DeepCast_100m_m2_268</t>
  </si>
  <si>
    <t>NB1-j(100)</t>
  </si>
  <si>
    <t>Bacteria bacterium K_DeepCast_100m_m2_268 [Domain]</t>
  </si>
  <si>
    <t>Bacteria;Proteobacteria;Deltaproteobacteria;NB1-j;uncultured bacterium</t>
  </si>
  <si>
    <t>K_Offshore_0m_m1_055</t>
  </si>
  <si>
    <t>d__Bacteria;p__Myxococcota;c__Myxococcia;o__Myxococcales;f__Myxococcaceae;g__;s__</t>
  </si>
  <si>
    <t>d__Bacteria;p__;c__;o__;f__Myxococcaceae;g__;s__</t>
  </si>
  <si>
    <t>Myxococcaceae bacterium K_Offshore_0m_m1_055 [Family]</t>
  </si>
  <si>
    <t>K_Offshore_80m_m2_039</t>
  </si>
  <si>
    <t>d__Bacteria;p__Myxococcota;c__Polyangia;o__Polyangiales;f__;g__;s__</t>
  </si>
  <si>
    <t>Bacteria bacterium K_Offshore_80m_m2_039 [Domain]</t>
  </si>
  <si>
    <t>d__Bacteria;p__Myxococcota;c__Polyangia;o__Polyangiales;f__Polyangiaceae;g__;s__</t>
  </si>
  <si>
    <t>Proteobacteria(96)</t>
  </si>
  <si>
    <t>Deltaproteobacteria(95)</t>
  </si>
  <si>
    <t>Myxococcales(95)</t>
  </si>
  <si>
    <t>d__Bacteria;p__;c__;o__;f__Polyangiaceae;g__;s__</t>
  </si>
  <si>
    <t>Polyangiaceae bacterium K_DeepCast_35m_m2_009 [Family]</t>
  </si>
  <si>
    <t>Bacteria;Proteobacteria;Deltaproteobacteria;Myxococcales;Polyangiaceae;Polyangium;uncultured bacterium</t>
  </si>
  <si>
    <t>K_DeepCast_35m_m2_046</t>
  </si>
  <si>
    <t>Proteobacteria(97)</t>
  </si>
  <si>
    <t>Deltaproteobacteria(96)</t>
  </si>
  <si>
    <t>Myxococcales(96)</t>
  </si>
  <si>
    <t>Polyangiaceae bacterium K_DeepCast_35m_m2_046 [Family]</t>
  </si>
  <si>
    <t>Bacteria;Proteobacteria;Deltaproteobacteria;Myxococcales;Phaselicystidaceae;Phaselicystis;uncultured bacterium</t>
  </si>
  <si>
    <t>K_DeepCast_100m_m2_324</t>
  </si>
  <si>
    <t>d__Bacteria;p__Myxococcota;c__UBA4248;o__;f__;g__;s__</t>
  </si>
  <si>
    <t>Deltaproteobacteria(87)</t>
  </si>
  <si>
    <t>Bacteria bacterium K_DeepCast_100m_m2_324 [Domain]</t>
  </si>
  <si>
    <t>Bacteria;Proteobacteria;Deltaproteobacteria;Bradymonadales;uncultured bacterium</t>
  </si>
  <si>
    <t>M_DeepCast_200m_m2_133</t>
  </si>
  <si>
    <t>Bacteria bacterium M_DeepCast_200m_m2_133 [Domain]</t>
  </si>
  <si>
    <t>d__Bacteria;p__Myxococcota;c__UBA4248;o__UBA7976;f__UBA1532;g__;s__</t>
  </si>
  <si>
    <t>PB19(100)</t>
  </si>
  <si>
    <t>Bacteria bacterium K_DeepCast_35m_m1_177 [Domain]</t>
  </si>
  <si>
    <t>K_DeepCast_35m_m1_088</t>
  </si>
  <si>
    <t>d__Bacteria;p__Myxococcota;c__UBA727;o__UBA727;f__;g__;s__</t>
  </si>
  <si>
    <t>Myxococcales(100)</t>
  </si>
  <si>
    <t>Blfdi19(100)</t>
  </si>
  <si>
    <t>Bacteria bacterium K_DeepCast_35m_m1_088 [Domain]</t>
  </si>
  <si>
    <t>Bacteria;Proteobacteria;Deltaproteobacteria;Myxococcales;Blfdi19;uncultured soil bacterium</t>
  </si>
  <si>
    <t>K_Offshore_120m_m2_200</t>
  </si>
  <si>
    <t>d__Bacteria;p__Myxococcota;c__UBA796;o__UBA796;f__;g__;s__</t>
  </si>
  <si>
    <t>Deltaproteobacteria(99)</t>
  </si>
  <si>
    <t>Bdellovibrionales(98)</t>
  </si>
  <si>
    <t>Bdellovibrionaceae(98)</t>
  </si>
  <si>
    <t>OM27_clade(98)</t>
  </si>
  <si>
    <t>Bacteria bacterium K_Offshore_120m_m2_200 [Domain]</t>
  </si>
  <si>
    <t>Bacteria;Proteobacteria;Deltaproteobacteria;Bdellovibrionales;Bdellovibrionaceae;OM27 clade;uncultured bacterium</t>
  </si>
  <si>
    <t>M_DeepCast_65m_m2_104</t>
  </si>
  <si>
    <t>Bacteria bacterium M_DeepCast_65m_m2_104 [Domain]</t>
  </si>
  <si>
    <t>M_DeepCast_65m_m1_011</t>
  </si>
  <si>
    <t>d__Bacteria;p__Myxococcota;c__UBA9042;o__;f__;g__;s__</t>
  </si>
  <si>
    <t>053A03-B-DI-P58(100)</t>
  </si>
  <si>
    <t>Bacteria bacterium M_DeepCast_65m_m1_011 [Domain]</t>
  </si>
  <si>
    <t>Bacteria;Proteobacteria;Deltaproteobacteria;Oligoflexales;053A03-B-DI-P58;uncultured delta proteobacterium</t>
  </si>
  <si>
    <t>d__Bacteria;p__Myxococcota;c__UBA9160;o__UBA9160;f__UBA6930;g__;s__</t>
  </si>
  <si>
    <t>Bacteria bacterium K_Offshore_120m_mx_162 [Domain]</t>
  </si>
  <si>
    <t>K_DeepCast_65m_m1_217</t>
  </si>
  <si>
    <t>d__Bacteria;p__UBP10;c__GR-WP33-30;o__;f__;g__;s__</t>
  </si>
  <si>
    <t>Not a match, Deltaproteobacteria are broken down into UBP10 in GTDB-tk</t>
  </si>
  <si>
    <t>Bacteria bacterium K_DeepCast_65m_m1_217 [Domain]</t>
  </si>
  <si>
    <t>K_DeepCast_65m_m2_035</t>
  </si>
  <si>
    <t>Desulfarculales(100)</t>
  </si>
  <si>
    <t>Desulfarculaceae(100)</t>
  </si>
  <si>
    <t>Bacteria bacterium K_DeepCast_65m_m2_035 [Domain]</t>
  </si>
  <si>
    <t>Bacteria;Proteobacteria;Deltaproteobacteria;Desulfurellales;Desulfurellaceae;H16;uncultured bacterium</t>
  </si>
  <si>
    <t>K_Offshore_80m_m1_159</t>
  </si>
  <si>
    <t>RCP2-54(80)</t>
  </si>
  <si>
    <t>Bacteria bacterium K_Offshore_80m_m1_159 [Domain]</t>
  </si>
  <si>
    <t>K_Offshore_80m_m2_194</t>
  </si>
  <si>
    <t>Proteobacteria(99)</t>
  </si>
  <si>
    <t>Myxococcales(93)</t>
  </si>
  <si>
    <t>bacteriap25(93)</t>
  </si>
  <si>
    <t>Bacteria bacterium K_Offshore_80m_m2_194 [Domain]</t>
  </si>
  <si>
    <t>Bacteria;Proteobacteria;Deltaproteobacteria;Desulfurellales;Desulfurellaceae;G55;uncultured bacterium</t>
  </si>
  <si>
    <t>K_Offshore_80m_m2_211</t>
  </si>
  <si>
    <t>Bacteria bacterium K_Offshore_80m_m2_211 [Domain]</t>
  </si>
  <si>
    <t>M_DeepCast_50m_m2_156</t>
  </si>
  <si>
    <t>Diapherotrites</t>
  </si>
  <si>
    <t>d__Archaea;p__Micrarchaeota;c__Iainarchaeia;o__;f__;g__;s__</t>
  </si>
  <si>
    <t>Diapherotrites(100)</t>
  </si>
  <si>
    <t>Iainarchaeia(100)</t>
  </si>
  <si>
    <t>Iainarchaeales(100)</t>
  </si>
  <si>
    <t>Micrarchaeota archaeon M_DeepCast_50m_m2_156 [Phylum]</t>
  </si>
  <si>
    <t>Archaea;Diapherotrites;Diapherotrites Incertae Sedis;Unknown Order;Unknown Family;Candidatus Iainarchaeum;Diapherotrites archaeon SCGC AAA011-N19</t>
  </si>
  <si>
    <t>Euryarchaeota</t>
  </si>
  <si>
    <t>d__Archaea;p__Thermoplasmatota;c__;o__;f__;g__;s__</t>
  </si>
  <si>
    <t>Euryarchaeota(100)</t>
  </si>
  <si>
    <t>Thermoplasmata(100)</t>
  </si>
  <si>
    <t>Archaea archaeon M_DeepCast_200m_m1_298 [Domain]</t>
  </si>
  <si>
    <t>Archaea;Euryarchaeota;Thermoplasmata;Thermoplasmatales;Terrestrial Miscellaneous Gp(TMEG);uncultured archaeon</t>
  </si>
  <si>
    <t>d__Archaea;p__Euryarchaeota;c__Methanobacteria;o__Methanobacteriales;f__Methanobacteriaceae;g__;s__</t>
  </si>
  <si>
    <t>Methanobacteria(100)</t>
  </si>
  <si>
    <t>Methanobacteriales(100)</t>
  </si>
  <si>
    <t>Methanobacteriaceae(100)</t>
  </si>
  <si>
    <t>Methanobacterium(100)</t>
  </si>
  <si>
    <t>d__Archaea;p__;c__Methanobacteria;o__Methanobacteriales;f__Methanobacteriaceae;g__;s__</t>
  </si>
  <si>
    <t>Methanobacteriaceae archaeon K_DeepCast_300m_m2_256 [Family]</t>
  </si>
  <si>
    <t>M_DeepCast_400m_m2_325</t>
  </si>
  <si>
    <t>d__Archaea;p__Thermoplasmatota;c__Thermoplasmata_A;o__Methanomassiliicoccales;f__;g__;s__</t>
  </si>
  <si>
    <t>Archaea archaeon M_DeepCast_400m_m2_325 [Domain]</t>
  </si>
  <si>
    <t>M_DeepCast_100m_m2_066</t>
  </si>
  <si>
    <t>Paludibaculum(100)</t>
  </si>
  <si>
    <t>Solibacteraceae bacterium M_DeepCast_100m_m2_066 [Family]</t>
  </si>
  <si>
    <t>Bacteria;Acidobacteria;Solibacteres;Solibacterales;Solibacteraceae (Subgroup 3);Paludibaculum;uncultured bacterium</t>
  </si>
  <si>
    <t>M_DeepCast_100m_m2_149</t>
  </si>
  <si>
    <t>Solibacteraceae bacterium M_DeepCast_100m_m2_149 [Family]</t>
  </si>
  <si>
    <t>M_DeepCast_100m_mx_118</t>
  </si>
  <si>
    <t>Solibacteraceae bacterium M_DeepCast_100m_mx_118 [Family]</t>
  </si>
  <si>
    <t>Solibacteraceae bacterium K_DeepCast_250m_m1_110 [Family]</t>
  </si>
  <si>
    <t>K_DeepCast_250m_m2_119</t>
  </si>
  <si>
    <t>Acidobacteriota bacterium K_DeepCast_250m_m2_119 [Phylum]</t>
  </si>
  <si>
    <t>K_Offshore_40m_m2_176</t>
  </si>
  <si>
    <t>Solibacteraceae bacterium K_Offshore_40m_m2_176 [Family]</t>
  </si>
  <si>
    <t>M_DeepCast_50m_m2_162</t>
  </si>
  <si>
    <t>Solibacteraceae bacterium M_DeepCast_50m_m2_162 [Family]</t>
  </si>
  <si>
    <t>K_DeepCast_65m_m2_251</t>
  </si>
  <si>
    <t>Solibacteraceae bacterium K_DeepCast_65m_m2_251 [Family]</t>
  </si>
  <si>
    <t>K_Offshore_80m_m2_003</t>
  </si>
  <si>
    <t>Solibacteraceae bacterium K_Offshore_80m_m2_003 [Family]</t>
  </si>
  <si>
    <t>K_Offshore_80m_m2_102</t>
  </si>
  <si>
    <t>Bryobacter(94)</t>
  </si>
  <si>
    <t>Solibacteraceae bacterium K_Offshore_80m_m2_102 [Family]</t>
  </si>
  <si>
    <t>Bacteria;Acidobacteria;Solibacteres;Solibacterales;Solibacteraceae (Subgroup 3);Bryobacter;uncultured Acidobacteria bacterium</t>
  </si>
  <si>
    <t>Firmicutes</t>
  </si>
  <si>
    <t>d__Bacteria;p__Firmicutes_D;c__Dethiobacteria;o__DTU022;f__DTU022;g__;s__</t>
  </si>
  <si>
    <t>Bacteria bacterium K_DeepCast_150m_m2_056 [Domain]</t>
  </si>
  <si>
    <t>M_surface_6_m1_040</t>
  </si>
  <si>
    <t>d__Bacteria;p__Firmicutes;c__Bacilli;o__RFN20;f__CAG-826;g__;s__</t>
  </si>
  <si>
    <t>d__Bacteria;p__Firmicutes;c__Bacilli;o__;f__;g__;s__</t>
  </si>
  <si>
    <t>Bacilli bacterium M_surface_6_m1_040 [Class]</t>
  </si>
  <si>
    <t>M_surface_9_m2_177</t>
  </si>
  <si>
    <t>Gammaproteobacteria</t>
  </si>
  <si>
    <t>d__Bacteria;p__Proteobacteria;c__Gammaproteobacteria;o__Berkiellales;f__;g__;s__</t>
  </si>
  <si>
    <t>d__Bacteria;p__;c__Gammaproteobacteria;o__;f__;g__;s__</t>
  </si>
  <si>
    <t>Gammaproteobacteria bacterium M_surface_9_m2_177 [Class]</t>
  </si>
  <si>
    <t>d__Bacteria;p__Proteobacteria;c__Gammaproteobacteria;o__Betaproteobacteriales;f__Methylophilaceae;g__Methylopumilus;s__</t>
  </si>
  <si>
    <t>d__Bacteria;p__;c__Gammaproteobacteria;o__Betaproteobacteriales;f__Methylophilaceae;g__Methylopumilus;s__</t>
  </si>
  <si>
    <t>Methylopumilus sp. K_Offshore_40m_m1_049 [Genus]</t>
  </si>
  <si>
    <t>M_surface_10_m2_141</t>
  </si>
  <si>
    <t>d__Bacteria;p__Proteobacteria;c__Gammaproteobacteria;o__Ga0077536;f__Ga0077536;g__;s__</t>
  </si>
  <si>
    <t>Gammaproteobacteria bacterium M_surface_10_m2_141 [Class]</t>
  </si>
  <si>
    <t>M_DeepCast_65m_m1_270</t>
  </si>
  <si>
    <t>d__Bacteria;p__Proteobacteria;c__Gammaproteobacteria;o__Methylococcales;f__Methylococcaceae;g__;s__</t>
  </si>
  <si>
    <t>d__Bacteria;p__;c__Gammaproteobacteria;o__Methylococcales;f__;g__;s__</t>
  </si>
  <si>
    <t>Methylococcales bacterium M_DeepCast_65m_m1_270 [Order]</t>
  </si>
  <si>
    <t>d__Bacteria;p__Proteobacteria;c__Gammaproteobacteria;o__Methylococcales;f__Methylomonadaceae;g__Methyloglobulus;s__</t>
  </si>
  <si>
    <t>Methylococcales(83)</t>
  </si>
  <si>
    <t>Methylomonaceae(83)</t>
  </si>
  <si>
    <t>d__Bacteria;p__;c__Gammaproteobacteria;o__Methylococcales;f__Methylomonadaceae;g__Methyloglobulus;s__</t>
  </si>
  <si>
    <t>Methyloglobulus sp. M_DeepCast_65m_m1_284 [Genus]</t>
  </si>
  <si>
    <t>Bacteria;Proteobacteria;Gammaproteobacteria;Methylococcales;Methylococcaceae;Methylomonas;Methylomonas lenta</t>
  </si>
  <si>
    <t>K_Offshore_80m_m1_177</t>
  </si>
  <si>
    <t>d__Bacteria;p__Proteobacteria;c__Gammaproteobacteria;o__Pseudomonadales;f__HTCC2089;g__;s__</t>
  </si>
  <si>
    <t>KI89A_clade(98)</t>
  </si>
  <si>
    <t>d__Bacteria;p__;c__Gammaproteobacteria;o__Pseudomonadales;f__;g__;s__</t>
  </si>
  <si>
    <t>Pseudomonadales bacterium K_Offshore_80m_m1_177 [Order]</t>
  </si>
  <si>
    <t>Bacteria;Proteobacteria;Gammaproteobacteria;KI89A clade;uncultured bacterium</t>
  </si>
  <si>
    <t>M_surface_6_m2_085</t>
  </si>
  <si>
    <t>d__Bacteria;p__Proteobacteria;c__Gammaproteobacteria;o__Steroidobacterales;f__Steroidobacteraceae;g__;s__</t>
  </si>
  <si>
    <t>Gammaproteobacteria bacterium M_surface_6_m2_085 [Class]</t>
  </si>
  <si>
    <t>M_surface_9_m2_068</t>
  </si>
  <si>
    <t>Bacteria(83)</t>
  </si>
  <si>
    <t>Gammaproteobacteria bacterium M_surface_9_m2_068 [Class]</t>
  </si>
  <si>
    <t>PeM15(95)</t>
  </si>
  <si>
    <t>Gammaproteobacteria bacterium K_Offshore_0m_mx_117 [Class]</t>
  </si>
  <si>
    <t>Bacteria;Proteobacteria;Deltaproteobacteria;Bradymonadales;uncultured delta proteobacterium</t>
  </si>
  <si>
    <t>PLTA13(100)</t>
  </si>
  <si>
    <t>Gammaproteobacteria bacterium M_DeepCast_100m_m1_014 [Class]</t>
  </si>
  <si>
    <t>Bacteria;Proteobacteria;Gammaproteobacteria;Xanthomonadales;uncultured;uncultured bacterium</t>
  </si>
  <si>
    <t>Gammaproteobacteria bacterium M_DeepCast_100m_m2_072 [Class]</t>
  </si>
  <si>
    <t>Gammaproteobacteria bacterium K_Offshore_120m_m1_194 [Class]</t>
  </si>
  <si>
    <t>K_Offshore_120m_m2_034</t>
  </si>
  <si>
    <t>Gammaproteobacteria bacterium K_Offshore_120m_m2_034 [Class]</t>
  </si>
  <si>
    <t>Gammaproteobacteria bacterium K_DeepCast_35m_m1_077 [Class]</t>
  </si>
  <si>
    <t>K_Offshore_40m_mx_227</t>
  </si>
  <si>
    <t>Gammaproteobacteria bacterium K_Offshore_40m_mx_227 [Class]</t>
  </si>
  <si>
    <t>M_DeepCast_65m_mx_133</t>
  </si>
  <si>
    <t>Gammaproteobacteria bacterium M_DeepCast_65m_mx_133 [Class]</t>
  </si>
  <si>
    <t>Gammaproteobacteria bacterium K_Offshore_80m_m2_057 [Class]</t>
  </si>
  <si>
    <t>K_Offshore_surface_m1_032</t>
  </si>
  <si>
    <t>Gammaproteobacteria bacterium K_Offshore_surface_m1_032 [Class]</t>
  </si>
  <si>
    <t>K_DeepCast_100m_m2_315</t>
  </si>
  <si>
    <t>d__Bacteria;p__Proteobacteria;c__Gammaproteobacteria;o__UBA11654;f__UBA11654;g__;s__</t>
  </si>
  <si>
    <t>Gammaproteobacteria bacterium K_DeepCast_100m_m2_315 [Class]</t>
  </si>
  <si>
    <t>K_Offshore_80m_m2_176</t>
  </si>
  <si>
    <t>JG36-GS-52(100)</t>
  </si>
  <si>
    <t>Gammaproteobacteria bacterium K_Offshore_80m_m2_176 [Class]</t>
  </si>
  <si>
    <t>K_Offshore_40m_m1_054</t>
  </si>
  <si>
    <t>d__Bacteria;p__Proteobacteria;c__Gammaproteobacteria;o__UBA7916;f__;g__;s__</t>
  </si>
  <si>
    <t>Gammaproteobacteria bacterium K_Offshore_40m_m1_054 [Class]</t>
  </si>
  <si>
    <t>M_surface_7_m1_048</t>
  </si>
  <si>
    <t>Gemmatimonadetes</t>
  </si>
  <si>
    <t>d__Bacteria;p__Gemmatimonadota;c__Gemmatimonadetes;o__Gemmatimonadales;f__Gemmatimonadaceae;g__;s__</t>
  </si>
  <si>
    <t>d__Bacteria;p__Gemmatimonadota;c__Gemmatimonadetes;o__;f__Gemmatimonadaceae;g__;s__</t>
  </si>
  <si>
    <t>Gemmatimonadaceae bacterium M_surface_7_m1_048 [Family]</t>
  </si>
  <si>
    <t>K_Offshore_120m_m2_038</t>
  </si>
  <si>
    <t>d__Bacteria;p__Gemmatimonadota;c__Gemmatimonadetes;o__Gemmatimonadales;f__;g__;s__</t>
  </si>
  <si>
    <t>d__Bacteria;p__Gemmatimonadota;c__Gemmatimonadetes;o__;f__;g__;s__</t>
  </si>
  <si>
    <t>Gemmatimonadetes bacterium K_Offshore_120m_m2_038 [Class]</t>
  </si>
  <si>
    <t>K_Offshore_80m_m1_181</t>
  </si>
  <si>
    <t>d__Bacteria;p__Gemmatimonadota;c__Gemmatimonadetes;o__Gemmatimonadales;f__GWC2-71-9;g__;s__</t>
  </si>
  <si>
    <t>Gemmatimonadetes bacterium K_Offshore_80m_m1_181 [Class]</t>
  </si>
  <si>
    <t>K_Offshore_80m_m2_041</t>
  </si>
  <si>
    <t>d__Bacteria;p__Gemmatimonadota;c__Gemmatimonadetes;o__SG8-23;f__UBA6960;g__;s__</t>
  </si>
  <si>
    <t>Gemmatimonadetes(100)</t>
  </si>
  <si>
    <t>BD2-11_terrestrial_group(100)</t>
  </si>
  <si>
    <t>d__Bacteria;p__Gemmatimonadota;c__Gemmatimonadetes;o__SG8-23;f__;g__;s__</t>
  </si>
  <si>
    <t>SG8-23 bacterium K_Offshore_80m_m2_041 [Order]</t>
  </si>
  <si>
    <t>Bacteria;Gemmatimonadetes;BD2-11 terrestrial group;uncultured soil bacterium</t>
  </si>
  <si>
    <t>M_DeepCast_400m_m2_225</t>
  </si>
  <si>
    <t>d__Bacteria;p__Chloroflexota;c__Dehalococcoidia;o__UBA1151;f__;g__;s__</t>
  </si>
  <si>
    <t>Dehalococcoidia bacterium M_DeepCast_400m_m2_225 [Class]</t>
  </si>
  <si>
    <t>K_Offshore_40m_mx_046</t>
  </si>
  <si>
    <t>Gemmatimonadales(100)</t>
  </si>
  <si>
    <t>Gemmatimonadaceae(100)</t>
  </si>
  <si>
    <t>Gemmatimonadaceae bacterium K_Offshore_40m_mx_046 [Family]</t>
  </si>
  <si>
    <t>Bacteria;Gemmatimonadetes;Gemmatimonadetes;Gemmatimonadales;Gemmatimonadaceae;uncultured;marine metagenome</t>
  </si>
  <si>
    <t>Gemmatimonadaceae bacterium M_DeepCast_50m_m2_218 [Family]</t>
  </si>
  <si>
    <t>Bacteria;Gemmatimonadetes;Gemmatimonadetes;Gemmatimonadales;Gemmatimonadaceae;uncultured;uncultured bacterium</t>
  </si>
  <si>
    <t>M_DeepCast_65m_m1_262</t>
  </si>
  <si>
    <t>Gemmatimonadaceae bacterium M_DeepCast_65m_m1_262 [Family]</t>
  </si>
  <si>
    <t>Ignavibacteria</t>
  </si>
  <si>
    <t>d__Bacteria;p__Bacteroidota;c__Kapabacteria;o__Kapabacteriales;f__Kapabacteriaceae;g__UBA10438;s__</t>
  </si>
  <si>
    <t>d__Bacteria;p__Bacteroidota;c__;o__;f__;g__;s__</t>
  </si>
  <si>
    <t>Bacteroidota bacterium M_surface_10_mx_236 [Phylum]</t>
  </si>
  <si>
    <t>d__Bacteria;p__Bacteroidota;c__Kapabacteria;o__Kapabacteriales;f__;g__;s__</t>
  </si>
  <si>
    <t>Synechococcales(81)</t>
  </si>
  <si>
    <t>Cyanobiaceae(80)</t>
  </si>
  <si>
    <t>Bacteroidota bacterium K_Offshore_0m_mx_139 [Phylum]</t>
  </si>
  <si>
    <t>d__Bacteria;p__Bacteroidota;c__Ignavibacteria;o__;f__;g__;s__</t>
  </si>
  <si>
    <t>Ignavibacteria(100)</t>
  </si>
  <si>
    <t>Ignavibacteriales(100)</t>
  </si>
  <si>
    <t>SM1H02(100)</t>
  </si>
  <si>
    <t>Ignavibacteria bacterium K_DeepCast_100m_m2_118 [Class]</t>
  </si>
  <si>
    <t>Bacteria;Ignavibacteriae;Ignavibacteria;Ignavibacteriales;SM1H02;uncultured Chlorobi bacterium</t>
  </si>
  <si>
    <t>d__Bacteria;p__Bacteroidota;c__Ignavibacteria;o__Ignavibacteriales;f__Melioribacteraceae;g__;s__</t>
  </si>
  <si>
    <t>SR-FBR-L83(100)</t>
  </si>
  <si>
    <t>Melioribacteraceae bacterium K_DeepCast_100m_m2_176 [Family]</t>
  </si>
  <si>
    <t>Bacteria;Ignavibacteriae;Ignavibacteria;Ignavibacteriales;SR-FBR-L83;uncultured bacterium</t>
  </si>
  <si>
    <t>d__Bacteria;p__Bacteroidota;c__UBA10030;o__UBA10030;f__;g__;s__</t>
  </si>
  <si>
    <t>Kryptoniales(100)</t>
  </si>
  <si>
    <t>BSV26(100)</t>
  </si>
  <si>
    <t>Bacteroidota bacterium K_DeepCast_100m_m2_316 [Phylum]</t>
  </si>
  <si>
    <t>Bacteria;Ignavibacteriae;Ignavibacteria;Ignavibacteriales;BSV26;uncultured bacterium</t>
  </si>
  <si>
    <t>d__Bacteria;p__Bacteroidota;c__Ignavibacteria;o__SJA-28;f__;g__;s__</t>
  </si>
  <si>
    <t>SJA-28(100)</t>
  </si>
  <si>
    <t>Ignavibacteria bacterium K_DeepCast_250m_m1_364 [Class]</t>
  </si>
  <si>
    <t>Bacteria;Chlorobi;Chlorobia;Chlorobiales;SJA-28;uncultured bacterium</t>
  </si>
  <si>
    <t>d__Bacteria;p__Bacteroidota;c__UBA10030;o__UBA10030;f__UBA10030;g__;s__</t>
  </si>
  <si>
    <t>Bacteroidota bacterium M_DeepCast_400m_m2_062 [Phylum]</t>
  </si>
  <si>
    <t>M_DeepCast_65m_m1_282</t>
  </si>
  <si>
    <t>d__Bacteria;p__Bacteroidota;c__UBA10030;o__;f__;g__;s__</t>
  </si>
  <si>
    <t>Bacteroidetes(99)</t>
  </si>
  <si>
    <t>Ignavibacteria(95)</t>
  </si>
  <si>
    <t>Ignavibacteriales(89)</t>
  </si>
  <si>
    <t>Bacteroidota bacterium M_DeepCast_65m_m1_282 [Phylum]</t>
  </si>
  <si>
    <t>Bacteroidota bacterium K_Offshore_80m_m2_224 [Phylum]</t>
  </si>
  <si>
    <t>K_DeepCast_100m_m2_241</t>
  </si>
  <si>
    <t>Kirimatiellacea</t>
  </si>
  <si>
    <t>d__Bacteria;p__Verrucomicrobiota;c__Kiritimatiellae;o__Kiritimatiellales;f__;g__;s__</t>
  </si>
  <si>
    <t>Match, but Kirimatiellae are within Verrucomicrobia in GTDB-tk</t>
  </si>
  <si>
    <t>Kiritimatiellales(100)</t>
  </si>
  <si>
    <t>Kiritimatiellaceae(100)</t>
  </si>
  <si>
    <t>MSBL3(100)</t>
  </si>
  <si>
    <t>Kiritimatiellales bacterium K_DeepCast_100m_m2_241 [Order]</t>
  </si>
  <si>
    <t>Bacteria;Verrucomicrobia;MSBL3;uncultured bacterium</t>
  </si>
  <si>
    <t>Lentisphaerae</t>
  </si>
  <si>
    <t>d__Bacteria;p__Verrucomicrobiota;c__Kiritimatiellae;o__;f__;g__;s__</t>
  </si>
  <si>
    <t>Not a match, Lentisphaerae are lumpted with Kiritimatiellae in GTDB-tk</t>
  </si>
  <si>
    <t>WCHB1-41(99)</t>
  </si>
  <si>
    <t>Kiritimatiellae bacterium K_DeepCast_100m_m2_028 [Class]</t>
  </si>
  <si>
    <t>M_DeepCast_200m_m2_085</t>
  </si>
  <si>
    <t>d__Bacteria;p__Verrucomicrobiota;c__Kiritimatiellae;o__RFP12;f__;g__;s__</t>
  </si>
  <si>
    <t>WCHB1-41(100)</t>
  </si>
  <si>
    <t>Kiritimatiellae bacterium M_DeepCast_200m_m2_085 [Class]</t>
  </si>
  <si>
    <t>d__Bacteria;p__Verrucomicrobiota;c__Kiritimatiellae;o__UBA8416;f__;g__;s__</t>
  </si>
  <si>
    <t>Kiritimatiellae bacterium K_DeepCast_250m_m2_056 [Class]</t>
  </si>
  <si>
    <t>Kiritimatiellae bacterium M_DeepCast_400m_m2_230 [Class]</t>
  </si>
  <si>
    <t>K_DeepCast_150m_m2_200</t>
  </si>
  <si>
    <t>Nitrospirae</t>
  </si>
  <si>
    <t>d__Bacteria;p__Nitrospirota;c__Thermodesulfovibrionia;o__Thermodesulfovibrionales;f__SM23-35;g__;s__</t>
  </si>
  <si>
    <t>Match, but Nitropirae are renamed Nitrospirota</t>
  </si>
  <si>
    <t>d__Bacteria;p__Nitrospirota;c__;o__;f__;g__;s__</t>
  </si>
  <si>
    <t>Nitrospirota bacterium K_DeepCast_150m_m2_200 [Phylum]</t>
  </si>
  <si>
    <t>Bacteria;Nitrospirae;Nitrospira;Nitrospirales;Nitrospiraceae;uncultured;uncultured Nitrospirae bacterium</t>
  </si>
  <si>
    <t>M_DeepCast_200m_m2_046</t>
  </si>
  <si>
    <t>d__Bacteria;p__Nitrospirota;c__Thermodesulfovibrionia;o__Thermodesulfovibrionales;f__;g__;s__</t>
  </si>
  <si>
    <t>Nitrospirota bacterium M_DeepCast_200m_m2_046 [Phylum]</t>
  </si>
  <si>
    <t>Bacteria;Nitrospirae;Nitrospira;Nitrospirales;Nitrospiraceae;uncultured;uncultured Nitrospiraceae bacterium</t>
  </si>
  <si>
    <t>Nitrospirota bacterium K_DeepCast_250m_m1_045 [Phylum]</t>
  </si>
  <si>
    <t>Nitrospirota bacterium K_DeepCast_300m_m2_067 [Phylum]</t>
  </si>
  <si>
    <t>d__Bacteria;p__Nitrospirota;c__Nitrospiria;o__Nitrospirales;f__Nitrospiraceae;g__Nitrospira;s__</t>
  </si>
  <si>
    <t>d__Bacteria;p__Nitrospirota;c__;o__;f__;g__Nitrospira;s__</t>
  </si>
  <si>
    <t>Nitrospira sp. M_DeepCast_50m_m2_151 [Genus]</t>
  </si>
  <si>
    <t>Bacteria;Nitrospirae;Nitrospira;Nitrospirales;Nitrospiraceae;Nitrospira;uncultured bacterium</t>
  </si>
  <si>
    <t>M_DeepCast_65m_m2_155</t>
  </si>
  <si>
    <t>d__Bacteria;p__Nitrospirota;c__Nitrospiria;o__Nitrospirales;f__Nitrospiraceae;g__;s__</t>
  </si>
  <si>
    <t>Nitrospirota bacterium M_DeepCast_65m_m2_155 [Phylum]</t>
  </si>
  <si>
    <t>M_DeepCast_65m_m2_186</t>
  </si>
  <si>
    <t>Nitrospirota bacterium M_DeepCast_65m_m2_186 [Phylum]</t>
  </si>
  <si>
    <t>M_DeepCast_65m_mx_150</t>
  </si>
  <si>
    <t>Nitrospira sp. M_DeepCast_65m_mx_150 [Genus]</t>
  </si>
  <si>
    <t>Nitrospirota bacterium K_Offshore_80m_m2_040 [Phylum]</t>
  </si>
  <si>
    <t>Nitrospirota bacterium K_Offshore_80m_m2_121 [Phylum]</t>
  </si>
  <si>
    <t>Planctomycetes (Phycisphaerae)</t>
  </si>
  <si>
    <t>d__Bacteria;p__Planctomycetota;c__Phycisphaerae;o__Phycisphaerales;f__SM1A02;g__;s__</t>
  </si>
  <si>
    <t>Phycisphaerae(100)</t>
  </si>
  <si>
    <t>Phycisphaerales(100)</t>
  </si>
  <si>
    <t>Phycisphaeraceae(100)</t>
  </si>
  <si>
    <t>CL500-3(87)</t>
  </si>
  <si>
    <t>SM1A02 bacterium M_surface_10_m1_294 [Family]</t>
  </si>
  <si>
    <t>Bacteria;Planctomycetes;Phycisphaerae;Phycisphaerales;Phycisphaeraceae;CL500-3;uncultured bacterium</t>
  </si>
  <si>
    <t>K_Offshore_120m_m2_041</t>
  </si>
  <si>
    <t>CL500-3(100)</t>
  </si>
  <si>
    <t>SM1A02 bacterium K_Offshore_120m_m2_041 [Family]</t>
  </si>
  <si>
    <t>M_DeepCast_65m_m2_009</t>
  </si>
  <si>
    <t>CL500-3(92)</t>
  </si>
  <si>
    <t>SM1A02 bacterium M_DeepCast_65m_m2_009 [Family]</t>
  </si>
  <si>
    <t>M_DeepCast_65m_mx_077</t>
  </si>
  <si>
    <t>SM1A02(100)</t>
  </si>
  <si>
    <t>SM1A02 bacterium M_DeepCast_65m_mx_077 [Family]</t>
  </si>
  <si>
    <t>Bacteria;Planctomycetes;Phycisphaerae;Phycisphaerales;Phycisphaeraceae;SM1A02;uncultured bacterium</t>
  </si>
  <si>
    <t>SM1A02 bacterium M_DeepCast_65m_mx_236 [Family]</t>
  </si>
  <si>
    <t>SM1A02 bacterium K_Offshore_80m_m2_006 [Family]</t>
  </si>
  <si>
    <t>Bacteria;Planctomycetes;Phycisphaerae;Phycisphaerales;Phycisphaeraceae;CL500-3;uncultured marine bacterium</t>
  </si>
  <si>
    <t>M_surface_10_m2_213</t>
  </si>
  <si>
    <t>SM1A02 bacterium M_surface_10_m2_213 [Family]</t>
  </si>
  <si>
    <t>CL500-3(90)</t>
  </si>
  <si>
    <t>SM1A02 bacterium K_Offshore_120m_m2_148 [Family]</t>
  </si>
  <si>
    <t>SM1A02 bacterium K_DeepCast_35m_m2_037 [Family]</t>
  </si>
  <si>
    <t>K_Offshore_40m_m2_104</t>
  </si>
  <si>
    <t>CL500-3(94)</t>
  </si>
  <si>
    <t>SM1A02 bacterium K_Offshore_40m_m2_104 [Family]</t>
  </si>
  <si>
    <t>Planctomycetes</t>
  </si>
  <si>
    <t>d__Bacteria;p__Planctomycetota;c__Planctomycetes;o__Gemmatales;f__Gemmataceae;g__;s__</t>
  </si>
  <si>
    <t>d__Bacteria;p__Planctomycetota;c__Planctomycetes;o__;f__Gemmataceae;g__;s__</t>
  </si>
  <si>
    <t>Gemmataceae bacterium K_Offshore_0m_mx_037 [Family]</t>
  </si>
  <si>
    <t>K_DeepCast_100m_m1_307</t>
  </si>
  <si>
    <t>d__Bacteria;p__Planctomycetota;c__Phycisphaerae;o__SG8-4;f__SG8-4;g__;s__</t>
  </si>
  <si>
    <t>MSBL9(100)</t>
  </si>
  <si>
    <t>KCLunmb-38-53(100)</t>
  </si>
  <si>
    <t>d__Bacteria;p__Planctomycetota;c__Phycisphaerae;o__;f__;g__;s__</t>
  </si>
  <si>
    <t>Phycisphaerae bacterium K_DeepCast_100m_m1_307 [Class]</t>
  </si>
  <si>
    <t>Bacteria;Planctomycetes;Phycisphaerae;KCLunmb-38-53;uncultured bacterium</t>
  </si>
  <si>
    <t>d__Bacteria;p__Planctomycetota;c__Brocadiae;o__Brocadiales;f__Brocadiaceae;g__;s__</t>
  </si>
  <si>
    <t>Brocadiae(100)</t>
  </si>
  <si>
    <t>Brocadiales(100)</t>
  </si>
  <si>
    <t>Brocadiaceae(100)</t>
  </si>
  <si>
    <t>Candidatus_Kuenenia(91)</t>
  </si>
  <si>
    <t>d__Bacteria;p__Planctomycetota;c__;o__Brocadiales;f__Brocadiaceae;g__;s__</t>
  </si>
  <si>
    <t>Brocadiaceae bacterium K_DeepCast_100m_m2_328 [Family]</t>
  </si>
  <si>
    <t>Bacteria;Planctomycetes;Planctomycetacia;Brocadiales;Brocadiaceae;Candidatus Kuenenia;uncultured Planctomycetales bacterium</t>
  </si>
  <si>
    <t>K_DeepCast_100m_mx_218</t>
  </si>
  <si>
    <t>d__Bacteria;p__Planctomycetota;c__UBA1135;o__UBA2386;f__UBA2386;g__;s__</t>
  </si>
  <si>
    <t>d__Bacteria;p__Planctomycetota;c__;o__;f__;g__;s__</t>
  </si>
  <si>
    <t>Planctomycetota bacterium K_DeepCast_100m_mx_218 [Phylum]</t>
  </si>
  <si>
    <t>Candidatus_Brocadia(100)</t>
  </si>
  <si>
    <t>Brocadiaceae bacterium M_DeepCast_100m_m2_243 [Family]</t>
  </si>
  <si>
    <t>Bacteria;Planctomycetes;Planctomycetacia;Brocadiales;Brocadiaceae;Candidatus Brocadia;uncultured Planctomycetales bacterium</t>
  </si>
  <si>
    <t>M_DeepCast_100m_mx_241</t>
  </si>
  <si>
    <t>d__Bacteria;p__Planctomycetota;c__Planctomycetes;o__Planctomycetales;f__Planctomycetaceae;g__;s__</t>
  </si>
  <si>
    <t>Planctomycetacia(100)</t>
  </si>
  <si>
    <t>Planctomycetales(100)</t>
  </si>
  <si>
    <t>Schlesneriaceae(100)</t>
  </si>
  <si>
    <t>Schlesneria(100)</t>
  </si>
  <si>
    <t>d__Bacteria;p__Planctomycetota;c__Planctomycetes;o__;f__;g__;s__</t>
  </si>
  <si>
    <t>Planctomycetes bacterium M_DeepCast_100m_mx_241 [Class]</t>
  </si>
  <si>
    <t>Bacteria;Planctomycetes;Planctomycetacia;Planctomycetales;Planctomycetaceae;Schlesneria;uncultured bacterium</t>
  </si>
  <si>
    <t>Gemmatales(100)</t>
  </si>
  <si>
    <t>Gemmataceae(100)</t>
  </si>
  <si>
    <t>Gemmataceae bacterium K_Offshore_120m_mx_222 [Family]</t>
  </si>
  <si>
    <t>Bacteria;Planctomycetes;Planctomycetacia;Planctomycetales;Planctomycetaceae;uncultured;uncultured bacterium</t>
  </si>
  <si>
    <t>d__Bacteria;p__Planctomycetota;c__Brocadiae;o__;f__;g__;s__</t>
  </si>
  <si>
    <t>Planctomycetes(88)</t>
  </si>
  <si>
    <t>Planctomycetota bacterium K_DeepCast_150m_m2_127 [Phylum]</t>
  </si>
  <si>
    <t>Bacteria;Planctomycetes;Pla4 lineage;uncultured bacterium</t>
  </si>
  <si>
    <t>M_DeepCast_200m_m1_344</t>
  </si>
  <si>
    <t>d__Bacteria;p__Planctomycetota;c__Planctomycetes;o__Pirellulales;f__UBA1268;g__;s__</t>
  </si>
  <si>
    <t>Bacteria(80)</t>
  </si>
  <si>
    <t>d__Bacteria;p__Planctomycetota;c__Planctomycetes;o__Pirellulales;f__;g__;s__</t>
  </si>
  <si>
    <t>Pirellulales bacterium M_DeepCast_200m_m1_344 [Order]</t>
  </si>
  <si>
    <t>d__Bacteria;p__Planctomycetota;c__Planctomycetes;o__Pirellulales;f__Pirellulaceae;g__;s__</t>
  </si>
  <si>
    <t>Planctomycetes(83)</t>
  </si>
  <si>
    <t>Planctomycetacia(80)</t>
  </si>
  <si>
    <t>Pirellulaceae bacterium M_DeepCast_200m_m2_025 [Family]</t>
  </si>
  <si>
    <t>M_DeepCast_200m_mx_231</t>
  </si>
  <si>
    <t>Planctomycetota bacterium M_DeepCast_200m_mx_231 [Phylum]</t>
  </si>
  <si>
    <t>Planctomycetes(92)</t>
  </si>
  <si>
    <t>Planctomycetota bacterium K_DeepCast_250m_m1_330 [Phylum]</t>
  </si>
  <si>
    <t>d__Bacteria;p__Planctomycetota;c__Phycisphaerae;o__SG8-4;f__SG8-4;g__PLanc-01;s__</t>
  </si>
  <si>
    <t>SG8-4(100)</t>
  </si>
  <si>
    <t>Phycisphaerae bacterium K_DeepCast_250m_m1_352 [Class]</t>
  </si>
  <si>
    <t>Bacteria;Planctomycetes;Phycisphaerae;MSBL9;uncultured planctomycete</t>
  </si>
  <si>
    <t>K_DeepCast_35m_m1_264</t>
  </si>
  <si>
    <t>Planctomycetes(85)</t>
  </si>
  <si>
    <t>Planctomycetacia(84)</t>
  </si>
  <si>
    <t>Pirellulales bacterium K_DeepCast_35m_m1_264 [Order]</t>
  </si>
  <si>
    <t>Pirellulales(100)</t>
  </si>
  <si>
    <t>Pirellulaceae(100)</t>
  </si>
  <si>
    <t>Pirellulales bacterium K_DeepCast_35m_m2_150 [Order]</t>
  </si>
  <si>
    <t>Planctomycetota bacterium M_DeepCast_400m_m2_048 [Phylum]</t>
  </si>
  <si>
    <t>M_DeepCast_400m_m2_195</t>
  </si>
  <si>
    <t>Planctomycetota bacterium M_DeepCast_400m_m2_195 [Phylum]</t>
  </si>
  <si>
    <t>M_DeepCast_400m_m2_341</t>
  </si>
  <si>
    <t>Planctomycetota bacterium M_DeepCast_400m_m2_341 [Phylum]</t>
  </si>
  <si>
    <t>Bacteria;Planctomycetes;OM190;uncultured planctomycete</t>
  </si>
  <si>
    <t>M_DeepCast_50m_m2_133</t>
  </si>
  <si>
    <t>Planctomycetota bacterium M_DeepCast_50m_m2_133 [Phylum]</t>
  </si>
  <si>
    <t>M_DeepCast_50m_m2_137</t>
  </si>
  <si>
    <t>d__Bacteria;p__Planctomycetota;c__UBA1135;o__UBA1135;f__;g__;s__</t>
  </si>
  <si>
    <t>Planctomycetota bacterium M_DeepCast_50m_m2_137 [Phylum]</t>
  </si>
  <si>
    <t>Bacteria;Planctomycetes;OM190;uncultured Planctomycetales bacterium</t>
  </si>
  <si>
    <t>Pirellulaceae bacterium K_DeepCast_65m_m1_055 [Family]</t>
  </si>
  <si>
    <t>M_DeepCast_65m_m1_287</t>
  </si>
  <si>
    <t>Planctomycetota bacterium M_DeepCast_65m_m1_287 [Phylum]</t>
  </si>
  <si>
    <t>M_DeepCast_65m_m2_011</t>
  </si>
  <si>
    <t>Pirellulaceae bacterium M_DeepCast_65m_m2_011 [Family]</t>
  </si>
  <si>
    <t>M_DeepCast_65m_m2_061</t>
  </si>
  <si>
    <t>Planctomycetota bacterium M_DeepCast_65m_m2_061 [Phylum]</t>
  </si>
  <si>
    <t>M_DeepCast_65m_m2_181</t>
  </si>
  <si>
    <t>Planctomycetota bacterium M_DeepCast_65m_m2_181 [Phylum]</t>
  </si>
  <si>
    <t>Planctomycetota bacterium K_Offshore_80m_m1_186 [Phylum]</t>
  </si>
  <si>
    <t>Planctomycetes bacterium K_Offshore_80m_m2_029 [Class]</t>
  </si>
  <si>
    <t>Bacteria;Planctomycetes;Planctomycetacia;Planctomycetales;Planctomycetaceae;Planctomyces;uncultured Planctomyces sp.</t>
  </si>
  <si>
    <t>K_Offshore_80m_m2_128</t>
  </si>
  <si>
    <t>Gemmataceae bacterium K_Offshore_80m_m2_128 [Family]</t>
  </si>
  <si>
    <t>K_Offshore_80m_m2_185</t>
  </si>
  <si>
    <t>Gemmata(100)</t>
  </si>
  <si>
    <t>Gemmataceae bacterium K_Offshore_80m_m2_185 [Family]</t>
  </si>
  <si>
    <t>Bacteria;Planctomycetes;Planctomycetacia;Planctomycetales;Planctomycetaceae;Gemmata;uncultured bacterium</t>
  </si>
  <si>
    <t>K_Offshore_surface_m1_204</t>
  </si>
  <si>
    <t>Planctomycetota bacterium K_Offshore_surface_m1_204 [Phylum]</t>
  </si>
  <si>
    <t>K_Offshore_surface_mx_130</t>
  </si>
  <si>
    <t>Pirellula(100)</t>
  </si>
  <si>
    <t>Pirellulaceae bacterium K_Offshore_surface_mx_130 [Family]</t>
  </si>
  <si>
    <t>Bacteria;Planctomycetes;Planctomycetacia;Planctomycetales;Planctomycetaceae;Pirellula;bacterium enrichment culture clone B70(2011)</t>
  </si>
  <si>
    <t>Pirellulales bacterium K_Offshore_surface_mx_256 [Order]</t>
  </si>
  <si>
    <t>Thaumarchaeota</t>
  </si>
  <si>
    <t>d__Archaea;p__Crenarchaeota;c__Nitrososphaeria;o__Nitrososphaerales;f__Nitrosopumilaceae;g__Nitrosotenuis;s__</t>
  </si>
  <si>
    <t>Not a match, Thaumarchaeota are named Crenarchaeota (old naming?)</t>
  </si>
  <si>
    <t>Thaumarchaeota(100)</t>
  </si>
  <si>
    <t>Nitrososphaeria(100)</t>
  </si>
  <si>
    <t>Nitrosopumilales(100)</t>
  </si>
  <si>
    <t>Nitrosopumilaceae(100)</t>
  </si>
  <si>
    <t>Candidatus_Nitrosotenuis(100)</t>
  </si>
  <si>
    <t>Nitrosotenuis sp. K_DeepCast_100m_mx_034 [Genus]</t>
  </si>
  <si>
    <t>Archaea;Thaumarchaeota;Marine Group I;Candidatus Nitrosotenuis sp. AQ6f</t>
  </si>
  <si>
    <t>d__Archaea;p__Crenarchaeota;c__Nitrososphaeria;o__Nitrososphaerales;f__Nitrosopumilaceae;g__;s__</t>
  </si>
  <si>
    <t>Nitrosopumilaceae archaeon M_DeepCast_50m_m1_060 [Family]</t>
  </si>
  <si>
    <t>Nitrosotenuis sp. M_DeepCast_65m_m1_070 [Genus]</t>
  </si>
  <si>
    <t>d__Archaea;p__Crenarchaeota;c__Nitrososphaeria;o__Nitrososphaerales;f__;g__;s__</t>
  </si>
  <si>
    <t>Nitrososphaerales archaeon K_DeepCast_65m_m2_187 [Order]</t>
  </si>
  <si>
    <t>Archaea;Thaumarchaeota;AK56;uncultured archaeon</t>
  </si>
  <si>
    <t>Nitrosopumilaceae archaeon K_Offshore_80m_m1_039 [Family]</t>
  </si>
  <si>
    <t>Thaumarchaeota(97)</t>
  </si>
  <si>
    <t>Nitrososphaeria(97)</t>
  </si>
  <si>
    <t>Nitrosopumilales(91)</t>
  </si>
  <si>
    <t>Nitrosopumilaceae(91)</t>
  </si>
  <si>
    <t>Nitrosopumilaceae archaeon K_Offshore_80m_m2_203 [Family]</t>
  </si>
  <si>
    <t>M_surface_10_m2_023</t>
  </si>
  <si>
    <t>Verrucomicrobia V1</t>
  </si>
  <si>
    <t>d__Bacteria;p__Verrucomicrobiota;c__Verrucomicrobiae;o__Verrucomicrobiales;f__Akkermansiaceae;g__;s__</t>
  </si>
  <si>
    <t>Verrucomicrobia(100)</t>
  </si>
  <si>
    <t>Verrucomicrobiae(100)</t>
  </si>
  <si>
    <t>Verrucomicrobiales(100)</t>
  </si>
  <si>
    <t>Rubritaleaceae(100)</t>
  </si>
  <si>
    <t>Luteolibacter(100)</t>
  </si>
  <si>
    <t>Akkermansiaceae bacterium M_surface_10_m2_023 [Family]</t>
  </si>
  <si>
    <t>Bacteria;Verrucomicrobia;Verrucomicrobiae;Verrucomicrobiales;Verrucomicrobiaceae;uncultured;uncultured bacterium</t>
  </si>
  <si>
    <t>K_DeepCast_35m_m1_007</t>
  </si>
  <si>
    <t>Verrucomicrobia V2</t>
  </si>
  <si>
    <t>d__Bacteria;p__Verrucomicrobiota;c__Verrucomicrobiae;o__Chthoniobacterales;f__;g__;s__</t>
  </si>
  <si>
    <t>Chthoniobacterales(100)</t>
  </si>
  <si>
    <t>Terrimicrobiaceae(100)</t>
  </si>
  <si>
    <t>FukuN18_freshwater_group(100)</t>
  </si>
  <si>
    <t>Chthoniobacterales bacterium K_DeepCast_35m_m1_007 [Order]</t>
  </si>
  <si>
    <t>Bacteria;Verrucomicrobia;Spartobacteria;Chthoniobacterales;FukuN18 freshwater group;uncultured bacterium</t>
  </si>
  <si>
    <t>Verrucomicrobia V3</t>
  </si>
  <si>
    <t>d__Bacteria;p__Verrucomicrobiota;c__Verrucomicrobiae;o__Pedosphaerales;f__UBA9464;g__;s__</t>
  </si>
  <si>
    <t>Pedosphaerales(100)</t>
  </si>
  <si>
    <t>Pedosphaeraceae(100)</t>
  </si>
  <si>
    <t>d__Bacteria;p__Verrucomicrobiota;c__Verrucomicrobiae;o__;f__;g__;s__</t>
  </si>
  <si>
    <t>Verrucomicrobiae bacterium K_DeepCast_0m_m1_144 [Class]</t>
  </si>
  <si>
    <t>Bacteria;Verrucomicrobia;OPB35 soil group;uncultured Verrucomicrobia subdivision 3 bacterium</t>
  </si>
  <si>
    <t>Pedosphaerales(85)</t>
  </si>
  <si>
    <t>Pedosphaeraceae(85)</t>
  </si>
  <si>
    <t>Verrucomicrobiae bacterium K_Offshore_120m_m2_058 [Class]</t>
  </si>
  <si>
    <t>Bacteria;Verrucomicrobia;OPB35 soil group;uncultured bacterium</t>
  </si>
  <si>
    <t>d__Bacteria;p__Verrucomicrobiota;c__Verrucomicrobiae;o__Pedosphaerales;f__;g__;s__</t>
  </si>
  <si>
    <t>Pedosphaerales(99)</t>
  </si>
  <si>
    <t>Pedosphaeraceae(99)</t>
  </si>
  <si>
    <t>Verrucomicrobiae bacterium K_DeepCast_150m_m2_164 [Class]</t>
  </si>
  <si>
    <t>Bacteria;Verrucomicrobia;OPB35 soil group;uncultured Verrucomicrobiae bacterium</t>
  </si>
  <si>
    <t>M_DeepCast_200m_mx_295</t>
  </si>
  <si>
    <t>Verrucomicrobiae bacterium M_DeepCast_200m_mx_295 [Class]</t>
  </si>
  <si>
    <t>Verrucomicrobiae bacterium K_DeepCast_35m_m2_191 [Class]</t>
  </si>
  <si>
    <t>Verrucomicrobiae bacterium K_Offshore_40m_m1_220 [Class]</t>
  </si>
  <si>
    <t>Verrucomicrobiae bacterium M_DeepCast_65m_m2_001 [Class]</t>
  </si>
  <si>
    <t>M_DeepCast_65m_m2_010</t>
  </si>
  <si>
    <t>d__Bacteria;p__Verrucomicrobiota;c__Verrucomicrobiae;o__Opitutales;f__Opitutaceae;g__Opitutus;s__</t>
  </si>
  <si>
    <t>Opitutus sp. M_DeepCast_65m_m2_010 [Genus]</t>
  </si>
  <si>
    <t>Verrucomicrobiae bacterium K_Offshore_80m_m1_157 [Class]</t>
  </si>
  <si>
    <t>Bacteria;Verrucomicrobia;OPB35 soil group;uncultured Verrucomicrobia bacterium</t>
  </si>
  <si>
    <t>K_Offshore_80m_m1_165</t>
  </si>
  <si>
    <t>Verrucomicrobiae bacterium K_Offshore_80m_m1_165 [Class]</t>
  </si>
  <si>
    <t>Bacteria;Verrucomicrobia;OPB35 soil group;uncultured soil bacterium</t>
  </si>
  <si>
    <t>K_Offshore_80m_m2_019</t>
  </si>
  <si>
    <t>Verrucomicrobiae bacterium K_Offshore_80m_m2_019 [Class]</t>
  </si>
  <si>
    <t>Verrucomicrobiae bacterium K_Offshore_80m_m2_222 [Class]</t>
  </si>
  <si>
    <t>Verrucomicrobia V4</t>
  </si>
  <si>
    <t>Opitutales(100)</t>
  </si>
  <si>
    <t>Opitutaceae(100)</t>
  </si>
  <si>
    <t>Opitutus(97)</t>
  </si>
  <si>
    <t>Opitutus sp. M_DeepCast_100m_m1_317 [Genus]</t>
  </si>
  <si>
    <t>Bacteria;Verrucomicrobia;Opitutae;Opitutales;Opitutaceae;Opitutus;uncultured bacterium</t>
  </si>
  <si>
    <t>d__Bacteria;p__Verrucomicrobiota;c__Verrucomicrobiae;o__Opitutales;f__Opitutaceae;g__;s__</t>
  </si>
  <si>
    <t>Opitutaceae bacterium M_DeepCast_100m_m1_323 [Family]</t>
  </si>
  <si>
    <t>Bacteria;Verrucomicrobia;Opitutae;Opitutales;Opitutaceae;Opitutus;soil metagenome</t>
  </si>
  <si>
    <t>M_surface_10_m1_278</t>
  </si>
  <si>
    <t>d__Bacteria;p__Verrucomicrobiota;c__Verrucomicrobiae;o__Opitutales;f__UBA953;g__UBA953;s__</t>
  </si>
  <si>
    <t>d__Bacteria;p__Verrucomicrobiota;c__Verrucomicrobiae;o__Opitutales;f__;g__;s__</t>
  </si>
  <si>
    <t>Opitutales bacterium M_surface_10_m1_278 [Order]</t>
  </si>
  <si>
    <t>Bacteria;Verrucomicrobia;Opitutae;Opitutae vadinHA64;uncultured bacterium</t>
  </si>
  <si>
    <t>d__Bacteria;p__Verrucomicrobiota;c__;o__;f__;g__;s__</t>
  </si>
  <si>
    <t>S-BQ2-57_soil_group(100)</t>
  </si>
  <si>
    <t>Verrucomicrobiota bacterium M_DeepCast_400m_m2_235 [Phylum]</t>
  </si>
  <si>
    <t>Bacteria;Verrucomicrobia;S-BQ2-57 soil group;uncultured Verrucomicrobium sp.</t>
  </si>
  <si>
    <t>K_Offshore_40m_m2_239</t>
  </si>
  <si>
    <t>Opitutus sp. K_Offshore_40m_m2_239 [Genus]</t>
  </si>
  <si>
    <t>d__Bacteria;p__Verrucomicrobiota;c__Verrucomicrobiae;o__Opitutales;f__UBA953;g__;s__</t>
  </si>
  <si>
    <t>Opitutales bacterium M_surface_9_m2_112 [Order]</t>
  </si>
  <si>
    <t>Verrucomicrobia V6</t>
  </si>
  <si>
    <t>d__Bacteria;p__Verrucomicrobiota;c__Verrucomicrobiae;o__Methylacidiphilales;f__UBA3015;g__UBA3015;s__</t>
  </si>
  <si>
    <t>d__Bacteria;p__Verrucomicrobiota;c__Verrucomicrobiae;o__Methylacidiphilales;f__UBA3015;g__;s__</t>
  </si>
  <si>
    <t>UBA3015 bacterium K_Offshore_surface_mx_210 [Family]</t>
  </si>
  <si>
    <t>Woesearchaeota</t>
  </si>
  <si>
    <t>d__Archaea;p__Nanoarchaeota;c__Woesearchaeia;o__SCGC-AAA011-G17;f__;g__;s__</t>
  </si>
  <si>
    <t>Nanoarchaeota archaeon M_DeepCast_400m_m2_277 [Phylum]</t>
  </si>
  <si>
    <t>M_DeepCast_65m_m2_091</t>
  </si>
  <si>
    <t>Not a match, Archaea classified as Bacteria in GTDB</t>
  </si>
  <si>
    <t>Methylococcales bacterium M_DeepCast_65m_m2_091 [Order]</t>
  </si>
  <si>
    <t>Bacteria;Proteobacteria;Gammaproteobacteria;Methylococcales;Methylococcaceae;Methyloparacoccus;uncultured bacterium</t>
  </si>
  <si>
    <t>Compare</t>
  </si>
  <si>
    <t>KigC100</t>
  </si>
  <si>
    <t>KigC1200</t>
  </si>
  <si>
    <t>KigC150</t>
  </si>
  <si>
    <t>KigC250</t>
  </si>
  <si>
    <t>KigC300</t>
  </si>
  <si>
    <t>KigCa35</t>
  </si>
  <si>
    <t>KigCa65</t>
  </si>
  <si>
    <t>KigCas0</t>
  </si>
  <si>
    <t>KigOff0</t>
  </si>
  <si>
    <t>KigOff120</t>
  </si>
  <si>
    <t>KigOff40</t>
  </si>
  <si>
    <t>KigOff80</t>
  </si>
  <si>
    <t>KigOffSurface</t>
  </si>
  <si>
    <t>MahC100</t>
  </si>
  <si>
    <t>MahC200</t>
  </si>
  <si>
    <t>MahC400</t>
  </si>
  <si>
    <t>MahCa10</t>
  </si>
  <si>
    <t>MahCa50</t>
  </si>
  <si>
    <t>MahCa65</t>
  </si>
  <si>
    <t>Mahsurface_10</t>
  </si>
  <si>
    <t>Mahsurface_6</t>
  </si>
  <si>
    <t>Mahsurface_7</t>
  </si>
  <si>
    <t>Mahsurface_8</t>
  </si>
  <si>
    <t>Mahsurface_9</t>
  </si>
  <si>
    <t>Candidatus Levybacteria bacterium </t>
  </si>
  <si>
    <t>Candidatus Nomurabacteria bacterium </t>
  </si>
  <si>
    <t>Candidatus Taylorbacteria bacterium </t>
  </si>
  <si>
    <t>Candidatus Zambryskibacteria bacterium </t>
  </si>
  <si>
    <t>Candidatus Staskawiczbacteria bacterium </t>
  </si>
  <si>
    <t>Candidatus Pacebacteria bacterium </t>
  </si>
  <si>
    <t>Patescibacteria bacterium </t>
  </si>
  <si>
    <t>Candidatus Magasanikbacteria bacterium </t>
  </si>
  <si>
    <t>Candidatus Kaiserbacteria bacterium </t>
  </si>
  <si>
    <t>Candidatus Latescibacteria bacterium </t>
  </si>
  <si>
    <t>Candidatus Parcubacteria bacterium </t>
  </si>
  <si>
    <t>Candidatus Omnitrophica bacterium </t>
  </si>
  <si>
    <t>Candidatus Peribacteria bacterium </t>
  </si>
  <si>
    <t>Candidatus Saccharibacteria bacterium </t>
  </si>
  <si>
    <t>Candidatus Margulisbacteria bacterium </t>
  </si>
  <si>
    <t>Candidatus Ryanbacteria bacterium </t>
  </si>
  <si>
    <t>Candidatus Uhrbacteria bacterium </t>
  </si>
  <si>
    <t>d__Bacteria</t>
  </si>
  <si>
    <t>p__Patescibacteria</t>
  </si>
  <si>
    <t>c__4484-211</t>
  </si>
  <si>
    <t>o__4484-211</t>
  </si>
  <si>
    <t>f__</t>
  </si>
  <si>
    <t>g__</t>
  </si>
  <si>
    <t>s__</t>
  </si>
  <si>
    <t>c__Gracilibacteria</t>
  </si>
  <si>
    <t>o__Peribacterales</t>
  </si>
  <si>
    <t>f__Peribacteraceae</t>
  </si>
  <si>
    <t>c__Microgenomatia</t>
  </si>
  <si>
    <t>o__Gottesmanbacterales</t>
  </si>
  <si>
    <t>f__GWA2-43-14</t>
  </si>
  <si>
    <t>o__Shapirobacterales</t>
  </si>
  <si>
    <t>c__Paceibacteria</t>
  </si>
  <si>
    <t>o__Paceibacterales</t>
  </si>
  <si>
    <t>f__Nealsonbacteraceae</t>
  </si>
  <si>
    <t>o__UBA6257</t>
  </si>
  <si>
    <t>f__Harrisonbacteraceae</t>
  </si>
  <si>
    <t>o__UBA9983</t>
  </si>
  <si>
    <t>f__Kaiserbacteraceae</t>
  </si>
  <si>
    <t>g__UBA10103</t>
  </si>
  <si>
    <t>c__Saccharimonadia</t>
  </si>
  <si>
    <t>o__Saccharimonadales</t>
  </si>
  <si>
    <t>f__Saccharimonadaceae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</si>
</sst>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3A3838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A24FE9"/>
        <bgColor rgb="FF000000"/>
      </patternFill>
    </fill>
    <fill>
      <patternFill patternType="solid">
        <fgColor rgb="FFF0469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right" vertical="center"/>
    </xf>
    <xf numFmtId="0" fontId="2" fillId="11" borderId="0" xfId="0" applyFont="1" applyFill="1"/>
    <xf numFmtId="0" fontId="2" fillId="12" borderId="1" xfId="0" applyFont="1" applyFill="1" applyBorder="1"/>
    <xf numFmtId="0" fontId="2" fillId="13" borderId="1" xfId="0" applyFont="1" applyFill="1" applyBorder="1"/>
    <xf numFmtId="10" fontId="0" fillId="0" borderId="0" xfId="1" applyNumberFormat="1" applyFont="1"/>
    <xf numFmtId="9" fontId="0" fillId="0" borderId="0" xfId="1" applyFont="1"/>
    <xf numFmtId="165" fontId="0" fillId="0" borderId="0" xfId="1" applyNumberFormat="1" applyFont="1"/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9059-6A22-1441-B09C-80D0304EF590}">
  <sheetPr filterMode="1"/>
  <dimension ref="A1:BN524"/>
  <sheetViews>
    <sheetView tabSelected="1" topLeftCell="S1" zoomScale="133" workbookViewId="0">
      <selection activeCell="T257" sqref="T257"/>
    </sheetView>
  </sheetViews>
  <sheetFormatPr baseColWidth="10" defaultRowHeight="16" x14ac:dyDescent="0.2"/>
  <cols>
    <col min="1" max="1" width="18" bestFit="1" customWidth="1"/>
    <col min="2" max="2" width="25.5" bestFit="1" customWidth="1"/>
    <col min="4" max="4" width="10.5" bestFit="1" customWidth="1"/>
    <col min="5" max="5" width="33.5" bestFit="1" customWidth="1"/>
    <col min="6" max="6" width="111.33203125" bestFit="1" customWidth="1"/>
    <col min="7" max="7" width="66.6640625" bestFit="1" customWidth="1"/>
    <col min="8" max="8" width="9.33203125" bestFit="1" customWidth="1"/>
    <col min="9" max="9" width="7.33203125" bestFit="1" customWidth="1"/>
    <col min="10" max="10" width="8" bestFit="1" customWidth="1"/>
    <col min="11" max="12" width="10" bestFit="1" customWidth="1"/>
    <col min="13" max="13" width="10.6640625" bestFit="1" customWidth="1"/>
    <col min="14" max="14" width="14.83203125" bestFit="1" customWidth="1"/>
    <col min="15" max="15" width="22.83203125" bestFit="1" customWidth="1"/>
    <col min="16" max="16" width="26.83203125" bestFit="1" customWidth="1"/>
    <col min="17" max="17" width="31.83203125" bestFit="1" customWidth="1"/>
    <col min="18" max="18" width="31" bestFit="1" customWidth="1"/>
    <col min="19" max="19" width="32.33203125" bestFit="1" customWidth="1"/>
    <col min="20" max="20" width="11.5" bestFit="1" customWidth="1"/>
    <col min="21" max="21" width="100.1640625" bestFit="1" customWidth="1"/>
    <col min="22" max="22" width="60.5" bestFit="1" customWidth="1"/>
    <col min="23" max="23" width="132.6640625" bestFit="1" customWidth="1"/>
    <col min="24" max="26" width="10" bestFit="1" customWidth="1"/>
    <col min="27" max="27" width="7.1640625" bestFit="1" customWidth="1"/>
    <col min="28" max="28" width="4.6640625" bestFit="1" customWidth="1"/>
    <col min="29" max="31" width="8.1640625" bestFit="1" customWidth="1"/>
    <col min="32" max="32" width="7.1640625" bestFit="1" customWidth="1"/>
    <col min="33" max="33" width="7.6640625" bestFit="1" customWidth="1"/>
    <col min="34" max="34" width="8.33203125" bestFit="1" customWidth="1"/>
    <col min="35" max="35" width="9.83203125" bestFit="1" customWidth="1"/>
    <col min="36" max="36" width="10.33203125" bestFit="1" customWidth="1"/>
    <col min="37" max="37" width="8.5" bestFit="1" customWidth="1"/>
    <col min="38" max="38" width="10.33203125" bestFit="1" customWidth="1"/>
    <col min="39" max="39" width="10" bestFit="1" customWidth="1"/>
    <col min="40" max="40" width="10.6640625" bestFit="1" customWidth="1"/>
    <col min="41" max="41" width="10" bestFit="1" customWidth="1"/>
    <col min="42" max="42" width="6.33203125" bestFit="1" customWidth="1"/>
  </cols>
  <sheetData>
    <row r="1" spans="1:66" ht="68" x14ac:dyDescent="0.2">
      <c r="A1" s="18" t="s">
        <v>2033</v>
      </c>
      <c r="B1" s="2" t="s">
        <v>263</v>
      </c>
      <c r="C1" s="3" t="s">
        <v>264</v>
      </c>
      <c r="D1" s="3" t="s">
        <v>265</v>
      </c>
      <c r="E1" s="4" t="s">
        <v>266</v>
      </c>
      <c r="F1" s="5" t="s">
        <v>267</v>
      </c>
      <c r="G1" s="6" t="s">
        <v>268</v>
      </c>
      <c r="H1" s="2" t="s">
        <v>269</v>
      </c>
      <c r="I1" s="2" t="s">
        <v>270</v>
      </c>
      <c r="J1" s="2" t="s">
        <v>271</v>
      </c>
      <c r="K1" s="7" t="s">
        <v>272</v>
      </c>
      <c r="L1" s="8" t="s">
        <v>273</v>
      </c>
      <c r="M1" s="8" t="s">
        <v>274</v>
      </c>
      <c r="N1" s="9" t="s">
        <v>275</v>
      </c>
      <c r="O1" s="9" t="s">
        <v>276</v>
      </c>
      <c r="P1" s="9" t="s">
        <v>277</v>
      </c>
      <c r="Q1" s="9" t="s">
        <v>278</v>
      </c>
      <c r="R1" s="9" t="s">
        <v>279</v>
      </c>
      <c r="S1" s="9" t="s">
        <v>280</v>
      </c>
      <c r="T1" s="9" t="s">
        <v>281</v>
      </c>
      <c r="U1" s="2" t="s">
        <v>282</v>
      </c>
      <c r="V1" s="2" t="s">
        <v>283</v>
      </c>
      <c r="W1" s="3" t="s">
        <v>284</v>
      </c>
      <c r="X1" s="3" t="s">
        <v>285</v>
      </c>
      <c r="Y1" s="3" t="s">
        <v>286</v>
      </c>
      <c r="Z1" s="3" t="s">
        <v>287</v>
      </c>
      <c r="AA1" s="3" t="s">
        <v>288</v>
      </c>
      <c r="AB1" s="3" t="s">
        <v>289</v>
      </c>
      <c r="AC1" s="3" t="s">
        <v>290</v>
      </c>
      <c r="AD1" s="3" t="s">
        <v>291</v>
      </c>
      <c r="AE1" s="3" t="s">
        <v>292</v>
      </c>
      <c r="AF1" s="3" t="s">
        <v>293</v>
      </c>
      <c r="AG1" s="3" t="s">
        <v>294</v>
      </c>
      <c r="AH1" s="3" t="s">
        <v>295</v>
      </c>
      <c r="AI1" s="3" t="s">
        <v>296</v>
      </c>
      <c r="AJ1" s="10" t="s">
        <v>297</v>
      </c>
      <c r="AK1" s="10" t="s">
        <v>298</v>
      </c>
      <c r="AL1" s="10" t="s">
        <v>299</v>
      </c>
      <c r="AM1" s="10" t="s">
        <v>300</v>
      </c>
      <c r="AN1" s="10" t="s">
        <v>301</v>
      </c>
      <c r="AO1" s="10" t="s">
        <v>302</v>
      </c>
      <c r="AP1" s="10" t="s">
        <v>303</v>
      </c>
      <c r="AQ1" s="19" t="s">
        <v>2034</v>
      </c>
      <c r="AR1" s="19" t="s">
        <v>2035</v>
      </c>
      <c r="AS1" s="19" t="s">
        <v>2036</v>
      </c>
      <c r="AT1" s="19" t="s">
        <v>2037</v>
      </c>
      <c r="AU1" s="19" t="s">
        <v>2038</v>
      </c>
      <c r="AV1" s="19" t="s">
        <v>2039</v>
      </c>
      <c r="AW1" s="19" t="s">
        <v>2040</v>
      </c>
      <c r="AX1" s="19" t="s">
        <v>2041</v>
      </c>
      <c r="AY1" s="19" t="s">
        <v>2042</v>
      </c>
      <c r="AZ1" s="19" t="s">
        <v>2043</v>
      </c>
      <c r="BA1" s="19" t="s">
        <v>2044</v>
      </c>
      <c r="BB1" s="19" t="s">
        <v>2045</v>
      </c>
      <c r="BC1" s="19" t="s">
        <v>2046</v>
      </c>
      <c r="BD1" s="20" t="s">
        <v>2047</v>
      </c>
      <c r="BE1" s="20" t="s">
        <v>2048</v>
      </c>
      <c r="BF1" s="20" t="s">
        <v>2049</v>
      </c>
      <c r="BG1" s="20" t="s">
        <v>2050</v>
      </c>
      <c r="BH1" s="20" t="s">
        <v>2051</v>
      </c>
      <c r="BI1" s="20" t="s">
        <v>2052</v>
      </c>
      <c r="BJ1" s="20" t="s">
        <v>2053</v>
      </c>
      <c r="BK1" s="20" t="s">
        <v>2054</v>
      </c>
      <c r="BL1" s="20" t="s">
        <v>2055</v>
      </c>
      <c r="BM1" s="20" t="s">
        <v>2056</v>
      </c>
      <c r="BN1" s="20" t="s">
        <v>2057</v>
      </c>
    </row>
    <row r="2" spans="1:66" hidden="1" x14ac:dyDescent="0.2">
      <c r="A2">
        <f>VLOOKUP(B2,Sheet3!A:B,2,FALSE)</f>
        <v>0</v>
      </c>
      <c r="B2" s="12" t="s">
        <v>304</v>
      </c>
      <c r="C2" s="13">
        <v>90.51</v>
      </c>
      <c r="D2" s="13">
        <v>3.85</v>
      </c>
      <c r="E2" s="12" t="s">
        <v>305</v>
      </c>
      <c r="F2" s="11" t="s">
        <v>306</v>
      </c>
      <c r="G2" s="13" t="s">
        <v>307</v>
      </c>
      <c r="H2" s="12"/>
      <c r="I2" s="12"/>
      <c r="J2" s="12" t="s">
        <v>308</v>
      </c>
      <c r="K2" s="12">
        <v>2</v>
      </c>
      <c r="L2" s="12">
        <v>90.2</v>
      </c>
      <c r="M2" s="12">
        <v>9.8000000000000007</v>
      </c>
      <c r="N2" s="11" t="s">
        <v>309</v>
      </c>
      <c r="O2" s="11" t="s">
        <v>310</v>
      </c>
      <c r="P2" s="11" t="s">
        <v>311</v>
      </c>
      <c r="Q2" s="11" t="s">
        <v>312</v>
      </c>
      <c r="R2" s="11" t="s">
        <v>312</v>
      </c>
      <c r="S2" s="11" t="s">
        <v>312</v>
      </c>
      <c r="T2" s="11" t="s">
        <v>312</v>
      </c>
      <c r="U2" s="11" t="s">
        <v>313</v>
      </c>
      <c r="V2" s="12" t="s">
        <v>314</v>
      </c>
      <c r="W2" s="11" t="s">
        <v>315</v>
      </c>
      <c r="X2" s="14">
        <v>295</v>
      </c>
      <c r="Y2" s="14">
        <v>4078</v>
      </c>
      <c r="Z2" s="14">
        <v>295</v>
      </c>
      <c r="AA2" s="15">
        <v>0.93107219268391594</v>
      </c>
      <c r="AB2" s="16">
        <v>0.68861793687968398</v>
      </c>
      <c r="AC2" s="17">
        <v>4217311</v>
      </c>
      <c r="AD2" s="14">
        <v>74366</v>
      </c>
      <c r="AE2" s="14">
        <v>74366</v>
      </c>
      <c r="AF2" s="14">
        <v>14295.9694915254</v>
      </c>
      <c r="AG2" s="14">
        <v>14295.9694915254</v>
      </c>
      <c r="AH2" s="14">
        <v>21583</v>
      </c>
      <c r="AI2" s="14">
        <v>21583</v>
      </c>
      <c r="AJ2" s="14">
        <v>11</v>
      </c>
      <c r="AK2" s="14">
        <v>34</v>
      </c>
      <c r="AL2" s="14">
        <v>0</v>
      </c>
      <c r="AM2" s="14">
        <v>1</v>
      </c>
      <c r="AN2" s="14">
        <v>1</v>
      </c>
      <c r="AO2" s="14">
        <v>1</v>
      </c>
      <c r="AP2" s="14">
        <v>37</v>
      </c>
      <c r="AQ2" s="22">
        <f>VLOOKUP($B2,Sheet3!$A:$Z,3,FALSE)</f>
        <v>1.9231313674522924E-4</v>
      </c>
      <c r="AR2" s="22">
        <f>VLOOKUP($B2,Sheet3!$A:$Z,4,FALSE)</f>
        <v>2.9540955363785909E-4</v>
      </c>
      <c r="AS2" s="22">
        <f>VLOOKUP($B2,Sheet3!$A:$Z,5,FALSE)</f>
        <v>2.0101229935654642E-4</v>
      </c>
      <c r="AT2" s="22">
        <f>VLOOKUP($B2,Sheet3!$A:$Z,6,FALSE)</f>
        <v>1.199956747176915E-4</v>
      </c>
      <c r="AU2" s="22">
        <f>VLOOKUP($B2,Sheet3!$A:$Z,6,FALSE)</f>
        <v>1.199956747176915E-4</v>
      </c>
      <c r="AV2" s="22">
        <f>VLOOKUP($B2,Sheet3!$A:$Z,8,FALSE)</f>
        <v>6.3202213496630289E-6</v>
      </c>
      <c r="AW2" s="22">
        <f>VLOOKUP($B2,Sheet3!$A:$Z,9,FALSE)</f>
        <v>1.0815075424168311E-3</v>
      </c>
      <c r="AX2" s="22">
        <f>VLOOKUP($B2,Sheet3!$A:$Z,10,FALSE)</f>
        <v>3.6743785822874948E-6</v>
      </c>
      <c r="AY2" s="22">
        <f>VLOOKUP($B2,Sheet3!$A:$Z,11,FALSE)</f>
        <v>2.9053726129524876E-6</v>
      </c>
      <c r="AZ2" s="22">
        <f>VLOOKUP($B2,Sheet3!$A:$Z,12,FALSE)</f>
        <v>1.2163409706965301E-3</v>
      </c>
      <c r="BA2" s="22">
        <f>VLOOKUP($B2,Sheet3!$A:$Z,13,FALSE)</f>
        <v>4.1795709072396106E-6</v>
      </c>
      <c r="BB2" s="22">
        <f>VLOOKUP($B2,Sheet3!$A:$Z,14,FALSE)</f>
        <v>8.8618150821301962E-4</v>
      </c>
      <c r="BC2" s="23">
        <f>VLOOKUP($B2,Sheet3!$A:$Z,15,FALSE)</f>
        <v>2.6278130365690439E-6</v>
      </c>
      <c r="BD2" s="22">
        <f>VLOOKUP($B2,Sheet3!$A:$Z,16,FALSE)</f>
        <v>1.3170271336153538E-4</v>
      </c>
      <c r="BE2" s="22">
        <f>VLOOKUP($B2,Sheet3!$A:$Z,17,FALSE)</f>
        <v>1.7869672608167484E-4</v>
      </c>
      <c r="BF2" s="22">
        <f>VLOOKUP($B2,Sheet3!$A:$Z,18,FALSE)</f>
        <v>1.6034799848470001E-4</v>
      </c>
      <c r="BG2" s="22">
        <f>VLOOKUP($B2,Sheet3!$A:$Z,19,FALSE)</f>
        <v>1.3368481603065199E-5</v>
      </c>
      <c r="BH2" s="22">
        <f>VLOOKUP($B2,Sheet3!$A:$Z,20,FALSE)</f>
        <v>8.2057930994395157E-4</v>
      </c>
      <c r="BI2" s="22">
        <f>VLOOKUP($B2,Sheet3!$A:$Z,21,FALSE)</f>
        <v>8.7654638276175433E-4</v>
      </c>
      <c r="BJ2" s="22">
        <f>VLOOKUP($B2,Sheet3!$A:$Z,22,FALSE)</f>
        <v>2.636140360917708E-6</v>
      </c>
      <c r="BK2" s="22">
        <f>VLOOKUP($B2,Sheet3!$A:$Z,23,FALSE)</f>
        <v>4.0576579619420484E-6</v>
      </c>
      <c r="BL2" s="22">
        <f>VLOOKUP($B2,Sheet3!$A:$Z,24,FALSE)</f>
        <v>7.5402662087006418E-6</v>
      </c>
      <c r="BM2" s="22">
        <f>VLOOKUP($B2,Sheet3!$A:$Z,25,FALSE)</f>
        <v>2.8895167852772117E-6</v>
      </c>
      <c r="BN2" s="22">
        <f>VLOOKUP($B2,Sheet3!$A:$Z,25,FALSE)</f>
        <v>2.8895167852772117E-6</v>
      </c>
    </row>
    <row r="3" spans="1:66" hidden="1" x14ac:dyDescent="0.2">
      <c r="A3" t="str">
        <f>VLOOKUP(B3,Sheet3!A:B,2,FALSE)</f>
        <v>compare with baikal</v>
      </c>
      <c r="B3" s="12" t="s">
        <v>258</v>
      </c>
      <c r="C3" s="13">
        <v>83.96</v>
      </c>
      <c r="D3" s="13">
        <v>3.27</v>
      </c>
      <c r="E3" s="12" t="s">
        <v>1140</v>
      </c>
      <c r="F3" s="11" t="s">
        <v>1141</v>
      </c>
      <c r="G3" s="13" t="s">
        <v>307</v>
      </c>
      <c r="H3" s="12" t="s">
        <v>1113</v>
      </c>
      <c r="I3" s="12"/>
      <c r="J3" s="12" t="s">
        <v>1114</v>
      </c>
      <c r="K3" s="12">
        <v>4</v>
      </c>
      <c r="L3" s="12">
        <v>89.47</v>
      </c>
      <c r="M3" s="12">
        <v>13.16</v>
      </c>
      <c r="N3" s="11"/>
      <c r="O3" s="11"/>
      <c r="P3" s="11"/>
      <c r="Q3" s="11"/>
      <c r="R3" s="11"/>
      <c r="S3" s="11"/>
      <c r="T3" s="11"/>
      <c r="U3" s="11" t="s">
        <v>1142</v>
      </c>
      <c r="V3" s="12" t="s">
        <v>1143</v>
      </c>
      <c r="W3" s="11"/>
      <c r="X3" s="14">
        <v>350</v>
      </c>
      <c r="Y3" s="14">
        <v>1992</v>
      </c>
      <c r="Z3" s="14">
        <v>350</v>
      </c>
      <c r="AA3" s="15">
        <v>0.89720022974505198</v>
      </c>
      <c r="AB3" s="16">
        <v>0.35668290726519197</v>
      </c>
      <c r="AC3" s="17">
        <v>1615704</v>
      </c>
      <c r="AD3" s="14">
        <v>20801</v>
      </c>
      <c r="AE3" s="14">
        <v>20801</v>
      </c>
      <c r="AF3" s="14">
        <v>4616.29714285714</v>
      </c>
      <c r="AG3" s="14">
        <v>4616.29714285714</v>
      </c>
      <c r="AH3" s="14">
        <v>5782</v>
      </c>
      <c r="AI3" s="14">
        <v>5782</v>
      </c>
      <c r="AJ3" s="14">
        <v>11</v>
      </c>
      <c r="AK3" s="14">
        <v>35</v>
      </c>
      <c r="AL3" s="14">
        <v>0</v>
      </c>
      <c r="AM3" s="14">
        <v>0</v>
      </c>
      <c r="AN3" s="14">
        <v>0</v>
      </c>
      <c r="AO3" s="14">
        <v>0</v>
      </c>
      <c r="AP3" s="14">
        <v>35</v>
      </c>
      <c r="AQ3" s="21">
        <f>VLOOKUP($B3,Sheet3!$A:$Z,3,FALSE)</f>
        <v>1.7774945047704818E-4</v>
      </c>
      <c r="AR3" s="21">
        <f>VLOOKUP($B3,Sheet3!$A:$Z,4,FALSE)</f>
        <v>4.6246460789332205E-4</v>
      </c>
      <c r="AS3" s="21">
        <f>VLOOKUP($B3,Sheet3!$A:$Z,5,FALSE)</f>
        <v>3.8857762121149043E-4</v>
      </c>
      <c r="AT3" s="21">
        <f>VLOOKUP($B3,Sheet3!$A:$Z,6,FALSE)</f>
        <v>7.1262372932717072E-4</v>
      </c>
      <c r="AU3" s="21">
        <f>VLOOKUP($B3,Sheet3!$A:$Z,6,FALSE)</f>
        <v>7.1262372932717072E-4</v>
      </c>
      <c r="AV3" s="21">
        <f>VLOOKUP($B3,Sheet3!$A:$Z,8,FALSE)</f>
        <v>7.0279653549988913E-9</v>
      </c>
      <c r="AW3" s="21">
        <f>VLOOKUP($B3,Sheet3!$A:$Z,9,FALSE)</f>
        <v>1.181096052422257E-6</v>
      </c>
      <c r="AX3" s="21">
        <f>VLOOKUP($B3,Sheet3!$A:$Z,10,FALSE)</f>
        <v>0</v>
      </c>
      <c r="AY3" s="21">
        <f>VLOOKUP($B3,Sheet3!$A:$Z,11,FALSE)</f>
        <v>0</v>
      </c>
      <c r="AZ3" s="21">
        <f>VLOOKUP($B3,Sheet3!$A:$Z,12,FALSE)</f>
        <v>4.8788736041439316E-6</v>
      </c>
      <c r="BA3" s="21">
        <f>VLOOKUP($B3,Sheet3!$A:$Z,13,FALSE)</f>
        <v>1.8589774608798317E-8</v>
      </c>
      <c r="BB3" s="21">
        <f>VLOOKUP($B3,Sheet3!$A:$Z,14,FALSE)</f>
        <v>3.2550121015584322E-6</v>
      </c>
      <c r="BC3" s="21">
        <f>VLOOKUP($B3,Sheet3!$A:$Z,15,FALSE)</f>
        <v>9.2029310889704332E-8</v>
      </c>
      <c r="BD3" s="21">
        <f>VLOOKUP($B3,Sheet3!$A:$Z,16,FALSE)</f>
        <v>3.7150346450639527E-5</v>
      </c>
      <c r="BE3" s="21">
        <f>VLOOKUP($B3,Sheet3!$A:$Z,17,FALSE)</f>
        <v>9.1152363863740058E-4</v>
      </c>
      <c r="BF3" s="21">
        <f>VLOOKUP($B3,Sheet3!$A:$Z,18,FALSE)</f>
        <v>7.0237154484043137E-4</v>
      </c>
      <c r="BG3" s="21">
        <f>VLOOKUP($B3,Sheet3!$A:$Z,19,FALSE)</f>
        <v>2.6470780882540038E-8</v>
      </c>
      <c r="BH3" s="21">
        <f>VLOOKUP($B3,Sheet3!$A:$Z,20,FALSE)</f>
        <v>2.0007292381612905E-6</v>
      </c>
      <c r="BI3" s="21">
        <f>VLOOKUP($B3,Sheet3!$A:$Z,21,FALSE)</f>
        <v>6.7365137993571654E-6</v>
      </c>
      <c r="BJ3" s="21">
        <f>VLOOKUP($B3,Sheet3!$A:$Z,22,FALSE)</f>
        <v>2.3058930734285054E-7</v>
      </c>
      <c r="BK3" s="21">
        <f>VLOOKUP($B3,Sheet3!$A:$Z,23,FALSE)</f>
        <v>2.558797838191501E-7</v>
      </c>
      <c r="BL3" s="21">
        <f>VLOOKUP($B3,Sheet3!$A:$Z,24,FALSE)</f>
        <v>8.3789277822060858E-7</v>
      </c>
      <c r="BM3" s="21">
        <f>VLOOKUP($B3,Sheet3!$A:$Z,25,FALSE)</f>
        <v>2.6029503935220479E-7</v>
      </c>
      <c r="BN3" s="21">
        <f>VLOOKUP($B3,Sheet3!$A:$Z,25,FALSE)</f>
        <v>2.6029503935220479E-7</v>
      </c>
    </row>
    <row r="4" spans="1:66" hidden="1" x14ac:dyDescent="0.2">
      <c r="A4" t="str">
        <f>VLOOKUP(B4,Sheet3!A:B,2,FALSE)</f>
        <v>compare with baikal</v>
      </c>
      <c r="B4" s="12" t="s">
        <v>107</v>
      </c>
      <c r="C4" s="13">
        <v>99.07</v>
      </c>
      <c r="D4" s="13">
        <v>1.4</v>
      </c>
      <c r="E4" s="12" t="s">
        <v>1335</v>
      </c>
      <c r="F4" s="11" t="s">
        <v>1336</v>
      </c>
      <c r="G4" s="13" t="s">
        <v>332</v>
      </c>
      <c r="H4" s="12" t="s">
        <v>1113</v>
      </c>
      <c r="I4" s="12"/>
      <c r="J4" s="12" t="s">
        <v>1114</v>
      </c>
      <c r="K4" s="12">
        <v>5</v>
      </c>
      <c r="L4" s="12">
        <v>100</v>
      </c>
      <c r="M4" s="12">
        <v>2.63</v>
      </c>
      <c r="N4" s="11" t="s">
        <v>1120</v>
      </c>
      <c r="O4" s="11" t="s">
        <v>1337</v>
      </c>
      <c r="P4" s="11" t="s">
        <v>1338</v>
      </c>
      <c r="Q4" s="11" t="s">
        <v>1339</v>
      </c>
      <c r="R4" s="11" t="s">
        <v>1340</v>
      </c>
      <c r="S4" s="11" t="s">
        <v>1341</v>
      </c>
      <c r="T4" s="11" t="s">
        <v>312</v>
      </c>
      <c r="U4" s="11" t="s">
        <v>1336</v>
      </c>
      <c r="V4" s="12" t="s">
        <v>1342</v>
      </c>
      <c r="W4" s="11" t="s">
        <v>1343</v>
      </c>
      <c r="X4" s="14">
        <v>41</v>
      </c>
      <c r="Y4" s="14">
        <v>1685</v>
      </c>
      <c r="Z4" s="14">
        <v>41</v>
      </c>
      <c r="AA4" s="15">
        <v>0.89297938598908599</v>
      </c>
      <c r="AB4" s="16">
        <v>0.54340999283470204</v>
      </c>
      <c r="AC4" s="17">
        <v>1451440</v>
      </c>
      <c r="AD4" s="14">
        <v>226297</v>
      </c>
      <c r="AE4" s="14">
        <v>226297</v>
      </c>
      <c r="AF4" s="14">
        <v>35400.975609756002</v>
      </c>
      <c r="AG4" s="14">
        <v>35400.975609756002</v>
      </c>
      <c r="AH4" s="14">
        <v>60301</v>
      </c>
      <c r="AI4" s="14">
        <v>60301</v>
      </c>
      <c r="AJ4" s="14">
        <v>11</v>
      </c>
      <c r="AK4" s="14">
        <v>48</v>
      </c>
      <c r="AL4" s="14">
        <v>0</v>
      </c>
      <c r="AM4" s="14">
        <v>0</v>
      </c>
      <c r="AN4" s="14">
        <v>3</v>
      </c>
      <c r="AO4" s="14">
        <v>0</v>
      </c>
      <c r="AP4" s="14">
        <v>51</v>
      </c>
      <c r="AQ4" s="21">
        <f>VLOOKUP($B4,Sheet3!$A:$Z,3,FALSE)</f>
        <v>8.1662161686001818E-5</v>
      </c>
      <c r="AR4" s="21">
        <f>VLOOKUP($B4,Sheet3!$A:$Z,4,FALSE)</f>
        <v>1.563200958070689E-3</v>
      </c>
      <c r="AS4" s="21">
        <f>VLOOKUP($B4,Sheet3!$A:$Z,5,FALSE)</f>
        <v>2.3056415603053888E-4</v>
      </c>
      <c r="AT4" s="21">
        <f>VLOOKUP($B4,Sheet3!$A:$Z,6,FALSE)</f>
        <v>1.0437929296308911E-3</v>
      </c>
      <c r="AU4" s="21">
        <f>VLOOKUP($B4,Sheet3!$A:$Z,6,FALSE)</f>
        <v>1.0437929296308911E-3</v>
      </c>
      <c r="AV4" s="21">
        <f>VLOOKUP($B4,Sheet3!$A:$Z,8,FALSE)</f>
        <v>4.9195921471397139E-8</v>
      </c>
      <c r="AW4" s="21">
        <f>VLOOKUP($B4,Sheet3!$A:$Z,9,FALSE)</f>
        <v>1.2798091147307778E-7</v>
      </c>
      <c r="AX4" s="21">
        <f>VLOOKUP($B4,Sheet3!$A:$Z,10,FALSE)</f>
        <v>0</v>
      </c>
      <c r="AY4" s="21">
        <f>VLOOKUP($B4,Sheet3!$A:$Z,11,FALSE)</f>
        <v>0</v>
      </c>
      <c r="AZ4" s="21">
        <f>VLOOKUP($B4,Sheet3!$A:$Z,12,FALSE)</f>
        <v>0</v>
      </c>
      <c r="BA4" s="21">
        <f>VLOOKUP($B4,Sheet3!$A:$Z,13,FALSE)</f>
        <v>0</v>
      </c>
      <c r="BB4" s="21">
        <f>VLOOKUP($B4,Sheet3!$A:$Z,14,FALSE)</f>
        <v>0</v>
      </c>
      <c r="BC4" s="21">
        <f>VLOOKUP($B4,Sheet3!$A:$Z,15,FALSE)</f>
        <v>0</v>
      </c>
      <c r="BD4" s="21">
        <f>VLOOKUP($B4,Sheet3!$A:$Z,16,FALSE)</f>
        <v>2.145632058840003E-5</v>
      </c>
      <c r="BE4" s="21">
        <f>VLOOKUP($B4,Sheet3!$A:$Z,17,FALSE)</f>
        <v>1.0128553198980308E-3</v>
      </c>
      <c r="BF4" s="21">
        <f>VLOOKUP($B4,Sheet3!$A:$Z,18,FALSE)</f>
        <v>2.2953582475129849E-3</v>
      </c>
      <c r="BG4" s="21">
        <f>VLOOKUP($B4,Sheet3!$A:$Z,19,FALSE)</f>
        <v>2.3034751650530602E-9</v>
      </c>
      <c r="BH4" s="21">
        <f>VLOOKUP($B4,Sheet3!$A:$Z,20,FALSE)</f>
        <v>3.3964711505327605E-8</v>
      </c>
      <c r="BI4" s="21">
        <f>VLOOKUP($B4,Sheet3!$A:$Z,21,FALSE)</f>
        <v>2.2932253646998496E-6</v>
      </c>
      <c r="BJ4" s="21">
        <f>VLOOKUP($B4,Sheet3!$A:$Z,22,FALSE)</f>
        <v>7.17595853690788E-9</v>
      </c>
      <c r="BK4" s="21">
        <f>VLOOKUP($B4,Sheet3!$A:$Z,23,FALSE)</f>
        <v>4.5206036325341614E-9</v>
      </c>
      <c r="BL4" s="21">
        <f>VLOOKUP($B4,Sheet3!$A:$Z,24,FALSE)</f>
        <v>3.1900736351052315E-9</v>
      </c>
      <c r="BM4" s="21">
        <f>VLOOKUP($B4,Sheet3!$A:$Z,25,FALSE)</f>
        <v>0</v>
      </c>
      <c r="BN4" s="21">
        <f>VLOOKUP($B4,Sheet3!$A:$Z,25,FALSE)</f>
        <v>0</v>
      </c>
    </row>
    <row r="5" spans="1:66" hidden="1" x14ac:dyDescent="0.2">
      <c r="A5" t="str">
        <f>VLOOKUP(B5,Sheet3!A:B,2,FALSE)</f>
        <v>compare with baikal</v>
      </c>
      <c r="B5" s="12" t="s">
        <v>238</v>
      </c>
      <c r="C5" s="13">
        <v>98.06</v>
      </c>
      <c r="D5" s="13">
        <v>1.94</v>
      </c>
      <c r="E5" s="12" t="s">
        <v>1928</v>
      </c>
      <c r="F5" s="11" t="s">
        <v>1941</v>
      </c>
      <c r="G5" s="13" t="s">
        <v>1930</v>
      </c>
      <c r="H5" s="12"/>
      <c r="I5" s="12"/>
      <c r="J5" s="12" t="s">
        <v>1114</v>
      </c>
      <c r="K5" s="12">
        <v>6</v>
      </c>
      <c r="L5" s="12">
        <v>100</v>
      </c>
      <c r="M5" s="12">
        <v>1.96</v>
      </c>
      <c r="N5" s="11" t="s">
        <v>1120</v>
      </c>
      <c r="O5" s="11" t="s">
        <v>1931</v>
      </c>
      <c r="P5" s="11" t="s">
        <v>312</v>
      </c>
      <c r="Q5" s="11" t="s">
        <v>312</v>
      </c>
      <c r="R5" s="11" t="s">
        <v>312</v>
      </c>
      <c r="S5" s="11" t="s">
        <v>312</v>
      </c>
      <c r="T5" s="11" t="s">
        <v>312</v>
      </c>
      <c r="U5" s="11" t="s">
        <v>1941</v>
      </c>
      <c r="V5" s="12" t="s">
        <v>1942</v>
      </c>
      <c r="W5" s="11" t="s">
        <v>1943</v>
      </c>
      <c r="X5" s="14">
        <v>11</v>
      </c>
      <c r="Y5" s="14">
        <v>1732</v>
      </c>
      <c r="Z5" s="14">
        <v>11</v>
      </c>
      <c r="AA5" s="15">
        <v>0.90593215242521996</v>
      </c>
      <c r="AB5" s="16">
        <v>0.44904642090172397</v>
      </c>
      <c r="AC5" s="17">
        <v>1546437</v>
      </c>
      <c r="AD5" s="14">
        <v>1011907</v>
      </c>
      <c r="AE5" s="14">
        <v>1011907</v>
      </c>
      <c r="AF5" s="14">
        <v>140585.18181818101</v>
      </c>
      <c r="AG5" s="14">
        <v>140585.18181818101</v>
      </c>
      <c r="AH5" s="14">
        <v>1011907</v>
      </c>
      <c r="AI5" s="14">
        <v>1011907</v>
      </c>
      <c r="AJ5" s="14">
        <v>11</v>
      </c>
      <c r="AK5" s="14">
        <v>40</v>
      </c>
      <c r="AL5" s="14">
        <v>0</v>
      </c>
      <c r="AM5" s="14">
        <v>0</v>
      </c>
      <c r="AN5" s="14">
        <v>3</v>
      </c>
      <c r="AO5" s="14">
        <v>3</v>
      </c>
      <c r="AP5" s="14">
        <v>46</v>
      </c>
      <c r="AQ5" s="21">
        <f>VLOOKUP($B5,Sheet3!$A:$Z,3,FALSE)</f>
        <v>4.3470097183827489E-4</v>
      </c>
      <c r="AR5" s="21">
        <f>VLOOKUP($B5,Sheet3!$A:$Z,4,FALSE)</f>
        <v>5.4472956655297249E-4</v>
      </c>
      <c r="AS5" s="21">
        <f>VLOOKUP($B5,Sheet3!$A:$Z,5,FALSE)</f>
        <v>3.3487880340803849E-4</v>
      </c>
      <c r="AT5" s="21">
        <f>VLOOKUP($B5,Sheet3!$A:$Z,6,FALSE)</f>
        <v>2.6968627956809696E-4</v>
      </c>
      <c r="AU5" s="21">
        <f>VLOOKUP($B5,Sheet3!$A:$Z,6,FALSE)</f>
        <v>2.6968627956809696E-4</v>
      </c>
      <c r="AV5" s="21">
        <f>VLOOKUP($B5,Sheet3!$A:$Z,8,FALSE)</f>
        <v>2.519427488565902E-6</v>
      </c>
      <c r="AW5" s="21">
        <f>VLOOKUP($B5,Sheet3!$A:$Z,9,FALSE)</f>
        <v>3.608915243266583E-3</v>
      </c>
      <c r="AX5" s="21">
        <f>VLOOKUP($B5,Sheet3!$A:$Z,10,FALSE)</f>
        <v>5.0040763226213011E-8</v>
      </c>
      <c r="AY5" s="21">
        <f>VLOOKUP($B5,Sheet3!$A:$Z,11,FALSE)</f>
        <v>1.2057278267883153E-7</v>
      </c>
      <c r="AZ5" s="21">
        <f>VLOOKUP($B5,Sheet3!$A:$Z,12,FALSE)</f>
        <v>1.0986301344569046E-3</v>
      </c>
      <c r="BA5" s="21">
        <f>VLOOKUP($B5,Sheet3!$A:$Z,13,FALSE)</f>
        <v>1.0370616443099531E-7</v>
      </c>
      <c r="BB5" s="21">
        <f>VLOOKUP($B5,Sheet3!$A:$Z,14,FALSE)</f>
        <v>3.3048294125795354E-5</v>
      </c>
      <c r="BC5" s="21">
        <f>VLOOKUP($B5,Sheet3!$A:$Z,15,FALSE)</f>
        <v>2.5156227359294567E-7</v>
      </c>
      <c r="BD5" s="21">
        <f>VLOOKUP($B5,Sheet3!$A:$Z,16,FALSE)</f>
        <v>2.5234233366522855E-4</v>
      </c>
      <c r="BE5" s="21">
        <f>VLOOKUP($B5,Sheet3!$A:$Z,17,FALSE)</f>
        <v>3.0274095565058711E-4</v>
      </c>
      <c r="BF5" s="21">
        <f>VLOOKUP($B5,Sheet3!$A:$Z,18,FALSE)</f>
        <v>2.3185378385832795E-4</v>
      </c>
      <c r="BG5" s="21">
        <f>VLOOKUP($B5,Sheet3!$A:$Z,19,FALSE)</f>
        <v>3.1615807751587892E-6</v>
      </c>
      <c r="BH5" s="21">
        <f>VLOOKUP($B5,Sheet3!$A:$Z,20,FALSE)</f>
        <v>1.4372032863369847E-3</v>
      </c>
      <c r="BI5" s="21">
        <f>VLOOKUP($B5,Sheet3!$A:$Z,21,FALSE)</f>
        <v>1.526527505255137E-3</v>
      </c>
      <c r="BJ5" s="21">
        <f>VLOOKUP($B5,Sheet3!$A:$Z,22,FALSE)</f>
        <v>2.0336816543329739E-7</v>
      </c>
      <c r="BK5" s="21">
        <f>VLOOKUP($B5,Sheet3!$A:$Z,23,FALSE)</f>
        <v>2.2416214894561347E-7</v>
      </c>
      <c r="BL5" s="21">
        <f>VLOOKUP($B5,Sheet3!$A:$Z,24,FALSE)</f>
        <v>1.1951448877994968E-7</v>
      </c>
      <c r="BM5" s="21">
        <f>VLOOKUP($B5,Sheet3!$A:$Z,25,FALSE)</f>
        <v>1.283932953440526E-7</v>
      </c>
      <c r="BN5" s="21">
        <f>VLOOKUP($B5,Sheet3!$A:$Z,25,FALSE)</f>
        <v>1.283932953440526E-7</v>
      </c>
    </row>
    <row r="6" spans="1:66" hidden="1" x14ac:dyDescent="0.2">
      <c r="A6">
        <f>VLOOKUP(B6,Sheet3!A:B,2,FALSE)</f>
        <v>0</v>
      </c>
      <c r="B6" s="12" t="s">
        <v>328</v>
      </c>
      <c r="C6" s="13">
        <v>95.44</v>
      </c>
      <c r="D6" s="13">
        <v>3.42</v>
      </c>
      <c r="E6" s="12" t="s">
        <v>305</v>
      </c>
      <c r="F6" s="11" t="s">
        <v>306</v>
      </c>
      <c r="G6" s="13" t="s">
        <v>307</v>
      </c>
      <c r="H6" s="12"/>
      <c r="I6" s="12"/>
      <c r="J6" s="12" t="s">
        <v>308</v>
      </c>
      <c r="K6" s="12">
        <v>2</v>
      </c>
      <c r="L6" s="12">
        <v>98.04</v>
      </c>
      <c r="M6" s="12">
        <v>3.92</v>
      </c>
      <c r="N6" s="11" t="s">
        <v>309</v>
      </c>
      <c r="O6" s="11" t="s">
        <v>310</v>
      </c>
      <c r="P6" s="11" t="s">
        <v>311</v>
      </c>
      <c r="Q6" s="11" t="s">
        <v>312</v>
      </c>
      <c r="R6" s="11" t="s">
        <v>312</v>
      </c>
      <c r="S6" s="11" t="s">
        <v>312</v>
      </c>
      <c r="T6" s="11" t="s">
        <v>312</v>
      </c>
      <c r="U6" s="11" t="s">
        <v>313</v>
      </c>
      <c r="V6" s="12" t="s">
        <v>329</v>
      </c>
      <c r="W6" s="11" t="s">
        <v>315</v>
      </c>
      <c r="X6" s="14">
        <v>243</v>
      </c>
      <c r="Y6" s="14">
        <v>3617</v>
      </c>
      <c r="Z6" s="14">
        <v>243</v>
      </c>
      <c r="AA6" s="15">
        <v>0.91624616949024196</v>
      </c>
      <c r="AB6" s="16">
        <v>0.69749087864259596</v>
      </c>
      <c r="AC6" s="17">
        <v>3910054</v>
      </c>
      <c r="AD6" s="14">
        <v>100138</v>
      </c>
      <c r="AE6" s="14">
        <v>100138</v>
      </c>
      <c r="AF6" s="14">
        <v>16090.757201646</v>
      </c>
      <c r="AG6" s="14">
        <v>16090.757201646</v>
      </c>
      <c r="AH6" s="14">
        <v>24465</v>
      </c>
      <c r="AI6" s="14">
        <v>24465</v>
      </c>
      <c r="AJ6" s="14">
        <v>11</v>
      </c>
      <c r="AK6" s="14">
        <v>42</v>
      </c>
      <c r="AL6" s="14">
        <v>0</v>
      </c>
      <c r="AM6" s="14">
        <v>0</v>
      </c>
      <c r="AN6" s="14">
        <v>1</v>
      </c>
      <c r="AO6" s="14">
        <v>1</v>
      </c>
      <c r="AP6" s="14">
        <v>44</v>
      </c>
      <c r="AQ6" s="22">
        <f>VLOOKUP($B6,Sheet3!$A:$Z,3,FALSE)</f>
        <v>5.2803295224919336E-5</v>
      </c>
      <c r="AR6" s="22">
        <f>VLOOKUP($B6,Sheet3!$A:$Z,4,FALSE)</f>
        <v>1.1343813294776222E-4</v>
      </c>
      <c r="AS6" s="22">
        <f>VLOOKUP($B6,Sheet3!$A:$Z,5,FALSE)</f>
        <v>7.5626267544228305E-5</v>
      </c>
      <c r="AT6" s="22">
        <f>VLOOKUP($B6,Sheet3!$A:$Z,6,FALSE)</f>
        <v>5.0206094178837363E-5</v>
      </c>
      <c r="AU6" s="22">
        <f>VLOOKUP($B6,Sheet3!$A:$Z,6,FALSE)</f>
        <v>5.0206094178837363E-5</v>
      </c>
      <c r="AV6" s="22">
        <f>VLOOKUP($B6,Sheet3!$A:$Z,8,FALSE)</f>
        <v>6.251233744997283E-6</v>
      </c>
      <c r="AW6" s="22">
        <f>VLOOKUP($B6,Sheet3!$A:$Z,9,FALSE)</f>
        <v>3.3156525738682667E-4</v>
      </c>
      <c r="AX6" s="22">
        <f>VLOOKUP($B6,Sheet3!$A:$Z,10,FALSE)</f>
        <v>3.0113567632047868E-6</v>
      </c>
      <c r="AY6" s="22">
        <f>VLOOKUP($B6,Sheet3!$A:$Z,11,FALSE)</f>
        <v>1.5381161755893914E-6</v>
      </c>
      <c r="AZ6" s="22">
        <f>VLOOKUP($B6,Sheet3!$A:$Z,12,FALSE)</f>
        <v>5.9544775318915799E-4</v>
      </c>
      <c r="BA6" s="22">
        <f>VLOOKUP($B6,Sheet3!$A:$Z,13,FALSE)</f>
        <v>3.8432737447320454E-6</v>
      </c>
      <c r="BB6" s="22">
        <f>VLOOKUP($B6,Sheet3!$A:$Z,14,FALSE)</f>
        <v>1.0416155950611792E-3</v>
      </c>
      <c r="BC6" s="23">
        <f>VLOOKUP($B6,Sheet3!$A:$Z,15,FALSE)</f>
        <v>1.3662231687749607E-6</v>
      </c>
      <c r="BD6" s="22">
        <f>VLOOKUP($B6,Sheet3!$A:$Z,16,FALSE)</f>
        <v>4.2708175509230296E-5</v>
      </c>
      <c r="BE6" s="22">
        <f>VLOOKUP($B6,Sheet3!$A:$Z,17,FALSE)</f>
        <v>5.8858870945222095E-5</v>
      </c>
      <c r="BF6" s="22">
        <f>VLOOKUP($B6,Sheet3!$A:$Z,18,FALSE)</f>
        <v>6.1454319017861537E-5</v>
      </c>
      <c r="BG6" s="22">
        <f>VLOOKUP($B6,Sheet3!$A:$Z,19,FALSE)</f>
        <v>8.5493014969373105E-6</v>
      </c>
      <c r="BH6" s="22">
        <f>VLOOKUP($B6,Sheet3!$A:$Z,20,FALSE)</f>
        <v>2.6709731234112529E-4</v>
      </c>
      <c r="BI6" s="22">
        <f>VLOOKUP($B6,Sheet3!$A:$Z,21,FALSE)</f>
        <v>2.0525579171340561E-4</v>
      </c>
      <c r="BJ6" s="22">
        <f>VLOOKUP($B6,Sheet3!$A:$Z,22,FALSE)</f>
        <v>1.3381425026438898E-6</v>
      </c>
      <c r="BK6" s="22">
        <f>VLOOKUP($B6,Sheet3!$A:$Z,23,FALSE)</f>
        <v>2.8288964917677839E-6</v>
      </c>
      <c r="BL6" s="22">
        <f>VLOOKUP($B6,Sheet3!$A:$Z,24,FALSE)</f>
        <v>3.407888685297807E-6</v>
      </c>
      <c r="BM6" s="22">
        <f>VLOOKUP($B6,Sheet3!$A:$Z,25,FALSE)</f>
        <v>2.1130727456526972E-6</v>
      </c>
      <c r="BN6" s="22">
        <f>VLOOKUP($B6,Sheet3!$A:$Z,25,FALSE)</f>
        <v>2.1130727456526972E-6</v>
      </c>
    </row>
    <row r="7" spans="1:66" hidden="1" x14ac:dyDescent="0.2">
      <c r="A7">
        <f>VLOOKUP(B7,Sheet3!A:B,2,FALSE)</f>
        <v>0</v>
      </c>
      <c r="B7" s="12" t="s">
        <v>330</v>
      </c>
      <c r="C7" s="13">
        <v>77.459999999999994</v>
      </c>
      <c r="D7" s="13">
        <v>0.05</v>
      </c>
      <c r="E7" s="12" t="s">
        <v>305</v>
      </c>
      <c r="F7" s="11" t="s">
        <v>331</v>
      </c>
      <c r="G7" s="13" t="s">
        <v>332</v>
      </c>
      <c r="H7" s="12"/>
      <c r="I7" s="12"/>
      <c r="J7" s="12" t="s">
        <v>308</v>
      </c>
      <c r="K7" s="12">
        <v>9</v>
      </c>
      <c r="L7" s="12">
        <v>74.510000000000005</v>
      </c>
      <c r="M7" s="12">
        <v>0</v>
      </c>
      <c r="N7" s="11"/>
      <c r="O7" s="11"/>
      <c r="P7" s="11"/>
      <c r="Q7" s="11"/>
      <c r="R7" s="11"/>
      <c r="S7" s="11"/>
      <c r="T7" s="11"/>
      <c r="U7" s="11" t="s">
        <v>333</v>
      </c>
      <c r="V7" s="12" t="s">
        <v>334</v>
      </c>
      <c r="W7" s="11"/>
      <c r="X7" s="14">
        <v>141</v>
      </c>
      <c r="Y7" s="14">
        <v>2425</v>
      </c>
      <c r="Z7" s="14">
        <v>141</v>
      </c>
      <c r="AA7" s="15">
        <v>0.91303046002342003</v>
      </c>
      <c r="AB7" s="16">
        <v>0.65513622511532099</v>
      </c>
      <c r="AC7" s="17">
        <v>2327838</v>
      </c>
      <c r="AD7" s="14">
        <v>155994</v>
      </c>
      <c r="AE7" s="14">
        <v>155994</v>
      </c>
      <c r="AF7" s="14">
        <v>16509.489361702101</v>
      </c>
      <c r="AG7" s="14">
        <v>16509.489361702101</v>
      </c>
      <c r="AH7" s="14">
        <v>25965</v>
      </c>
      <c r="AI7" s="14">
        <v>25965</v>
      </c>
      <c r="AJ7" s="14">
        <v>11</v>
      </c>
      <c r="AK7" s="14">
        <v>26</v>
      </c>
      <c r="AL7" s="14">
        <v>0</v>
      </c>
      <c r="AM7" s="14">
        <v>0</v>
      </c>
      <c r="AN7" s="14">
        <v>0</v>
      </c>
      <c r="AO7" s="14">
        <v>1</v>
      </c>
      <c r="AP7" s="14">
        <v>27</v>
      </c>
      <c r="AQ7" s="22">
        <f>VLOOKUP($B7,Sheet3!$A:$Z,3,FALSE)</f>
        <v>1.7225442478091072E-4</v>
      </c>
      <c r="AR7" s="22">
        <f>VLOOKUP($B7,Sheet3!$A:$Z,4,FALSE)</f>
        <v>2.1213734014257125E-4</v>
      </c>
      <c r="AS7" s="22">
        <f>VLOOKUP($B7,Sheet3!$A:$Z,5,FALSE)</f>
        <v>1.4899219072493742E-4</v>
      </c>
      <c r="AT7" s="22">
        <f>VLOOKUP($B7,Sheet3!$A:$Z,6,FALSE)</f>
        <v>1.1260116083285569E-4</v>
      </c>
      <c r="AU7" s="22">
        <f>VLOOKUP($B7,Sheet3!$A:$Z,6,FALSE)</f>
        <v>1.1260116083285569E-4</v>
      </c>
      <c r="AV7" s="22">
        <f>VLOOKUP($B7,Sheet3!$A:$Z,8,FALSE)</f>
        <v>3.3991629224929099E-5</v>
      </c>
      <c r="AW7" s="22">
        <f>VLOOKUP($B7,Sheet3!$A:$Z,9,FALSE)</f>
        <v>4.8499703873902022E-4</v>
      </c>
      <c r="AX7" s="22">
        <f>VLOOKUP($B7,Sheet3!$A:$Z,10,FALSE)</f>
        <v>2.0643510713591377E-5</v>
      </c>
      <c r="AY7" s="22">
        <f>VLOOKUP($B7,Sheet3!$A:$Z,11,FALSE)</f>
        <v>1.3790666419038065E-5</v>
      </c>
      <c r="AZ7" s="22">
        <f>VLOOKUP($B7,Sheet3!$A:$Z,12,FALSE)</f>
        <v>1.1575958051275098E-3</v>
      </c>
      <c r="BA7" s="22">
        <f>VLOOKUP($B7,Sheet3!$A:$Z,13,FALSE)</f>
        <v>1.9683779962320066E-5</v>
      </c>
      <c r="BB7" s="22">
        <f>VLOOKUP($B7,Sheet3!$A:$Z,14,FALSE)</f>
        <v>1.1434144234986391E-3</v>
      </c>
      <c r="BC7" s="23">
        <f>VLOOKUP($B7,Sheet3!$A:$Z,15,FALSE)</f>
        <v>1.395764932405526E-5</v>
      </c>
      <c r="BD7" s="22">
        <f>VLOOKUP($B7,Sheet3!$A:$Z,16,FALSE)</f>
        <v>1.7252791187062595E-4</v>
      </c>
      <c r="BE7" s="22">
        <f>VLOOKUP($B7,Sheet3!$A:$Z,17,FALSE)</f>
        <v>1.9326889126061673E-4</v>
      </c>
      <c r="BF7" s="22">
        <f>VLOOKUP($B7,Sheet3!$A:$Z,18,FALSE)</f>
        <v>1.9449295543899308E-4</v>
      </c>
      <c r="BG7" s="22">
        <f>VLOOKUP($B7,Sheet3!$A:$Z,19,FALSE)</f>
        <v>5.8868872270920593E-5</v>
      </c>
      <c r="BH7" s="22">
        <f>VLOOKUP($B7,Sheet3!$A:$Z,20,FALSE)</f>
        <v>6.4595914835343694E-4</v>
      </c>
      <c r="BI7" s="22">
        <f>VLOOKUP($B7,Sheet3!$A:$Z,21,FALSE)</f>
        <v>6.2742898584928315E-4</v>
      </c>
      <c r="BJ7" s="22">
        <f>VLOOKUP($B7,Sheet3!$A:$Z,22,FALSE)</f>
        <v>8.732232617472182E-6</v>
      </c>
      <c r="BK7" s="22">
        <f>VLOOKUP($B7,Sheet3!$A:$Z,23,FALSE)</f>
        <v>1.4380652733144902E-5</v>
      </c>
      <c r="BL7" s="22">
        <f>VLOOKUP($B7,Sheet3!$A:$Z,24,FALSE)</f>
        <v>8.3272799916047271E-6</v>
      </c>
      <c r="BM7" s="22">
        <f>VLOOKUP($B7,Sheet3!$A:$Z,25,FALSE)</f>
        <v>1.8818502837346876E-5</v>
      </c>
      <c r="BN7" s="22">
        <f>VLOOKUP($B7,Sheet3!$A:$Z,25,FALSE)</f>
        <v>1.8818502837346876E-5</v>
      </c>
    </row>
    <row r="8" spans="1:66" hidden="1" x14ac:dyDescent="0.2">
      <c r="A8">
        <f>VLOOKUP(B8,Sheet3!A:B,2,FALSE)</f>
        <v>0</v>
      </c>
      <c r="B8" s="12" t="s">
        <v>335</v>
      </c>
      <c r="C8" s="13">
        <v>95.44</v>
      </c>
      <c r="D8" s="13">
        <v>1.76</v>
      </c>
      <c r="E8" s="12" t="s">
        <v>305</v>
      </c>
      <c r="F8" s="11" t="s">
        <v>336</v>
      </c>
      <c r="G8" s="13" t="s">
        <v>307</v>
      </c>
      <c r="H8" s="12"/>
      <c r="I8" s="12"/>
      <c r="J8" s="12" t="s">
        <v>308</v>
      </c>
      <c r="K8" s="12">
        <v>4</v>
      </c>
      <c r="L8" s="12">
        <v>98.04</v>
      </c>
      <c r="M8" s="12">
        <v>1.96</v>
      </c>
      <c r="N8" s="11" t="s">
        <v>309</v>
      </c>
      <c r="O8" s="11" t="s">
        <v>310</v>
      </c>
      <c r="P8" s="11" t="s">
        <v>337</v>
      </c>
      <c r="Q8" s="11" t="s">
        <v>312</v>
      </c>
      <c r="R8" s="11" t="s">
        <v>312</v>
      </c>
      <c r="S8" s="11" t="s">
        <v>312</v>
      </c>
      <c r="T8" s="11" t="s">
        <v>312</v>
      </c>
      <c r="U8" s="11" t="s">
        <v>336</v>
      </c>
      <c r="V8" s="12" t="s">
        <v>338</v>
      </c>
      <c r="W8" s="11" t="s">
        <v>339</v>
      </c>
      <c r="X8" s="14">
        <v>622</v>
      </c>
      <c r="Y8" s="14">
        <v>5034</v>
      </c>
      <c r="Z8" s="14">
        <v>622</v>
      </c>
      <c r="AA8" s="15">
        <v>0.84330924233614102</v>
      </c>
      <c r="AB8" s="16">
        <v>0.57930944875141799</v>
      </c>
      <c r="AC8" s="17">
        <v>5425955</v>
      </c>
      <c r="AD8" s="14">
        <v>44038</v>
      </c>
      <c r="AE8" s="14">
        <v>44038</v>
      </c>
      <c r="AF8" s="14">
        <v>8723.4003215434004</v>
      </c>
      <c r="AG8" s="14">
        <v>8723.4003215434004</v>
      </c>
      <c r="AH8" s="14">
        <v>11516</v>
      </c>
      <c r="AI8" s="14">
        <v>11516</v>
      </c>
      <c r="AJ8" s="14">
        <v>11</v>
      </c>
      <c r="AK8" s="14">
        <v>34</v>
      </c>
      <c r="AL8" s="14">
        <v>0</v>
      </c>
      <c r="AM8" s="14">
        <v>0</v>
      </c>
      <c r="AN8" s="14">
        <v>0</v>
      </c>
      <c r="AO8" s="14">
        <v>1</v>
      </c>
      <c r="AP8" s="14">
        <v>35</v>
      </c>
      <c r="AQ8" s="22">
        <f>VLOOKUP($B8,Sheet3!$A:$Z,3,FALSE)</f>
        <v>1.7195939144698099E-4</v>
      </c>
      <c r="AR8" s="22">
        <f>VLOOKUP($B8,Sheet3!$A:$Z,4,FALSE)</f>
        <v>4.0695037846975889E-4</v>
      </c>
      <c r="AS8" s="22">
        <f>VLOOKUP($B8,Sheet3!$A:$Z,5,FALSE)</f>
        <v>2.7585040678811725E-4</v>
      </c>
      <c r="AT8" s="22">
        <f>VLOOKUP($B8,Sheet3!$A:$Z,6,FALSE)</f>
        <v>1.9856361144965335E-4</v>
      </c>
      <c r="AU8" s="22">
        <f>VLOOKUP($B8,Sheet3!$A:$Z,6,FALSE)</f>
        <v>1.9856361144965335E-4</v>
      </c>
      <c r="AV8" s="22">
        <f>VLOOKUP($B8,Sheet3!$A:$Z,8,FALSE)</f>
        <v>3.239396756914396E-5</v>
      </c>
      <c r="AW8" s="22">
        <f>VLOOKUP($B8,Sheet3!$A:$Z,9,FALSE)</f>
        <v>9.0444594737281922E-4</v>
      </c>
      <c r="AX8" s="22">
        <f>VLOOKUP($B8,Sheet3!$A:$Z,10,FALSE)</f>
        <v>1.777476611735747E-5</v>
      </c>
      <c r="AY8" s="22">
        <f>VLOOKUP($B8,Sheet3!$A:$Z,11,FALSE)</f>
        <v>1.1426220418805929E-5</v>
      </c>
      <c r="AZ8" s="22">
        <f>VLOOKUP($B8,Sheet3!$A:$Z,12,FALSE)</f>
        <v>1.8684135744001336E-3</v>
      </c>
      <c r="BA8" s="22">
        <f>VLOOKUP($B8,Sheet3!$A:$Z,13,FALSE)</f>
        <v>2.1932404522191483E-5</v>
      </c>
      <c r="BB8" s="22">
        <f>VLOOKUP($B8,Sheet3!$A:$Z,14,FALSE)</f>
        <v>4.1973257964562066E-3</v>
      </c>
      <c r="BC8" s="23">
        <f>VLOOKUP($B8,Sheet3!$A:$Z,15,FALSE)</f>
        <v>1.0062841687130068E-5</v>
      </c>
      <c r="BD8" s="22">
        <f>VLOOKUP($B8,Sheet3!$A:$Z,16,FALSE)</f>
        <v>1.5374972939601048E-4</v>
      </c>
      <c r="BE8" s="22">
        <f>VLOOKUP($B8,Sheet3!$A:$Z,17,FALSE)</f>
        <v>2.1685241597850632E-4</v>
      </c>
      <c r="BF8" s="22">
        <f>VLOOKUP($B8,Sheet3!$A:$Z,18,FALSE)</f>
        <v>1.7462912837002813E-4</v>
      </c>
      <c r="BG8" s="22">
        <f>VLOOKUP($B8,Sheet3!$A:$Z,19,FALSE)</f>
        <v>5.9055935381794423E-5</v>
      </c>
      <c r="BH8" s="22">
        <f>VLOOKUP($B8,Sheet3!$A:$Z,20,FALSE)</f>
        <v>8.4245019499884629E-4</v>
      </c>
      <c r="BI8" s="22">
        <f>VLOOKUP($B8,Sheet3!$A:$Z,21,FALSE)</f>
        <v>2.3652930538354606E-4</v>
      </c>
      <c r="BJ8" s="22">
        <f>VLOOKUP($B8,Sheet3!$A:$Z,22,FALSE)</f>
        <v>1.2419964065651184E-5</v>
      </c>
      <c r="BK8" s="22">
        <f>VLOOKUP($B8,Sheet3!$A:$Z,23,FALSE)</f>
        <v>1.2760948090949195E-5</v>
      </c>
      <c r="BL8" s="22">
        <f>VLOOKUP($B8,Sheet3!$A:$Z,24,FALSE)</f>
        <v>9.9973584315453891E-6</v>
      </c>
      <c r="BM8" s="22">
        <f>VLOOKUP($B8,Sheet3!$A:$Z,25,FALSE)</f>
        <v>1.7251044609276364E-5</v>
      </c>
      <c r="BN8" s="22">
        <f>VLOOKUP($B8,Sheet3!$A:$Z,25,FALSE)</f>
        <v>1.7251044609276364E-5</v>
      </c>
    </row>
    <row r="9" spans="1:66" hidden="1" x14ac:dyDescent="0.2">
      <c r="A9">
        <f>VLOOKUP(B9,Sheet3!A:B,2,FALSE)</f>
        <v>0</v>
      </c>
      <c r="B9" s="12" t="s">
        <v>340</v>
      </c>
      <c r="C9" s="13">
        <v>95.44</v>
      </c>
      <c r="D9" s="13">
        <v>5.13</v>
      </c>
      <c r="E9" s="12" t="s">
        <v>305</v>
      </c>
      <c r="F9" s="11" t="s">
        <v>306</v>
      </c>
      <c r="G9" s="13" t="s">
        <v>307</v>
      </c>
      <c r="H9" s="12"/>
      <c r="I9" s="12"/>
      <c r="J9" s="12" t="s">
        <v>308</v>
      </c>
      <c r="K9" s="12">
        <v>2</v>
      </c>
      <c r="L9" s="12">
        <v>98.04</v>
      </c>
      <c r="M9" s="12">
        <v>3.92</v>
      </c>
      <c r="N9" s="11" t="s">
        <v>309</v>
      </c>
      <c r="O9" s="11" t="s">
        <v>310</v>
      </c>
      <c r="P9" s="11" t="s">
        <v>311</v>
      </c>
      <c r="Q9" s="11" t="s">
        <v>312</v>
      </c>
      <c r="R9" s="11" t="s">
        <v>312</v>
      </c>
      <c r="S9" s="11" t="s">
        <v>312</v>
      </c>
      <c r="T9" s="11" t="s">
        <v>312</v>
      </c>
      <c r="U9" s="11" t="s">
        <v>313</v>
      </c>
      <c r="V9" s="12" t="s">
        <v>341</v>
      </c>
      <c r="W9" s="11" t="s">
        <v>315</v>
      </c>
      <c r="X9" s="14">
        <v>85</v>
      </c>
      <c r="Y9" s="14">
        <v>4178</v>
      </c>
      <c r="Z9" s="14">
        <v>85</v>
      </c>
      <c r="AA9" s="15">
        <v>0.90831091902564798</v>
      </c>
      <c r="AB9" s="16">
        <v>0.654940891083579</v>
      </c>
      <c r="AC9" s="17">
        <v>4440616</v>
      </c>
      <c r="AD9" s="14">
        <v>256320</v>
      </c>
      <c r="AE9" s="14">
        <v>256320</v>
      </c>
      <c r="AF9" s="14">
        <v>52242.541176470499</v>
      </c>
      <c r="AG9" s="14">
        <v>52242.541176470499</v>
      </c>
      <c r="AH9" s="14">
        <v>102887</v>
      </c>
      <c r="AI9" s="14">
        <v>102887</v>
      </c>
      <c r="AJ9" s="14">
        <v>11</v>
      </c>
      <c r="AK9" s="14">
        <v>40</v>
      </c>
      <c r="AL9" s="14">
        <v>0</v>
      </c>
      <c r="AM9" s="14">
        <v>1</v>
      </c>
      <c r="AN9" s="14">
        <v>0</v>
      </c>
      <c r="AO9" s="14">
        <v>0</v>
      </c>
      <c r="AP9" s="14">
        <v>41</v>
      </c>
      <c r="AQ9" s="22">
        <f>VLOOKUP($B9,Sheet3!$A:$Z,3,FALSE)</f>
        <v>5.177073646992257E-5</v>
      </c>
      <c r="AR9" s="22">
        <f>VLOOKUP($B9,Sheet3!$A:$Z,4,FALSE)</f>
        <v>9.4515206471894322E-5</v>
      </c>
      <c r="AS9" s="22">
        <f>VLOOKUP($B9,Sheet3!$A:$Z,5,FALSE)</f>
        <v>7.516478989395355E-5</v>
      </c>
      <c r="AT9" s="22">
        <f>VLOOKUP($B9,Sheet3!$A:$Z,6,FALSE)</f>
        <v>5.988601556525006E-5</v>
      </c>
      <c r="AU9" s="22">
        <f>VLOOKUP($B9,Sheet3!$A:$Z,6,FALSE)</f>
        <v>5.988601556525006E-5</v>
      </c>
      <c r="AV9" s="22">
        <f>VLOOKUP($B9,Sheet3!$A:$Z,8,FALSE)</f>
        <v>2.0596370933347054E-5</v>
      </c>
      <c r="AW9" s="22">
        <f>VLOOKUP($B9,Sheet3!$A:$Z,9,FALSE)</f>
        <v>2.723211795845296E-4</v>
      </c>
      <c r="AX9" s="22">
        <f>VLOOKUP($B9,Sheet3!$A:$Z,10,FALSE)</f>
        <v>7.7739626542603829E-6</v>
      </c>
      <c r="AY9" s="22">
        <f>VLOOKUP($B9,Sheet3!$A:$Z,11,FALSE)</f>
        <v>2.4543259763068819E-6</v>
      </c>
      <c r="AZ9" s="22">
        <f>VLOOKUP($B9,Sheet3!$A:$Z,12,FALSE)</f>
        <v>9.313200236706463E-4</v>
      </c>
      <c r="BA9" s="22">
        <f>VLOOKUP($B9,Sheet3!$A:$Z,13,FALSE)</f>
        <v>8.5624708498764091E-6</v>
      </c>
      <c r="BB9" s="22">
        <f>VLOOKUP($B9,Sheet3!$A:$Z,14,FALSE)</f>
        <v>2.0279998734528963E-3</v>
      </c>
      <c r="BC9" s="23">
        <f>VLOOKUP($B9,Sheet3!$A:$Z,15,FALSE)</f>
        <v>2.1447743775121486E-6</v>
      </c>
      <c r="BD9" s="22">
        <f>VLOOKUP($B9,Sheet3!$A:$Z,16,FALSE)</f>
        <v>5.5409354426590715E-5</v>
      </c>
      <c r="BE9" s="22">
        <f>VLOOKUP($B9,Sheet3!$A:$Z,17,FALSE)</f>
        <v>8.1245410794811307E-5</v>
      </c>
      <c r="BF9" s="22">
        <f>VLOOKUP($B9,Sheet3!$A:$Z,18,FALSE)</f>
        <v>7.4734526361783268E-5</v>
      </c>
      <c r="BG9" s="22">
        <f>VLOOKUP($B9,Sheet3!$A:$Z,19,FALSE)</f>
        <v>2.8427508045146291E-5</v>
      </c>
      <c r="BH9" s="22">
        <f>VLOOKUP($B9,Sheet3!$A:$Z,20,FALSE)</f>
        <v>2.0213857586612118E-4</v>
      </c>
      <c r="BI9" s="22">
        <f>VLOOKUP($B9,Sheet3!$A:$Z,21,FALSE)</f>
        <v>1.1911499572858865E-4</v>
      </c>
      <c r="BJ9" s="22">
        <f>VLOOKUP($B9,Sheet3!$A:$Z,22,FALSE)</f>
        <v>3.8120855954207635E-6</v>
      </c>
      <c r="BK9" s="22">
        <f>VLOOKUP($B9,Sheet3!$A:$Z,23,FALSE)</f>
        <v>3.779825691744995E-6</v>
      </c>
      <c r="BL9" s="22">
        <f>VLOOKUP($B9,Sheet3!$A:$Z,24,FALSE)</f>
        <v>4.2761060418079981E-6</v>
      </c>
      <c r="BM9" s="22">
        <f>VLOOKUP($B9,Sheet3!$A:$Z,25,FALSE)</f>
        <v>5.754105246782668E-6</v>
      </c>
      <c r="BN9" s="22">
        <f>VLOOKUP($B9,Sheet3!$A:$Z,25,FALSE)</f>
        <v>5.754105246782668E-6</v>
      </c>
    </row>
    <row r="10" spans="1:66" hidden="1" x14ac:dyDescent="0.2">
      <c r="A10" t="str">
        <f>VLOOKUP(B10,Sheet3!A:B,2,FALSE)</f>
        <v>compare with baikal</v>
      </c>
      <c r="B10" s="12" t="s">
        <v>102</v>
      </c>
      <c r="C10" s="13">
        <v>55.83</v>
      </c>
      <c r="D10" s="13">
        <v>2.59</v>
      </c>
      <c r="E10" s="12" t="s">
        <v>1928</v>
      </c>
      <c r="F10" s="11" t="s">
        <v>1938</v>
      </c>
      <c r="G10" s="13" t="s">
        <v>1930</v>
      </c>
      <c r="H10" s="12"/>
      <c r="I10" s="12"/>
      <c r="J10" s="12" t="s">
        <v>1114</v>
      </c>
      <c r="K10" s="12">
        <v>2</v>
      </c>
      <c r="L10" s="12">
        <v>52.63</v>
      </c>
      <c r="M10" s="12">
        <v>1.96</v>
      </c>
      <c r="N10" s="11"/>
      <c r="O10" s="11"/>
      <c r="P10" s="11"/>
      <c r="Q10" s="11"/>
      <c r="R10" s="11"/>
      <c r="S10" s="11"/>
      <c r="T10" s="11"/>
      <c r="U10" s="11" t="s">
        <v>1938</v>
      </c>
      <c r="V10" s="12" t="s">
        <v>1939</v>
      </c>
      <c r="W10" s="11"/>
      <c r="X10" s="14">
        <v>232</v>
      </c>
      <c r="Y10" s="14">
        <v>1512</v>
      </c>
      <c r="Z10" s="14">
        <v>232</v>
      </c>
      <c r="AA10" s="15">
        <v>0.92144053688391803</v>
      </c>
      <c r="AB10" s="16">
        <v>0.35901773386896901</v>
      </c>
      <c r="AC10" s="17">
        <v>1154514</v>
      </c>
      <c r="AD10" s="14">
        <v>41589</v>
      </c>
      <c r="AE10" s="14">
        <v>41589</v>
      </c>
      <c r="AF10" s="14">
        <v>4976.3534482758596</v>
      </c>
      <c r="AG10" s="14">
        <v>4976.3534482758596</v>
      </c>
      <c r="AH10" s="14">
        <v>6632</v>
      </c>
      <c r="AI10" s="14">
        <v>6632</v>
      </c>
      <c r="AJ10" s="14">
        <v>11</v>
      </c>
      <c r="AK10" s="14">
        <v>19</v>
      </c>
      <c r="AL10" s="14">
        <v>0</v>
      </c>
      <c r="AM10" s="14">
        <v>0</v>
      </c>
      <c r="AN10" s="14">
        <v>1</v>
      </c>
      <c r="AO10" s="14">
        <v>1</v>
      </c>
      <c r="AP10" s="14">
        <v>21</v>
      </c>
      <c r="AQ10" s="21">
        <f>VLOOKUP($B10,Sheet3!$A:$Z,3,FALSE)</f>
        <v>1.7117503773627625E-3</v>
      </c>
      <c r="AR10" s="21">
        <f>VLOOKUP($B10,Sheet3!$A:$Z,4,FALSE)</f>
        <v>1.6419621771082962E-3</v>
      </c>
      <c r="AS10" s="21">
        <f>VLOOKUP($B10,Sheet3!$A:$Z,5,FALSE)</f>
        <v>1.2573575809425304E-3</v>
      </c>
      <c r="AT10" s="21">
        <f>VLOOKUP($B10,Sheet3!$A:$Z,6,FALSE)</f>
        <v>7.2086446617997536E-4</v>
      </c>
      <c r="AU10" s="21">
        <f>VLOOKUP($B10,Sheet3!$A:$Z,6,FALSE)</f>
        <v>7.2086446617997536E-4</v>
      </c>
      <c r="AV10" s="21">
        <f>VLOOKUP($B10,Sheet3!$A:$Z,8,FALSE)</f>
        <v>6.0305811928646298E-5</v>
      </c>
      <c r="AW10" s="21">
        <f>VLOOKUP($B10,Sheet3!$A:$Z,9,FALSE)</f>
        <v>4.7049366421424493E-3</v>
      </c>
      <c r="AX10" s="21">
        <f>VLOOKUP($B10,Sheet3!$A:$Z,10,FALSE)</f>
        <v>2.4545653961013135E-5</v>
      </c>
      <c r="AY10" s="21">
        <f>VLOOKUP($B10,Sheet3!$A:$Z,11,FALSE)</f>
        <v>2.4263828855996903E-5</v>
      </c>
      <c r="AZ10" s="21">
        <f>VLOOKUP($B10,Sheet3!$A:$Z,12,FALSE)</f>
        <v>1.1083892485033898E-2</v>
      </c>
      <c r="BA10" s="21">
        <f>VLOOKUP($B10,Sheet3!$A:$Z,13,FALSE)</f>
        <v>5.6483858186318498E-5</v>
      </c>
      <c r="BB10" s="21">
        <f>VLOOKUP($B10,Sheet3!$A:$Z,14,FALSE)</f>
        <v>6.4001648998301026E-3</v>
      </c>
      <c r="BC10" s="21">
        <f>VLOOKUP($B10,Sheet3!$A:$Z,15,FALSE)</f>
        <v>4.4127284255095339E-5</v>
      </c>
      <c r="BD10" s="21">
        <f>VLOOKUP($B10,Sheet3!$A:$Z,16,FALSE)</f>
        <v>1.80332046318316E-3</v>
      </c>
      <c r="BE10" s="21">
        <f>VLOOKUP($B10,Sheet3!$A:$Z,17,FALSE)</f>
        <v>1.212669576423589E-3</v>
      </c>
      <c r="BF10" s="21">
        <f>VLOOKUP($B10,Sheet3!$A:$Z,18,FALSE)</f>
        <v>1.3143454028712025E-3</v>
      </c>
      <c r="BG10" s="21">
        <f>VLOOKUP($B10,Sheet3!$A:$Z,19,FALSE)</f>
        <v>1.6329710795249318E-4</v>
      </c>
      <c r="BH10" s="21">
        <f>VLOOKUP($B10,Sheet3!$A:$Z,20,FALSE)</f>
        <v>7.8953531996560043E-3</v>
      </c>
      <c r="BI10" s="21">
        <f>VLOOKUP($B10,Sheet3!$A:$Z,21,FALSE)</f>
        <v>4.7292416089425617E-3</v>
      </c>
      <c r="BJ10" s="21">
        <f>VLOOKUP($B10,Sheet3!$A:$Z,22,FALSE)</f>
        <v>3.3671346665765555E-5</v>
      </c>
      <c r="BK10" s="21">
        <f>VLOOKUP($B10,Sheet3!$A:$Z,23,FALSE)</f>
        <v>1.041483834416282E-4</v>
      </c>
      <c r="BL10" s="21">
        <f>VLOOKUP($B10,Sheet3!$A:$Z,24,FALSE)</f>
        <v>3.6151894023237772E-5</v>
      </c>
      <c r="BM10" s="21">
        <f>VLOOKUP($B10,Sheet3!$A:$Z,25,FALSE)</f>
        <v>4.0422929334923978E-5</v>
      </c>
      <c r="BN10" s="21">
        <f>VLOOKUP($B10,Sheet3!$A:$Z,25,FALSE)</f>
        <v>4.0422929334923978E-5</v>
      </c>
    </row>
    <row r="11" spans="1:66" hidden="1" x14ac:dyDescent="0.2">
      <c r="A11" t="str">
        <f>VLOOKUP(B11,Sheet3!A:B,2,FALSE)</f>
        <v>compare with baikal</v>
      </c>
      <c r="B11" s="12" t="s">
        <v>9</v>
      </c>
      <c r="C11" s="13">
        <v>90.13</v>
      </c>
      <c r="D11" s="13">
        <v>1.94</v>
      </c>
      <c r="E11" s="12" t="s">
        <v>1928</v>
      </c>
      <c r="F11" s="11" t="s">
        <v>1938</v>
      </c>
      <c r="G11" s="13" t="s">
        <v>1930</v>
      </c>
      <c r="H11" s="12"/>
      <c r="I11" s="12"/>
      <c r="J11" s="12" t="s">
        <v>1114</v>
      </c>
      <c r="K11" s="12">
        <v>16</v>
      </c>
      <c r="L11" s="12">
        <v>86.84</v>
      </c>
      <c r="M11" s="12">
        <v>5.26</v>
      </c>
      <c r="N11" s="11"/>
      <c r="O11" s="11"/>
      <c r="P11" s="11"/>
      <c r="Q11" s="11"/>
      <c r="R11" s="11"/>
      <c r="S11" s="11"/>
      <c r="T11" s="11"/>
      <c r="U11" s="11" t="s">
        <v>1938</v>
      </c>
      <c r="V11" s="12" t="s">
        <v>1944</v>
      </c>
      <c r="W11" s="11"/>
      <c r="X11" s="14">
        <v>101</v>
      </c>
      <c r="Y11" s="14">
        <v>1379</v>
      </c>
      <c r="Z11" s="14">
        <v>101</v>
      </c>
      <c r="AA11" s="15">
        <v>0.92309723043695402</v>
      </c>
      <c r="AB11" s="16">
        <v>0.37029763443313102</v>
      </c>
      <c r="AC11" s="17">
        <v>1087139</v>
      </c>
      <c r="AD11" s="14">
        <v>54154</v>
      </c>
      <c r="AE11" s="14">
        <v>54154</v>
      </c>
      <c r="AF11" s="14">
        <v>10763.7524752475</v>
      </c>
      <c r="AG11" s="14">
        <v>10763.7524752475</v>
      </c>
      <c r="AH11" s="14">
        <v>20016</v>
      </c>
      <c r="AI11" s="14">
        <v>20016</v>
      </c>
      <c r="AJ11" s="14">
        <v>11</v>
      </c>
      <c r="AK11" s="14">
        <v>37</v>
      </c>
      <c r="AL11" s="14">
        <v>0</v>
      </c>
      <c r="AM11" s="14">
        <v>0</v>
      </c>
      <c r="AN11" s="14">
        <v>0</v>
      </c>
      <c r="AO11" s="14">
        <v>1</v>
      </c>
      <c r="AP11" s="14">
        <v>38</v>
      </c>
      <c r="AQ11" s="21">
        <f>VLOOKUP($B11,Sheet3!$A:$Z,3,FALSE)</f>
        <v>2.4079541225205853E-2</v>
      </c>
      <c r="AR11" s="21">
        <f>VLOOKUP($B11,Sheet3!$A:$Z,4,FALSE)</f>
        <v>2.360265092228107E-2</v>
      </c>
      <c r="AS11" s="21">
        <f>VLOOKUP($B11,Sheet3!$A:$Z,5,FALSE)</f>
        <v>1.785439573428154E-2</v>
      </c>
      <c r="AT11" s="21">
        <f>VLOOKUP($B11,Sheet3!$A:$Z,6,FALSE)</f>
        <v>1.0169856843337632E-2</v>
      </c>
      <c r="AU11" s="21">
        <f>VLOOKUP($B11,Sheet3!$A:$Z,6,FALSE)</f>
        <v>1.0169856843337632E-2</v>
      </c>
      <c r="AV11" s="21">
        <f>VLOOKUP($B11,Sheet3!$A:$Z,8,FALSE)</f>
        <v>3.907764638600353E-4</v>
      </c>
      <c r="AW11" s="21">
        <f>VLOOKUP($B11,Sheet3!$A:$Z,9,FALSE)</f>
        <v>6.5835344459759415E-2</v>
      </c>
      <c r="AX11" s="21">
        <f>VLOOKUP($B11,Sheet3!$A:$Z,10,FALSE)</f>
        <v>6.8049512718828221E-5</v>
      </c>
      <c r="AY11" s="21">
        <f>VLOOKUP($B11,Sheet3!$A:$Z,11,FALSE)</f>
        <v>6.0488208139594855E-5</v>
      </c>
      <c r="AZ11" s="21">
        <f>VLOOKUP($B11,Sheet3!$A:$Z,12,FALSE)</f>
        <v>0.15966168544462669</v>
      </c>
      <c r="BA11" s="21">
        <f>VLOOKUP($B11,Sheet3!$A:$Z,13,FALSE)</f>
        <v>3.6985293800881157E-4</v>
      </c>
      <c r="BB11" s="21">
        <f>VLOOKUP($B11,Sheet3!$A:$Z,14,FALSE)</f>
        <v>9.3961531737541307E-2</v>
      </c>
      <c r="BC11" s="21">
        <f>VLOOKUP($B11,Sheet3!$A:$Z,15,FALSE)</f>
        <v>2.22764482823609E-4</v>
      </c>
      <c r="BD11" s="21">
        <f>VLOOKUP($B11,Sheet3!$A:$Z,16,FALSE)</f>
        <v>2.5156338439117482E-2</v>
      </c>
      <c r="BE11" s="21">
        <f>VLOOKUP($B11,Sheet3!$A:$Z,17,FALSE)</f>
        <v>1.7025053758915457E-2</v>
      </c>
      <c r="BF11" s="21">
        <f>VLOOKUP($B11,Sheet3!$A:$Z,18,FALSE)</f>
        <v>1.8585957233318358E-2</v>
      </c>
      <c r="BG11" s="21">
        <f>VLOOKUP($B11,Sheet3!$A:$Z,19,FALSE)</f>
        <v>1.8276982221368961E-3</v>
      </c>
      <c r="BH11" s="21">
        <f>VLOOKUP($B11,Sheet3!$A:$Z,20,FALSE)</f>
        <v>0.11338821293277193</v>
      </c>
      <c r="BI11" s="21">
        <f>VLOOKUP($B11,Sheet3!$A:$Z,21,FALSE)</f>
        <v>6.9452213161174503E-2</v>
      </c>
      <c r="BJ11" s="21">
        <f>VLOOKUP($B11,Sheet3!$A:$Z,22,FALSE)</f>
        <v>1.1243177791743122E-4</v>
      </c>
      <c r="BK11" s="21">
        <f>VLOOKUP($B11,Sheet3!$A:$Z,23,FALSE)</f>
        <v>2.8631965661889553E-4</v>
      </c>
      <c r="BL11" s="21">
        <f>VLOOKUP($B11,Sheet3!$A:$Z,24,FALSE)</f>
        <v>2.2333599910488691E-5</v>
      </c>
      <c r="BM11" s="21">
        <f>VLOOKUP($B11,Sheet3!$A:$Z,25,FALSE)</f>
        <v>1.3094722175789071E-4</v>
      </c>
      <c r="BN11" s="21">
        <f>VLOOKUP($B11,Sheet3!$A:$Z,25,FALSE)</f>
        <v>1.3094722175789071E-4</v>
      </c>
    </row>
    <row r="12" spans="1:66" hidden="1" x14ac:dyDescent="0.2">
      <c r="A12" t="str">
        <f>VLOOKUP(B12,Sheet3!A:B,2,FALSE)</f>
        <v>compare with baikal</v>
      </c>
      <c r="B12" s="12" t="s">
        <v>43</v>
      </c>
      <c r="C12" s="13">
        <v>50.19</v>
      </c>
      <c r="D12" s="13">
        <v>1.94</v>
      </c>
      <c r="E12" s="12" t="s">
        <v>1928</v>
      </c>
      <c r="F12" s="11" t="s">
        <v>1938</v>
      </c>
      <c r="G12" s="13" t="s">
        <v>1930</v>
      </c>
      <c r="H12" s="12"/>
      <c r="I12" s="12"/>
      <c r="J12" s="12" t="s">
        <v>1114</v>
      </c>
      <c r="K12" s="12">
        <v>10</v>
      </c>
      <c r="L12" s="12">
        <v>52.63</v>
      </c>
      <c r="M12" s="12">
        <v>2.63</v>
      </c>
      <c r="N12" s="11" t="s">
        <v>1362</v>
      </c>
      <c r="O12" s="11" t="s">
        <v>1945</v>
      </c>
      <c r="P12" s="11" t="s">
        <v>1946</v>
      </c>
      <c r="Q12" s="11" t="s">
        <v>1947</v>
      </c>
      <c r="R12" s="11" t="s">
        <v>1948</v>
      </c>
      <c r="S12" s="11" t="s">
        <v>312</v>
      </c>
      <c r="T12" s="11" t="s">
        <v>312</v>
      </c>
      <c r="U12" s="11" t="s">
        <v>1938</v>
      </c>
      <c r="V12" s="12" t="s">
        <v>1949</v>
      </c>
      <c r="W12" s="11"/>
      <c r="X12" s="14">
        <v>49</v>
      </c>
      <c r="Y12" s="14">
        <v>854</v>
      </c>
      <c r="Z12" s="14">
        <v>49</v>
      </c>
      <c r="AA12" s="15">
        <v>0.91704905069283504</v>
      </c>
      <c r="AB12" s="16">
        <v>0.36722046073929698</v>
      </c>
      <c r="AC12" s="17">
        <v>660113</v>
      </c>
      <c r="AD12" s="14">
        <v>90271</v>
      </c>
      <c r="AE12" s="14">
        <v>90271</v>
      </c>
      <c r="AF12" s="14">
        <v>13471.693877551001</v>
      </c>
      <c r="AG12" s="14">
        <v>13471.693877551001</v>
      </c>
      <c r="AH12" s="14">
        <v>27707</v>
      </c>
      <c r="AI12" s="14">
        <v>27707</v>
      </c>
      <c r="AJ12" s="14">
        <v>11</v>
      </c>
      <c r="AK12" s="14">
        <v>27</v>
      </c>
      <c r="AL12" s="14">
        <v>0</v>
      </c>
      <c r="AM12" s="14">
        <v>0</v>
      </c>
      <c r="AN12" s="14">
        <v>1</v>
      </c>
      <c r="AO12" s="14">
        <v>1</v>
      </c>
      <c r="AP12" s="14">
        <v>29</v>
      </c>
      <c r="AQ12" s="21">
        <f>VLOOKUP($B12,Sheet3!$A:$Z,3,FALSE)</f>
        <v>4.5144672537883075E-3</v>
      </c>
      <c r="AR12" s="21">
        <f>VLOOKUP($B12,Sheet3!$A:$Z,4,FALSE)</f>
        <v>4.4215179073474669E-3</v>
      </c>
      <c r="AS12" s="21">
        <f>VLOOKUP($B12,Sheet3!$A:$Z,5,FALSE)</f>
        <v>3.341058775731133E-3</v>
      </c>
      <c r="AT12" s="21">
        <f>VLOOKUP($B12,Sheet3!$A:$Z,6,FALSE)</f>
        <v>1.9123408804545962E-3</v>
      </c>
      <c r="AU12" s="21">
        <f>VLOOKUP($B12,Sheet3!$A:$Z,6,FALSE)</f>
        <v>1.9123408804545962E-3</v>
      </c>
      <c r="AV12" s="21">
        <f>VLOOKUP($B12,Sheet3!$A:$Z,8,FALSE)</f>
        <v>7.1583523940851597E-5</v>
      </c>
      <c r="AW12" s="21">
        <f>VLOOKUP($B12,Sheet3!$A:$Z,9,FALSE)</f>
        <v>1.2681789658407204E-2</v>
      </c>
      <c r="AX12" s="21">
        <f>VLOOKUP($B12,Sheet3!$A:$Z,10,FALSE)</f>
        <v>9.7574829577337483E-6</v>
      </c>
      <c r="AY12" s="21">
        <f>VLOOKUP($B12,Sheet3!$A:$Z,11,FALSE)</f>
        <v>9.2186231305586546E-6</v>
      </c>
      <c r="AZ12" s="21">
        <f>VLOOKUP($B12,Sheet3!$A:$Z,12,FALSE)</f>
        <v>3.0542586414270777E-2</v>
      </c>
      <c r="BA12" s="21">
        <f>VLOOKUP($B12,Sheet3!$A:$Z,13,FALSE)</f>
        <v>6.5694704400984222E-5</v>
      </c>
      <c r="BB12" s="21">
        <f>VLOOKUP($B12,Sheet3!$A:$Z,14,FALSE)</f>
        <v>1.7093785786037211E-2</v>
      </c>
      <c r="BC12" s="21">
        <f>VLOOKUP($B12,Sheet3!$A:$Z,15,FALSE)</f>
        <v>4.0500599525958543E-5</v>
      </c>
      <c r="BD12" s="21">
        <f>VLOOKUP($B12,Sheet3!$A:$Z,16,FALSE)</f>
        <v>4.6867458898846061E-3</v>
      </c>
      <c r="BE12" s="21">
        <f>VLOOKUP($B12,Sheet3!$A:$Z,17,FALSE)</f>
        <v>3.1820386186176722E-3</v>
      </c>
      <c r="BF12" s="21">
        <f>VLOOKUP($B12,Sheet3!$A:$Z,18,FALSE)</f>
        <v>3.4144638189263295E-3</v>
      </c>
      <c r="BG12" s="21">
        <f>VLOOKUP($B12,Sheet3!$A:$Z,19,FALSE)</f>
        <v>3.2956971294587301E-4</v>
      </c>
      <c r="BH12" s="21">
        <f>VLOOKUP($B12,Sheet3!$A:$Z,20,FALSE)</f>
        <v>2.1344528620351681E-2</v>
      </c>
      <c r="BI12" s="21">
        <f>VLOOKUP($B12,Sheet3!$A:$Z,21,FALSE)</f>
        <v>1.2616887376453407E-2</v>
      </c>
      <c r="BJ12" s="21">
        <f>VLOOKUP($B12,Sheet3!$A:$Z,22,FALSE)</f>
        <v>1.8170943762911056E-5</v>
      </c>
      <c r="BK12" s="21">
        <f>VLOOKUP($B12,Sheet3!$A:$Z,23,FALSE)</f>
        <v>4.3514654007271181E-5</v>
      </c>
      <c r="BL12" s="21">
        <f>VLOOKUP($B12,Sheet3!$A:$Z,24,FALSE)</f>
        <v>2.4590574826611245E-6</v>
      </c>
      <c r="BM12" s="21">
        <f>VLOOKUP($B12,Sheet3!$A:$Z,25,FALSE)</f>
        <v>1.8845630817693007E-5</v>
      </c>
      <c r="BN12" s="21">
        <f>VLOOKUP($B12,Sheet3!$A:$Z,25,FALSE)</f>
        <v>1.8845630817693007E-5</v>
      </c>
    </row>
    <row r="13" spans="1:66" hidden="1" x14ac:dyDescent="0.2">
      <c r="A13" t="str">
        <f>VLOOKUP(B13,Sheet3!A:B,2,FALSE)</f>
        <v>compare with baikal</v>
      </c>
      <c r="B13" s="12" t="s">
        <v>12</v>
      </c>
      <c r="C13" s="13">
        <v>98.71</v>
      </c>
      <c r="D13" s="13">
        <v>1.94</v>
      </c>
      <c r="E13" s="12" t="s">
        <v>1928</v>
      </c>
      <c r="F13" s="11" t="s">
        <v>1929</v>
      </c>
      <c r="G13" s="13" t="s">
        <v>1930</v>
      </c>
      <c r="H13" s="12"/>
      <c r="I13" s="12"/>
      <c r="J13" s="12" t="s">
        <v>1114</v>
      </c>
      <c r="K13" s="12">
        <v>24</v>
      </c>
      <c r="L13" s="12">
        <v>97.37</v>
      </c>
      <c r="M13" s="12">
        <v>0</v>
      </c>
      <c r="N13" s="11" t="s">
        <v>1120</v>
      </c>
      <c r="O13" s="11" t="s">
        <v>1931</v>
      </c>
      <c r="P13" s="11" t="s">
        <v>1932</v>
      </c>
      <c r="Q13" s="11" t="s">
        <v>1933</v>
      </c>
      <c r="R13" s="11" t="s">
        <v>1934</v>
      </c>
      <c r="S13" s="11" t="s">
        <v>1935</v>
      </c>
      <c r="T13" s="11" t="s">
        <v>312</v>
      </c>
      <c r="U13" s="11" t="s">
        <v>1929</v>
      </c>
      <c r="V13" s="12" t="s">
        <v>1936</v>
      </c>
      <c r="W13" s="11" t="s">
        <v>1937</v>
      </c>
      <c r="X13" s="14">
        <v>32</v>
      </c>
      <c r="Y13" s="14">
        <v>1450</v>
      </c>
      <c r="Z13" s="14">
        <v>32</v>
      </c>
      <c r="AA13" s="15">
        <v>0.90022294063143504</v>
      </c>
      <c r="AB13" s="16">
        <v>0.412596347981598</v>
      </c>
      <c r="AC13" s="17">
        <v>1235755</v>
      </c>
      <c r="AD13" s="14">
        <v>357259</v>
      </c>
      <c r="AE13" s="14">
        <v>357259</v>
      </c>
      <c r="AF13" s="14">
        <v>38617.34375</v>
      </c>
      <c r="AG13" s="14">
        <v>38617.34375</v>
      </c>
      <c r="AH13" s="14">
        <v>172085</v>
      </c>
      <c r="AI13" s="14">
        <v>172085</v>
      </c>
      <c r="AJ13" s="14">
        <v>11</v>
      </c>
      <c r="AK13" s="14">
        <v>44</v>
      </c>
      <c r="AL13" s="14">
        <v>0</v>
      </c>
      <c r="AM13" s="14">
        <v>0</v>
      </c>
      <c r="AN13" s="14">
        <v>0</v>
      </c>
      <c r="AO13" s="14">
        <v>1</v>
      </c>
      <c r="AP13" s="14">
        <v>45</v>
      </c>
      <c r="AQ13" s="21">
        <f>VLOOKUP($B13,Sheet3!$A:$Z,3,FALSE)</f>
        <v>1.7708462894247684E-2</v>
      </c>
      <c r="AR13" s="21">
        <f>VLOOKUP($B13,Sheet3!$A:$Z,4,FALSE)</f>
        <v>1.9269217489338103E-2</v>
      </c>
      <c r="AS13" s="21">
        <f>VLOOKUP($B13,Sheet3!$A:$Z,5,FALSE)</f>
        <v>1.4772695808047182E-2</v>
      </c>
      <c r="AT13" s="21">
        <f>VLOOKUP($B13,Sheet3!$A:$Z,6,FALSE)</f>
        <v>9.8976952436434958E-3</v>
      </c>
      <c r="AU13" s="21">
        <f>VLOOKUP($B13,Sheet3!$A:$Z,6,FALSE)</f>
        <v>9.8976952436434958E-3</v>
      </c>
      <c r="AV13" s="21">
        <f>VLOOKUP($B13,Sheet3!$A:$Z,8,FALSE)</f>
        <v>4.3942212151572447E-3</v>
      </c>
      <c r="AW13" s="21">
        <f>VLOOKUP($B13,Sheet3!$A:$Z,9,FALSE)</f>
        <v>3.3665754289397505E-2</v>
      </c>
      <c r="AX13" s="21">
        <f>VLOOKUP($B13,Sheet3!$A:$Z,10,FALSE)</f>
        <v>2.7298704638568311E-3</v>
      </c>
      <c r="AY13" s="21">
        <f>VLOOKUP($B13,Sheet3!$A:$Z,11,FALSE)</f>
        <v>1.984276960595588E-3</v>
      </c>
      <c r="AZ13" s="21">
        <f>VLOOKUP($B13,Sheet3!$A:$Z,12,FALSE)</f>
        <v>0.10321540992291013</v>
      </c>
      <c r="BA13" s="21">
        <f>VLOOKUP($B13,Sheet3!$A:$Z,13,FALSE)</f>
        <v>4.6663945672240038E-3</v>
      </c>
      <c r="BB13" s="21">
        <f>VLOOKUP($B13,Sheet3!$A:$Z,14,FALSE)</f>
        <v>0.11720431152195834</v>
      </c>
      <c r="BC13" s="21">
        <f>VLOOKUP($B13,Sheet3!$A:$Z,15,FALSE)</f>
        <v>3.3641594428677748E-3</v>
      </c>
      <c r="BD13" s="21">
        <f>VLOOKUP($B13,Sheet3!$A:$Z,16,FALSE)</f>
        <v>2.5305774145216207E-2</v>
      </c>
      <c r="BE13" s="21">
        <f>VLOOKUP($B13,Sheet3!$A:$Z,17,FALSE)</f>
        <v>2.0868648458975143E-2</v>
      </c>
      <c r="BF13" s="21">
        <f>VLOOKUP($B13,Sheet3!$A:$Z,18,FALSE)</f>
        <v>2.4504152046556021E-2</v>
      </c>
      <c r="BG13" s="21">
        <f>VLOOKUP($B13,Sheet3!$A:$Z,19,FALSE)</f>
        <v>1.1870681777908114E-2</v>
      </c>
      <c r="BH13" s="21">
        <f>VLOOKUP($B13,Sheet3!$A:$Z,20,FALSE)</f>
        <v>6.0923144843137961E-2</v>
      </c>
      <c r="BI13" s="21">
        <f>VLOOKUP($B13,Sheet3!$A:$Z,21,FALSE)</f>
        <v>4.1030315812961404E-2</v>
      </c>
      <c r="BJ13" s="21">
        <f>VLOOKUP($B13,Sheet3!$A:$Z,22,FALSE)</f>
        <v>2.1376900114689536E-3</v>
      </c>
      <c r="BK13" s="21">
        <f>VLOOKUP($B13,Sheet3!$A:$Z,23,FALSE)</f>
        <v>3.6738788588323783E-3</v>
      </c>
      <c r="BL13" s="21">
        <f>VLOOKUP($B13,Sheet3!$A:$Z,24,FALSE)</f>
        <v>1.5560943207592285E-3</v>
      </c>
      <c r="BM13" s="21">
        <f>VLOOKUP($B13,Sheet3!$A:$Z,25,FALSE)</f>
        <v>4.927200913884479E-3</v>
      </c>
      <c r="BN13" s="21">
        <f>VLOOKUP($B13,Sheet3!$A:$Z,25,FALSE)</f>
        <v>4.927200913884479E-3</v>
      </c>
    </row>
    <row r="14" spans="1:66" hidden="1" x14ac:dyDescent="0.2">
      <c r="A14">
        <f>VLOOKUP(B14,Sheet3!A:B,2,FALSE)</f>
        <v>0</v>
      </c>
      <c r="B14" s="12" t="s">
        <v>350</v>
      </c>
      <c r="C14" s="13">
        <v>68.39</v>
      </c>
      <c r="D14" s="13">
        <v>5.56</v>
      </c>
      <c r="E14" s="12" t="s">
        <v>344</v>
      </c>
      <c r="F14" s="11" t="s">
        <v>345</v>
      </c>
      <c r="G14" s="13" t="s">
        <v>307</v>
      </c>
      <c r="H14" s="12"/>
      <c r="I14" s="12"/>
      <c r="J14" s="12" t="s">
        <v>308</v>
      </c>
      <c r="K14" s="12">
        <v>4</v>
      </c>
      <c r="L14" s="12">
        <v>62.75</v>
      </c>
      <c r="M14" s="12">
        <v>5.88</v>
      </c>
      <c r="N14" s="11"/>
      <c r="O14" s="11"/>
      <c r="P14" s="11"/>
      <c r="Q14" s="11"/>
      <c r="R14" s="11"/>
      <c r="S14" s="11"/>
      <c r="T14" s="11"/>
      <c r="U14" s="11" t="s">
        <v>333</v>
      </c>
      <c r="V14" s="12" t="s">
        <v>351</v>
      </c>
      <c r="W14" s="11"/>
      <c r="X14" s="14">
        <v>519</v>
      </c>
      <c r="Y14" s="14">
        <v>1985</v>
      </c>
      <c r="Z14" s="14">
        <v>519</v>
      </c>
      <c r="AA14" s="15">
        <v>0.89949031764749199</v>
      </c>
      <c r="AB14" s="16">
        <v>0.39359315694439301</v>
      </c>
      <c r="AC14" s="17">
        <v>1736768</v>
      </c>
      <c r="AD14" s="14">
        <v>14181</v>
      </c>
      <c r="AE14" s="14">
        <v>14181</v>
      </c>
      <c r="AF14" s="14">
        <v>3346.3737957610701</v>
      </c>
      <c r="AG14" s="14">
        <v>3346.3737957610701</v>
      </c>
      <c r="AH14" s="14">
        <v>3753</v>
      </c>
      <c r="AI14" s="14">
        <v>3753</v>
      </c>
      <c r="AJ14" s="14">
        <v>11</v>
      </c>
      <c r="AK14" s="14">
        <v>20</v>
      </c>
      <c r="AL14" s="14">
        <v>0</v>
      </c>
      <c r="AM14" s="14">
        <v>0</v>
      </c>
      <c r="AN14" s="14">
        <v>0</v>
      </c>
      <c r="AO14" s="14">
        <v>0</v>
      </c>
      <c r="AP14" s="14">
        <v>20</v>
      </c>
      <c r="AQ14" s="22">
        <f>VLOOKUP($B14,Sheet3!$A:$Z,3,FALSE)</f>
        <v>4.9056699040997799E-4</v>
      </c>
      <c r="AR14" s="22">
        <f>VLOOKUP($B14,Sheet3!$A:$Z,4,FALSE)</f>
        <v>4.4816243252216082E-4</v>
      </c>
      <c r="AS14" s="22">
        <f>VLOOKUP($B14,Sheet3!$A:$Z,5,FALSE)</f>
        <v>6.4326360710127706E-4</v>
      </c>
      <c r="AT14" s="22">
        <f>VLOOKUP($B14,Sheet3!$A:$Z,6,FALSE)</f>
        <v>4.4593076814792329E-4</v>
      </c>
      <c r="AU14" s="22">
        <f>VLOOKUP($B14,Sheet3!$A:$Z,6,FALSE)</f>
        <v>4.4593076814792329E-4</v>
      </c>
      <c r="AV14" s="22">
        <f>VLOOKUP($B14,Sheet3!$A:$Z,8,FALSE)</f>
        <v>8.6458880230692197E-8</v>
      </c>
      <c r="AW14" s="22">
        <f>VLOOKUP($B14,Sheet3!$A:$Z,9,FALSE)</f>
        <v>2.1187178635690217E-6</v>
      </c>
      <c r="AX14" s="22">
        <f>VLOOKUP($B14,Sheet3!$A:$Z,10,FALSE)</f>
        <v>0</v>
      </c>
      <c r="AY14" s="22">
        <f>VLOOKUP($B14,Sheet3!$A:$Z,11,FALSE)</f>
        <v>1.952756597338796E-8</v>
      </c>
      <c r="AZ14" s="22">
        <f>VLOOKUP($B14,Sheet3!$A:$Z,12,FALSE)</f>
        <v>6.0583980563689578E-7</v>
      </c>
      <c r="BA14" s="22">
        <f>VLOOKUP($B14,Sheet3!$A:$Z,13,FALSE)</f>
        <v>3.1598265763856752E-9</v>
      </c>
      <c r="BB14" s="22">
        <f>VLOOKUP($B14,Sheet3!$A:$Z,14,FALSE)</f>
        <v>0</v>
      </c>
      <c r="BC14" s="23">
        <f>VLOOKUP($B14,Sheet3!$A:$Z,15,FALSE)</f>
        <v>0</v>
      </c>
      <c r="BD14" s="22">
        <f>VLOOKUP($B14,Sheet3!$A:$Z,16,FALSE)</f>
        <v>1.3632561437958702E-4</v>
      </c>
      <c r="BE14" s="22">
        <f>VLOOKUP($B14,Sheet3!$A:$Z,17,FALSE)</f>
        <v>6.9300207965175228E-4</v>
      </c>
      <c r="BF14" s="22">
        <f>VLOOKUP($B14,Sheet3!$A:$Z,18,FALSE)</f>
        <v>3.8725996848314122E-4</v>
      </c>
      <c r="BG14" s="22">
        <f>VLOOKUP($B14,Sheet3!$A:$Z,19,FALSE)</f>
        <v>0</v>
      </c>
      <c r="BH14" s="22">
        <f>VLOOKUP($B14,Sheet3!$A:$Z,20,FALSE)</f>
        <v>9.1531001788294817E-8</v>
      </c>
      <c r="BI14" s="22">
        <f>VLOOKUP($B14,Sheet3!$A:$Z,21,FALSE)</f>
        <v>6.0170512573604792E-5</v>
      </c>
      <c r="BJ14" s="22">
        <f>VLOOKUP($B14,Sheet3!$A:$Z,22,FALSE)</f>
        <v>5.7578262362684353E-8</v>
      </c>
      <c r="BK14" s="22">
        <f>VLOOKUP($B14,Sheet3!$A:$Z,23,FALSE)</f>
        <v>1.5013883579568001E-8</v>
      </c>
      <c r="BL14" s="22">
        <f>VLOOKUP($B14,Sheet3!$A:$Z,24,FALSE)</f>
        <v>8.2738671930749444E-8</v>
      </c>
      <c r="BM14" s="22">
        <f>VLOOKUP($B14,Sheet3!$A:$Z,25,FALSE)</f>
        <v>0</v>
      </c>
      <c r="BN14" s="22">
        <f>VLOOKUP($B14,Sheet3!$A:$Z,25,FALSE)</f>
        <v>0</v>
      </c>
    </row>
    <row r="15" spans="1:66" hidden="1" x14ac:dyDescent="0.2">
      <c r="A15" t="str">
        <f>VLOOKUP(B15,Sheet3!A:B,2,FALSE)</f>
        <v>compare with baikal</v>
      </c>
      <c r="B15" s="12" t="s">
        <v>257</v>
      </c>
      <c r="C15" s="13">
        <v>94.01</v>
      </c>
      <c r="D15" s="13">
        <v>1.94</v>
      </c>
      <c r="E15" s="12" t="s">
        <v>1928</v>
      </c>
      <c r="F15" s="11" t="s">
        <v>1929</v>
      </c>
      <c r="G15" s="13" t="s">
        <v>1930</v>
      </c>
      <c r="H15" s="12"/>
      <c r="I15" s="12"/>
      <c r="J15" s="12" t="s">
        <v>1114</v>
      </c>
      <c r="K15" s="12">
        <v>4</v>
      </c>
      <c r="L15" s="12">
        <v>86.84</v>
      </c>
      <c r="M15" s="12">
        <v>3.92</v>
      </c>
      <c r="N15" s="11"/>
      <c r="O15" s="11"/>
      <c r="P15" s="11"/>
      <c r="Q15" s="11"/>
      <c r="R15" s="11"/>
      <c r="S15" s="11"/>
      <c r="T15" s="11"/>
      <c r="U15" s="11" t="s">
        <v>1929</v>
      </c>
      <c r="V15" s="12" t="s">
        <v>1940</v>
      </c>
      <c r="W15" s="11"/>
      <c r="X15" s="14">
        <v>64</v>
      </c>
      <c r="Y15" s="14">
        <v>1637</v>
      </c>
      <c r="Z15" s="14">
        <v>64</v>
      </c>
      <c r="AA15" s="15">
        <v>0.91876289606964101</v>
      </c>
      <c r="AB15" s="16">
        <v>0.41264436898741602</v>
      </c>
      <c r="AC15" s="17">
        <v>1306115</v>
      </c>
      <c r="AD15" s="14">
        <v>117334</v>
      </c>
      <c r="AE15" s="14">
        <v>117334</v>
      </c>
      <c r="AF15" s="14">
        <v>20408.046875</v>
      </c>
      <c r="AG15" s="14">
        <v>20408.046875</v>
      </c>
      <c r="AH15" s="14">
        <v>35314</v>
      </c>
      <c r="AI15" s="14">
        <v>35314</v>
      </c>
      <c r="AJ15" s="14">
        <v>11</v>
      </c>
      <c r="AK15" s="14">
        <v>39</v>
      </c>
      <c r="AL15" s="14">
        <v>0</v>
      </c>
      <c r="AM15" s="14">
        <v>0</v>
      </c>
      <c r="AN15" s="14">
        <v>0</v>
      </c>
      <c r="AO15" s="14">
        <v>1</v>
      </c>
      <c r="AP15" s="14">
        <v>40</v>
      </c>
      <c r="AQ15" s="21">
        <f>VLOOKUP($B15,Sheet3!$A:$Z,3,FALSE)</f>
        <v>1.268390315562299E-3</v>
      </c>
      <c r="AR15" s="21">
        <f>VLOOKUP($B15,Sheet3!$A:$Z,4,FALSE)</f>
        <v>4.6778218513907039E-4</v>
      </c>
      <c r="AS15" s="21">
        <f>VLOOKUP($B15,Sheet3!$A:$Z,5,FALSE)</f>
        <v>6.6116679436587476E-4</v>
      </c>
      <c r="AT15" s="21">
        <f>VLOOKUP($B15,Sheet3!$A:$Z,6,FALSE)</f>
        <v>2.4342904461203437E-4</v>
      </c>
      <c r="AU15" s="21">
        <f>VLOOKUP($B15,Sheet3!$A:$Z,6,FALSE)</f>
        <v>2.4342904461203437E-4</v>
      </c>
      <c r="AV15" s="21">
        <f>VLOOKUP($B15,Sheet3!$A:$Z,8,FALSE)</f>
        <v>2.9475616803498422E-5</v>
      </c>
      <c r="AW15" s="21">
        <f>VLOOKUP($B15,Sheet3!$A:$Z,9,FALSE)</f>
        <v>9.4372731510526957E-4</v>
      </c>
      <c r="AX15" s="21">
        <f>VLOOKUP($B15,Sheet3!$A:$Z,10,FALSE)</f>
        <v>1.8984182193731771E-5</v>
      </c>
      <c r="AY15" s="21">
        <f>VLOOKUP($B15,Sheet3!$A:$Z,11,FALSE)</f>
        <v>1.3988326740473815E-5</v>
      </c>
      <c r="AZ15" s="21">
        <f>VLOOKUP($B15,Sheet3!$A:$Z,12,FALSE)</f>
        <v>1.4192450200203415E-3</v>
      </c>
      <c r="BA15" s="21">
        <f>VLOOKUP($B15,Sheet3!$A:$Z,13,FALSE)</f>
        <v>3.3699506270248201E-5</v>
      </c>
      <c r="BB15" s="21">
        <f>VLOOKUP($B15,Sheet3!$A:$Z,14,FALSE)</f>
        <v>1.1374452960313023E-3</v>
      </c>
      <c r="BC15" s="21">
        <f>VLOOKUP($B15,Sheet3!$A:$Z,15,FALSE)</f>
        <v>2.4987860454032386E-5</v>
      </c>
      <c r="BD15" s="21">
        <f>VLOOKUP($B15,Sheet3!$A:$Z,16,FALSE)</f>
        <v>6.4519268153467532E-4</v>
      </c>
      <c r="BE15" s="21">
        <f>VLOOKUP($B15,Sheet3!$A:$Z,17,FALSE)</f>
        <v>5.8395675899415871E-4</v>
      </c>
      <c r="BF15" s="21">
        <f>VLOOKUP($B15,Sheet3!$A:$Z,18,FALSE)</f>
        <v>3.9640242245197327E-4</v>
      </c>
      <c r="BG15" s="21">
        <f>VLOOKUP($B15,Sheet3!$A:$Z,19,FALSE)</f>
        <v>9.0916761461414398E-5</v>
      </c>
      <c r="BH15" s="21">
        <f>VLOOKUP($B15,Sheet3!$A:$Z,20,FALSE)</f>
        <v>8.7847576837752326E-4</v>
      </c>
      <c r="BI15" s="21">
        <f>VLOOKUP($B15,Sheet3!$A:$Z,21,FALSE)</f>
        <v>1.696521790965526E-3</v>
      </c>
      <c r="BJ15" s="21">
        <f>VLOOKUP($B15,Sheet3!$A:$Z,22,FALSE)</f>
        <v>1.7432803219519378E-5</v>
      </c>
      <c r="BK15" s="21">
        <f>VLOOKUP($B15,Sheet3!$A:$Z,23,FALSE)</f>
        <v>7.3144157517423167E-5</v>
      </c>
      <c r="BL15" s="21">
        <f>VLOOKUP($B15,Sheet3!$A:$Z,24,FALSE)</f>
        <v>3.3709853153481034E-5</v>
      </c>
      <c r="BM15" s="21">
        <f>VLOOKUP($B15,Sheet3!$A:$Z,25,FALSE)</f>
        <v>3.9473430623934331E-5</v>
      </c>
      <c r="BN15" s="21">
        <f>VLOOKUP($B15,Sheet3!$A:$Z,25,FALSE)</f>
        <v>3.9473430623934331E-5</v>
      </c>
    </row>
    <row r="16" spans="1:66" hidden="1" x14ac:dyDescent="0.2">
      <c r="A16">
        <f>VLOOKUP(B16,Sheet3!A:B,2,FALSE)</f>
        <v>0</v>
      </c>
      <c r="B16" s="12" t="s">
        <v>356</v>
      </c>
      <c r="C16" s="13">
        <v>87.27</v>
      </c>
      <c r="D16" s="13">
        <v>9.33</v>
      </c>
      <c r="E16" s="12" t="s">
        <v>344</v>
      </c>
      <c r="F16" s="11" t="s">
        <v>345</v>
      </c>
      <c r="G16" s="13" t="s">
        <v>307</v>
      </c>
      <c r="H16" s="12"/>
      <c r="I16" s="12"/>
      <c r="J16" s="12" t="s">
        <v>308</v>
      </c>
      <c r="K16" s="12">
        <v>4</v>
      </c>
      <c r="L16" s="12">
        <v>98.04</v>
      </c>
      <c r="M16" s="12">
        <v>7.84</v>
      </c>
      <c r="N16" s="11"/>
      <c r="O16" s="11"/>
      <c r="P16" s="11"/>
      <c r="Q16" s="11"/>
      <c r="R16" s="11"/>
      <c r="S16" s="11"/>
      <c r="T16" s="11"/>
      <c r="U16" s="11" t="s">
        <v>333</v>
      </c>
      <c r="V16" s="12" t="s">
        <v>357</v>
      </c>
      <c r="W16" s="11"/>
      <c r="X16" s="14">
        <v>351</v>
      </c>
      <c r="Y16" s="14">
        <v>2231</v>
      </c>
      <c r="Z16" s="14">
        <v>351</v>
      </c>
      <c r="AA16" s="15">
        <v>0.84808751613223199</v>
      </c>
      <c r="AB16" s="16">
        <v>0.345916665104684</v>
      </c>
      <c r="AC16" s="17">
        <v>2187391</v>
      </c>
      <c r="AD16" s="14">
        <v>61780</v>
      </c>
      <c r="AE16" s="14">
        <v>61780</v>
      </c>
      <c r="AF16" s="14">
        <v>6231.8831908831899</v>
      </c>
      <c r="AG16" s="14">
        <v>6231.8831908831899</v>
      </c>
      <c r="AH16" s="14">
        <v>10292</v>
      </c>
      <c r="AI16" s="14">
        <v>10292</v>
      </c>
      <c r="AJ16" s="14">
        <v>11</v>
      </c>
      <c r="AK16" s="14">
        <v>41</v>
      </c>
      <c r="AL16" s="14">
        <v>0</v>
      </c>
      <c r="AM16" s="14">
        <v>0</v>
      </c>
      <c r="AN16" s="14">
        <v>0</v>
      </c>
      <c r="AO16" s="14">
        <v>1</v>
      </c>
      <c r="AP16" s="14">
        <v>42</v>
      </c>
      <c r="AQ16" s="22">
        <f>VLOOKUP($B16,Sheet3!$A:$Z,3,FALSE)</f>
        <v>3.1436997781324433E-4</v>
      </c>
      <c r="AR16" s="22">
        <f>VLOOKUP($B16,Sheet3!$A:$Z,4,FALSE)</f>
        <v>3.9360436772189599E-4</v>
      </c>
      <c r="AS16" s="22">
        <f>VLOOKUP($B16,Sheet3!$A:$Z,5,FALSE)</f>
        <v>5.0578944349724628E-4</v>
      </c>
      <c r="AT16" s="22">
        <f>VLOOKUP($B16,Sheet3!$A:$Z,6,FALSE)</f>
        <v>3.907596970231913E-4</v>
      </c>
      <c r="AU16" s="22">
        <f>VLOOKUP($B16,Sheet3!$A:$Z,6,FALSE)</f>
        <v>3.907596970231913E-4</v>
      </c>
      <c r="AV16" s="22">
        <f>VLOOKUP($B16,Sheet3!$A:$Z,8,FALSE)</f>
        <v>8.1957382355283889E-7</v>
      </c>
      <c r="AW16" s="22">
        <f>VLOOKUP($B16,Sheet3!$A:$Z,9,FALSE)</f>
        <v>1.9531003880241503E-6</v>
      </c>
      <c r="AX16" s="22">
        <f>VLOOKUP($B16,Sheet3!$A:$Z,10,FALSE)</f>
        <v>7.0703451947470303E-7</v>
      </c>
      <c r="AY16" s="22">
        <f>VLOOKUP($B16,Sheet3!$A:$Z,11,FALSE)</f>
        <v>9.2213943619987684E-7</v>
      </c>
      <c r="AZ16" s="22">
        <f>VLOOKUP($B16,Sheet3!$A:$Z,12,FALSE)</f>
        <v>6.2992384478840779E-6</v>
      </c>
      <c r="BA16" s="22">
        <f>VLOOKUP($B16,Sheet3!$A:$Z,13,FALSE)</f>
        <v>9.116538313335113E-7</v>
      </c>
      <c r="BB16" s="22">
        <f>VLOOKUP($B16,Sheet3!$A:$Z,14,FALSE)</f>
        <v>1.13873190604863E-5</v>
      </c>
      <c r="BC16" s="23">
        <f>VLOOKUP($B16,Sheet3!$A:$Z,15,FALSE)</f>
        <v>9.9928429387418882E-7</v>
      </c>
      <c r="BD16" s="22">
        <f>VLOOKUP($B16,Sheet3!$A:$Z,16,FALSE)</f>
        <v>9.1768485615848877E-5</v>
      </c>
      <c r="BE16" s="22">
        <f>VLOOKUP($B16,Sheet3!$A:$Z,17,FALSE)</f>
        <v>6.397337504442474E-4</v>
      </c>
      <c r="BF16" s="22">
        <f>VLOOKUP($B16,Sheet3!$A:$Z,18,FALSE)</f>
        <v>4.120858861217126E-4</v>
      </c>
      <c r="BG16" s="22">
        <f>VLOOKUP($B16,Sheet3!$A:$Z,19,FALSE)</f>
        <v>1.5979638122425091E-6</v>
      </c>
      <c r="BH16" s="22">
        <f>VLOOKUP($B16,Sheet3!$A:$Z,20,FALSE)</f>
        <v>1.9018053575291366E-6</v>
      </c>
      <c r="BI16" s="22">
        <f>VLOOKUP($B16,Sheet3!$A:$Z,21,FALSE)</f>
        <v>2.9951299049318022E-5</v>
      </c>
      <c r="BJ16" s="22">
        <f>VLOOKUP($B16,Sheet3!$A:$Z,22,FALSE)</f>
        <v>1.0815203782869402E-6</v>
      </c>
      <c r="BK16" s="22">
        <f>VLOOKUP($B16,Sheet3!$A:$Z,23,FALSE)</f>
        <v>4.6551121388003822E-7</v>
      </c>
      <c r="BL16" s="22">
        <f>VLOOKUP($B16,Sheet3!$A:$Z,24,FALSE)</f>
        <v>1.23698070972788E-6</v>
      </c>
      <c r="BM16" s="22">
        <f>VLOOKUP($B16,Sheet3!$A:$Z,25,FALSE)</f>
        <v>2.1530038186544986E-6</v>
      </c>
      <c r="BN16" s="22">
        <f>VLOOKUP($B16,Sheet3!$A:$Z,25,FALSE)</f>
        <v>2.1530038186544986E-6</v>
      </c>
    </row>
    <row r="17" spans="1:66" hidden="1" x14ac:dyDescent="0.2">
      <c r="A17">
        <f>VLOOKUP(B17,Sheet3!A:B,2,FALSE)</f>
        <v>0</v>
      </c>
      <c r="B17" s="12" t="s">
        <v>358</v>
      </c>
      <c r="C17" s="13">
        <v>86</v>
      </c>
      <c r="D17" s="13">
        <v>0.54</v>
      </c>
      <c r="E17" s="12" t="s">
        <v>344</v>
      </c>
      <c r="F17" s="11" t="s">
        <v>359</v>
      </c>
      <c r="G17" s="13" t="s">
        <v>307</v>
      </c>
      <c r="H17" s="12"/>
      <c r="I17" s="12"/>
      <c r="J17" s="12" t="s">
        <v>308</v>
      </c>
      <c r="K17" s="12">
        <v>12</v>
      </c>
      <c r="L17" s="12">
        <v>100</v>
      </c>
      <c r="M17" s="12">
        <v>1.96</v>
      </c>
      <c r="N17" s="11" t="s">
        <v>309</v>
      </c>
      <c r="O17" s="11" t="s">
        <v>352</v>
      </c>
      <c r="P17" s="11" t="s">
        <v>352</v>
      </c>
      <c r="Q17" s="11" t="s">
        <v>312</v>
      </c>
      <c r="R17" s="11" t="s">
        <v>312</v>
      </c>
      <c r="S17" s="11" t="s">
        <v>312</v>
      </c>
      <c r="T17" s="11" t="s">
        <v>312</v>
      </c>
      <c r="U17" s="11" t="s">
        <v>360</v>
      </c>
      <c r="V17" s="12" t="s">
        <v>361</v>
      </c>
      <c r="W17" s="11" t="s">
        <v>362</v>
      </c>
      <c r="X17" s="14">
        <v>46</v>
      </c>
      <c r="Y17" s="14">
        <v>1331</v>
      </c>
      <c r="Z17" s="14">
        <v>46</v>
      </c>
      <c r="AA17" s="15">
        <v>0.94829315864571795</v>
      </c>
      <c r="AB17" s="16">
        <v>0.42857805187071002</v>
      </c>
      <c r="AC17" s="17">
        <v>1250995</v>
      </c>
      <c r="AD17" s="14">
        <v>120624</v>
      </c>
      <c r="AE17" s="14">
        <v>120624</v>
      </c>
      <c r="AF17" s="14">
        <v>27195.543478260799</v>
      </c>
      <c r="AG17" s="14">
        <v>27195.543478260799</v>
      </c>
      <c r="AH17" s="14">
        <v>48658</v>
      </c>
      <c r="AI17" s="14">
        <v>48658</v>
      </c>
      <c r="AJ17" s="14">
        <v>11</v>
      </c>
      <c r="AK17" s="14">
        <v>40</v>
      </c>
      <c r="AL17" s="14">
        <v>0</v>
      </c>
      <c r="AM17" s="14">
        <v>0</v>
      </c>
      <c r="AN17" s="14">
        <v>0</v>
      </c>
      <c r="AO17" s="14">
        <v>1</v>
      </c>
      <c r="AP17" s="14">
        <v>41</v>
      </c>
      <c r="AQ17" s="22">
        <f>VLOOKUP($B17,Sheet3!$A:$Z,3,FALSE)</f>
        <v>4.2419805447575223E-4</v>
      </c>
      <c r="AR17" s="22">
        <f>VLOOKUP($B17,Sheet3!$A:$Z,4,FALSE)</f>
        <v>3.565967397554459E-4</v>
      </c>
      <c r="AS17" s="22">
        <f>VLOOKUP($B17,Sheet3!$A:$Z,5,FALSE)</f>
        <v>4.1184632734495659E-4</v>
      </c>
      <c r="AT17" s="22">
        <f>VLOOKUP($B17,Sheet3!$A:$Z,6,FALSE)</f>
        <v>6.0434900521119553E-4</v>
      </c>
      <c r="AU17" s="22">
        <f>VLOOKUP($B17,Sheet3!$A:$Z,6,FALSE)</f>
        <v>6.0434900521119553E-4</v>
      </c>
      <c r="AV17" s="22">
        <f>VLOOKUP($B17,Sheet3!$A:$Z,8,FALSE)</f>
        <v>7.1710090342683196E-4</v>
      </c>
      <c r="AW17" s="22">
        <f>VLOOKUP($B17,Sheet3!$A:$Z,9,FALSE)</f>
        <v>2.9511280321318719E-4</v>
      </c>
      <c r="AX17" s="22">
        <f>VLOOKUP($B17,Sheet3!$A:$Z,10,FALSE)</f>
        <v>7.7652643629506283E-4</v>
      </c>
      <c r="AY17" s="22">
        <f>VLOOKUP($B17,Sheet3!$A:$Z,11,FALSE)</f>
        <v>3.1954976472911865E-4</v>
      </c>
      <c r="AZ17" s="22">
        <f>VLOOKUP($B17,Sheet3!$A:$Z,12,FALSE)</f>
        <v>3.6819469278295017E-5</v>
      </c>
      <c r="BA17" s="22">
        <f>VLOOKUP($B17,Sheet3!$A:$Z,13,FALSE)</f>
        <v>4.0650988946516243E-4</v>
      </c>
      <c r="BB17" s="22">
        <f>VLOOKUP($B17,Sheet3!$A:$Z,14,FALSE)</f>
        <v>1.2564111724586377E-4</v>
      </c>
      <c r="BC17" s="23">
        <f>VLOOKUP($B17,Sheet3!$A:$Z,15,FALSE)</f>
        <v>3.9860153102409753E-4</v>
      </c>
      <c r="BD17" s="22">
        <f>VLOOKUP($B17,Sheet3!$A:$Z,16,FALSE)</f>
        <v>5.3840879642709451E-4</v>
      </c>
      <c r="BE17" s="22">
        <f>VLOOKUP($B17,Sheet3!$A:$Z,17,FALSE)</f>
        <v>2.8965461512809015E-4</v>
      </c>
      <c r="BF17" s="22">
        <f>VLOOKUP($B17,Sheet3!$A:$Z,18,FALSE)</f>
        <v>5.2125693071240753E-4</v>
      </c>
      <c r="BG17" s="22">
        <f>VLOOKUP($B17,Sheet3!$A:$Z,19,FALSE)</f>
        <v>6.6049472818710802E-4</v>
      </c>
      <c r="BH17" s="22">
        <f>VLOOKUP($B17,Sheet3!$A:$Z,20,FALSE)</f>
        <v>2.4368067523926419E-4</v>
      </c>
      <c r="BI17" s="22">
        <f>VLOOKUP($B17,Sheet3!$A:$Z,21,FALSE)</f>
        <v>1.8956241226072661E-4</v>
      </c>
      <c r="BJ17" s="22">
        <f>VLOOKUP($B17,Sheet3!$A:$Z,22,FALSE)</f>
        <v>6.3500564360619157E-4</v>
      </c>
      <c r="BK17" s="22">
        <f>VLOOKUP($B17,Sheet3!$A:$Z,23,FALSE)</f>
        <v>7.5794771047489834E-4</v>
      </c>
      <c r="BL17" s="22">
        <f>VLOOKUP($B17,Sheet3!$A:$Z,24,FALSE)</f>
        <v>7.3052564310821836E-4</v>
      </c>
      <c r="BM17" s="22">
        <f>VLOOKUP($B17,Sheet3!$A:$Z,25,FALSE)</f>
        <v>9.2516661301574109E-4</v>
      </c>
      <c r="BN17" s="22">
        <f>VLOOKUP($B17,Sheet3!$A:$Z,25,FALSE)</f>
        <v>9.2516661301574109E-4</v>
      </c>
    </row>
    <row r="18" spans="1:66" hidden="1" x14ac:dyDescent="0.2">
      <c r="A18">
        <f>VLOOKUP(B18,Sheet3!A:B,2,FALSE)</f>
        <v>0</v>
      </c>
      <c r="B18" s="12" t="s">
        <v>363</v>
      </c>
      <c r="C18" s="13">
        <v>96.58</v>
      </c>
      <c r="D18" s="13">
        <v>2.14</v>
      </c>
      <c r="E18" s="12" t="s">
        <v>344</v>
      </c>
      <c r="F18" s="11" t="s">
        <v>364</v>
      </c>
      <c r="G18" s="13" t="s">
        <v>307</v>
      </c>
      <c r="H18" s="12"/>
      <c r="I18" s="12"/>
      <c r="J18" s="12" t="s">
        <v>308</v>
      </c>
      <c r="K18" s="12">
        <v>11</v>
      </c>
      <c r="L18" s="12">
        <v>100</v>
      </c>
      <c r="M18" s="12">
        <v>5.88</v>
      </c>
      <c r="N18" s="11"/>
      <c r="O18" s="11"/>
      <c r="P18" s="11"/>
      <c r="Q18" s="11"/>
      <c r="R18" s="11"/>
      <c r="S18" s="11"/>
      <c r="T18" s="11"/>
      <c r="U18" s="11" t="s">
        <v>365</v>
      </c>
      <c r="V18" s="12" t="s">
        <v>366</v>
      </c>
      <c r="W18" s="11"/>
      <c r="X18" s="14">
        <v>165</v>
      </c>
      <c r="Y18" s="14">
        <v>2795</v>
      </c>
      <c r="Z18" s="14">
        <v>165</v>
      </c>
      <c r="AA18" s="15">
        <v>0.936527751351657</v>
      </c>
      <c r="AB18" s="16">
        <v>0.73672935453491195</v>
      </c>
      <c r="AC18" s="17">
        <v>2717219</v>
      </c>
      <c r="AD18" s="14">
        <v>79919</v>
      </c>
      <c r="AE18" s="14">
        <v>79919</v>
      </c>
      <c r="AF18" s="14">
        <v>16467.993939393898</v>
      </c>
      <c r="AG18" s="14">
        <v>16467.993939393898</v>
      </c>
      <c r="AH18" s="14">
        <v>26069</v>
      </c>
      <c r="AI18" s="14">
        <v>26069</v>
      </c>
      <c r="AJ18" s="14">
        <v>11</v>
      </c>
      <c r="AK18" s="14">
        <v>47</v>
      </c>
      <c r="AL18" s="14">
        <v>0</v>
      </c>
      <c r="AM18" s="14">
        <v>1</v>
      </c>
      <c r="AN18" s="14">
        <v>0</v>
      </c>
      <c r="AO18" s="14">
        <v>0</v>
      </c>
      <c r="AP18" s="14">
        <v>48</v>
      </c>
      <c r="AQ18" s="22">
        <f>VLOOKUP($B18,Sheet3!$A:$Z,3,FALSE)</f>
        <v>3.1628098482000907E-4</v>
      </c>
      <c r="AR18" s="22">
        <f>VLOOKUP($B18,Sheet3!$A:$Z,4,FALSE)</f>
        <v>4.2363318917361652E-4</v>
      </c>
      <c r="AS18" s="22">
        <f>VLOOKUP($B18,Sheet3!$A:$Z,5,FALSE)</f>
        <v>3.9738663492313317E-4</v>
      </c>
      <c r="AT18" s="22">
        <f>VLOOKUP($B18,Sheet3!$A:$Z,6,FALSE)</f>
        <v>4.7369818920561552E-4</v>
      </c>
      <c r="AU18" s="22">
        <f>VLOOKUP($B18,Sheet3!$A:$Z,6,FALSE)</f>
        <v>4.7369818920561552E-4</v>
      </c>
      <c r="AV18" s="22">
        <f>VLOOKUP($B18,Sheet3!$A:$Z,8,FALSE)</f>
        <v>6.3493813301899711E-4</v>
      </c>
      <c r="AW18" s="22">
        <f>VLOOKUP($B18,Sheet3!$A:$Z,9,FALSE)</f>
        <v>3.2089543029681161E-4</v>
      </c>
      <c r="AX18" s="22">
        <f>VLOOKUP($B18,Sheet3!$A:$Z,10,FALSE)</f>
        <v>5.2213252956792599E-4</v>
      </c>
      <c r="AY18" s="22">
        <f>VLOOKUP($B18,Sheet3!$A:$Z,11,FALSE)</f>
        <v>3.3289414552878984E-4</v>
      </c>
      <c r="AZ18" s="22">
        <f>VLOOKUP($B18,Sheet3!$A:$Z,12,FALSE)</f>
        <v>1.1385203935176841E-4</v>
      </c>
      <c r="BA18" s="22">
        <f>VLOOKUP($B18,Sheet3!$A:$Z,13,FALSE)</f>
        <v>4.0283475408020044E-4</v>
      </c>
      <c r="BB18" s="22">
        <f>VLOOKUP($B18,Sheet3!$A:$Z,14,FALSE)</f>
        <v>2.6610653892863826E-4</v>
      </c>
      <c r="BC18" s="23">
        <f>VLOOKUP($B18,Sheet3!$A:$Z,15,FALSE)</f>
        <v>3.2703860973731422E-4</v>
      </c>
      <c r="BD18" s="22">
        <f>VLOOKUP($B18,Sheet3!$A:$Z,16,FALSE)</f>
        <v>3.8780861688827734E-4</v>
      </c>
      <c r="BE18" s="22">
        <f>VLOOKUP($B18,Sheet3!$A:$Z,17,FALSE)</f>
        <v>3.2517358151618779E-4</v>
      </c>
      <c r="BF18" s="22">
        <f>VLOOKUP($B18,Sheet3!$A:$Z,18,FALSE)</f>
        <v>4.9298593125831507E-4</v>
      </c>
      <c r="BG18" s="22">
        <f>VLOOKUP($B18,Sheet3!$A:$Z,19,FALSE)</f>
        <v>5.926427410140805E-4</v>
      </c>
      <c r="BH18" s="22">
        <f>VLOOKUP($B18,Sheet3!$A:$Z,20,FALSE)</f>
        <v>2.6232772291433562E-4</v>
      </c>
      <c r="BI18" s="22">
        <f>VLOOKUP($B18,Sheet3!$A:$Z,21,FALSE)</f>
        <v>2.4346135020829977E-4</v>
      </c>
      <c r="BJ18" s="22">
        <f>VLOOKUP($B18,Sheet3!$A:$Z,22,FALSE)</f>
        <v>2.8693086224261804E-4</v>
      </c>
      <c r="BK18" s="22">
        <f>VLOOKUP($B18,Sheet3!$A:$Z,23,FALSE)</f>
        <v>2.0972641326156489E-4</v>
      </c>
      <c r="BL18" s="22">
        <f>VLOOKUP($B18,Sheet3!$A:$Z,24,FALSE)</f>
        <v>2.8819596478152901E-4</v>
      </c>
      <c r="BM18" s="22">
        <f>VLOOKUP($B18,Sheet3!$A:$Z,25,FALSE)</f>
        <v>4.8252714116304681E-4</v>
      </c>
      <c r="BN18" s="22">
        <f>VLOOKUP($B18,Sheet3!$A:$Z,25,FALSE)</f>
        <v>4.8252714116304681E-4</v>
      </c>
    </row>
    <row r="19" spans="1:66" hidden="1" x14ac:dyDescent="0.2">
      <c r="A19">
        <f>VLOOKUP(B19,Sheet3!A:B,2,FALSE)</f>
        <v>0</v>
      </c>
      <c r="B19" s="12" t="s">
        <v>367</v>
      </c>
      <c r="C19" s="13">
        <v>60.11</v>
      </c>
      <c r="D19" s="13">
        <v>0.5</v>
      </c>
      <c r="E19" s="12" t="s">
        <v>344</v>
      </c>
      <c r="F19" s="11" t="s">
        <v>368</v>
      </c>
      <c r="G19" s="13" t="s">
        <v>307</v>
      </c>
      <c r="H19" s="12"/>
      <c r="I19" s="12"/>
      <c r="J19" s="12" t="s">
        <v>308</v>
      </c>
      <c r="K19" s="12">
        <v>17</v>
      </c>
      <c r="L19" s="12">
        <v>62.75</v>
      </c>
      <c r="M19" s="12">
        <v>5.88</v>
      </c>
      <c r="N19" s="11"/>
      <c r="O19" s="11"/>
      <c r="P19" s="11"/>
      <c r="Q19" s="11"/>
      <c r="R19" s="11"/>
      <c r="S19" s="11"/>
      <c r="T19" s="11"/>
      <c r="U19" s="11" t="s">
        <v>369</v>
      </c>
      <c r="V19" s="12" t="s">
        <v>370</v>
      </c>
      <c r="W19" s="11"/>
      <c r="X19" s="14">
        <v>373</v>
      </c>
      <c r="Y19" s="14">
        <v>1570</v>
      </c>
      <c r="Z19" s="14">
        <v>373</v>
      </c>
      <c r="AA19" s="15">
        <v>0.939033378875061</v>
      </c>
      <c r="AB19" s="16">
        <v>0.71565161319013604</v>
      </c>
      <c r="AC19" s="17">
        <v>1214271</v>
      </c>
      <c r="AD19" s="14">
        <v>12237</v>
      </c>
      <c r="AE19" s="14">
        <v>12237</v>
      </c>
      <c r="AF19" s="14">
        <v>3255.4182305630002</v>
      </c>
      <c r="AG19" s="14">
        <v>3255.4182305630002</v>
      </c>
      <c r="AH19" s="14">
        <v>3512</v>
      </c>
      <c r="AI19" s="14">
        <v>3512</v>
      </c>
      <c r="AJ19" s="14">
        <v>11</v>
      </c>
      <c r="AK19" s="14">
        <v>29</v>
      </c>
      <c r="AL19" s="14">
        <v>0</v>
      </c>
      <c r="AM19" s="14">
        <v>0</v>
      </c>
      <c r="AN19" s="14">
        <v>0</v>
      </c>
      <c r="AO19" s="14">
        <v>0</v>
      </c>
      <c r="AP19" s="14">
        <v>29</v>
      </c>
      <c r="AQ19" s="22">
        <f>VLOOKUP($B19,Sheet3!$A:$Z,3,FALSE)</f>
        <v>2.534726390839201E-5</v>
      </c>
      <c r="AR19" s="22">
        <f>VLOOKUP($B19,Sheet3!$A:$Z,4,FALSE)</f>
        <v>2.9886944443029515E-5</v>
      </c>
      <c r="AS19" s="22">
        <f>VLOOKUP($B19,Sheet3!$A:$Z,5,FALSE)</f>
        <v>2.9536406474017832E-5</v>
      </c>
      <c r="AT19" s="22">
        <f>VLOOKUP($B19,Sheet3!$A:$Z,6,FALSE)</f>
        <v>2.4650462797151546E-5</v>
      </c>
      <c r="AU19" s="22">
        <f>VLOOKUP($B19,Sheet3!$A:$Z,6,FALSE)</f>
        <v>2.4650462797151546E-5</v>
      </c>
      <c r="AV19" s="22">
        <f>VLOOKUP($B19,Sheet3!$A:$Z,8,FALSE)</f>
        <v>3.4506036921245417E-5</v>
      </c>
      <c r="AW19" s="22">
        <f>VLOOKUP($B19,Sheet3!$A:$Z,9,FALSE)</f>
        <v>2.8053520468529441E-5</v>
      </c>
      <c r="AX19" s="22">
        <f>VLOOKUP($B19,Sheet3!$A:$Z,10,FALSE)</f>
        <v>4.9152429119683912E-5</v>
      </c>
      <c r="AY19" s="22">
        <f>VLOOKUP($B19,Sheet3!$A:$Z,11,FALSE)</f>
        <v>3.7693217620519166E-5</v>
      </c>
      <c r="AZ19" s="22">
        <f>VLOOKUP($B19,Sheet3!$A:$Z,12,FALSE)</f>
        <v>2.8159555331985847E-5</v>
      </c>
      <c r="BA19" s="22">
        <f>VLOOKUP($B19,Sheet3!$A:$Z,13,FALSE)</f>
        <v>4.020933378742517E-5</v>
      </c>
      <c r="BB19" s="22">
        <f>VLOOKUP($B19,Sheet3!$A:$Z,14,FALSE)</f>
        <v>4.063117856983852E-5</v>
      </c>
      <c r="BC19" s="23">
        <f>VLOOKUP($B19,Sheet3!$A:$Z,15,FALSE)</f>
        <v>6.5943851928883709E-5</v>
      </c>
      <c r="BD19" s="22">
        <f>VLOOKUP($B19,Sheet3!$A:$Z,16,FALSE)</f>
        <v>3.1898524897153491E-5</v>
      </c>
      <c r="BE19" s="22">
        <f>VLOOKUP($B19,Sheet3!$A:$Z,17,FALSE)</f>
        <v>4.3528451461945933E-5</v>
      </c>
      <c r="BF19" s="22">
        <f>VLOOKUP($B19,Sheet3!$A:$Z,18,FALSE)</f>
        <v>5.9254946708948965E-5</v>
      </c>
      <c r="BG19" s="22">
        <f>VLOOKUP($B19,Sheet3!$A:$Z,19,FALSE)</f>
        <v>4.1829675974217521E-5</v>
      </c>
      <c r="BH19" s="22">
        <f>VLOOKUP($B19,Sheet3!$A:$Z,20,FALSE)</f>
        <v>4.5276796891640476E-5</v>
      </c>
      <c r="BI19" s="22">
        <f>VLOOKUP($B19,Sheet3!$A:$Z,21,FALSE)</f>
        <v>4.2264355897487236E-5</v>
      </c>
      <c r="BJ19" s="22">
        <f>VLOOKUP($B19,Sheet3!$A:$Z,22,FALSE)</f>
        <v>4.2587869167920786E-5</v>
      </c>
      <c r="BK19" s="22">
        <f>VLOOKUP($B19,Sheet3!$A:$Z,23,FALSE)</f>
        <v>1.5872546131268812E-5</v>
      </c>
      <c r="BL19" s="22">
        <f>VLOOKUP($B19,Sheet3!$A:$Z,24,FALSE)</f>
        <v>2.9027989620941741E-5</v>
      </c>
      <c r="BM19" s="22">
        <f>VLOOKUP($B19,Sheet3!$A:$Z,25,FALSE)</f>
        <v>5.7956269890687604E-5</v>
      </c>
      <c r="BN19" s="22">
        <f>VLOOKUP($B19,Sheet3!$A:$Z,25,FALSE)</f>
        <v>5.7956269890687604E-5</v>
      </c>
    </row>
    <row r="20" spans="1:66" hidden="1" x14ac:dyDescent="0.2">
      <c r="A20" t="str">
        <f>VLOOKUP(B20,Sheet3!A:B,2,FALSE)</f>
        <v>compare with baikal</v>
      </c>
      <c r="B20" s="12" t="s">
        <v>35</v>
      </c>
      <c r="C20" s="13">
        <v>99.33</v>
      </c>
      <c r="D20" s="13">
        <v>0</v>
      </c>
      <c r="E20" s="12" t="s">
        <v>1575</v>
      </c>
      <c r="F20" s="11" t="s">
        <v>1581</v>
      </c>
      <c r="G20" s="13" t="s">
        <v>307</v>
      </c>
      <c r="H20" s="12"/>
      <c r="I20" s="12"/>
      <c r="J20" s="12" t="s">
        <v>1114</v>
      </c>
      <c r="K20" s="12">
        <v>5</v>
      </c>
      <c r="L20" s="12">
        <v>100</v>
      </c>
      <c r="M20" s="12">
        <v>1.96</v>
      </c>
      <c r="N20" s="11" t="s">
        <v>1120</v>
      </c>
      <c r="O20" s="11" t="s">
        <v>1577</v>
      </c>
      <c r="P20" s="11" t="s">
        <v>1582</v>
      </c>
      <c r="Q20" s="11" t="s">
        <v>1583</v>
      </c>
      <c r="R20" s="11" t="s">
        <v>1584</v>
      </c>
      <c r="S20" s="11" t="s">
        <v>1585</v>
      </c>
      <c r="T20" s="11" t="s">
        <v>312</v>
      </c>
      <c r="U20" s="11" t="s">
        <v>1586</v>
      </c>
      <c r="V20" s="12" t="s">
        <v>1587</v>
      </c>
      <c r="W20" s="11"/>
      <c r="X20" s="14">
        <v>203</v>
      </c>
      <c r="Y20" s="14">
        <v>2313</v>
      </c>
      <c r="Z20" s="14">
        <v>203</v>
      </c>
      <c r="AA20" s="15">
        <v>0.83212681548240397</v>
      </c>
      <c r="AB20" s="16">
        <v>0.34598542272636701</v>
      </c>
      <c r="AC20" s="17">
        <v>2059370</v>
      </c>
      <c r="AD20" s="14">
        <v>67770</v>
      </c>
      <c r="AE20" s="14">
        <v>67770</v>
      </c>
      <c r="AF20" s="14">
        <v>10144.679802955599</v>
      </c>
      <c r="AG20" s="14">
        <v>10144.679802955599</v>
      </c>
      <c r="AH20" s="14">
        <v>15826</v>
      </c>
      <c r="AI20" s="14">
        <v>15826</v>
      </c>
      <c r="AJ20" s="14">
        <v>11</v>
      </c>
      <c r="AK20" s="14">
        <v>34</v>
      </c>
      <c r="AL20" s="14">
        <v>0</v>
      </c>
      <c r="AM20" s="14">
        <v>0</v>
      </c>
      <c r="AN20" s="14">
        <v>1</v>
      </c>
      <c r="AO20" s="14">
        <v>0</v>
      </c>
      <c r="AP20" s="14">
        <v>35</v>
      </c>
      <c r="AQ20" s="21">
        <f>VLOOKUP($B20,Sheet3!$A:$Z,3,FALSE)</f>
        <v>2.2592038479306411E-3</v>
      </c>
      <c r="AR20" s="21">
        <f>VLOOKUP($B20,Sheet3!$A:$Z,4,FALSE)</f>
        <v>5.0757015685794537E-3</v>
      </c>
      <c r="AS20" s="21">
        <f>VLOOKUP($B20,Sheet3!$A:$Z,5,FALSE)</f>
        <v>1.5909682331900037E-3</v>
      </c>
      <c r="AT20" s="21">
        <f>VLOOKUP($B20,Sheet3!$A:$Z,6,FALSE)</f>
        <v>2.4624829816978088E-3</v>
      </c>
      <c r="AU20" s="21">
        <f>VLOOKUP($B20,Sheet3!$A:$Z,6,FALSE)</f>
        <v>2.4624829816978088E-3</v>
      </c>
      <c r="AV20" s="21">
        <f>VLOOKUP($B20,Sheet3!$A:$Z,8,FALSE)</f>
        <v>4.0359668064607395E-3</v>
      </c>
      <c r="AW20" s="21">
        <f>VLOOKUP($B20,Sheet3!$A:$Z,9,FALSE)</f>
        <v>1.1344488237449769E-3</v>
      </c>
      <c r="AX20" s="21">
        <f>VLOOKUP($B20,Sheet3!$A:$Z,10,FALSE)</f>
        <v>2.6014136086643662E-3</v>
      </c>
      <c r="AY20" s="21">
        <f>VLOOKUP($B20,Sheet3!$A:$Z,11,FALSE)</f>
        <v>1.1063570123541182E-3</v>
      </c>
      <c r="AZ20" s="21">
        <f>VLOOKUP($B20,Sheet3!$A:$Z,12,FALSE)</f>
        <v>2.6641460834916171E-4</v>
      </c>
      <c r="BA20" s="21">
        <f>VLOOKUP($B20,Sheet3!$A:$Z,13,FALSE)</f>
        <v>2.0022279221092597E-3</v>
      </c>
      <c r="BB20" s="21">
        <f>VLOOKUP($B20,Sheet3!$A:$Z,14,FALSE)</f>
        <v>5.787750036228104E-4</v>
      </c>
      <c r="BC20" s="21">
        <f>VLOOKUP($B20,Sheet3!$A:$Z,15,FALSE)</f>
        <v>2.3906207351114743E-3</v>
      </c>
      <c r="BD20" s="21">
        <f>VLOOKUP($B20,Sheet3!$A:$Z,16,FALSE)</f>
        <v>3.1168964982007472E-3</v>
      </c>
      <c r="BE20" s="21">
        <f>VLOOKUP($B20,Sheet3!$A:$Z,17,FALSE)</f>
        <v>3.3081163993725331E-3</v>
      </c>
      <c r="BF20" s="21">
        <f>VLOOKUP($B20,Sheet3!$A:$Z,18,FALSE)</f>
        <v>4.8737335433271523E-3</v>
      </c>
      <c r="BG20" s="21">
        <f>VLOOKUP($B20,Sheet3!$A:$Z,19,FALSE)</f>
        <v>2.8493690330951287E-3</v>
      </c>
      <c r="BH20" s="21">
        <f>VLOOKUP($B20,Sheet3!$A:$Z,20,FALSE)</f>
        <v>8.7259196564382568E-4</v>
      </c>
      <c r="BI20" s="21">
        <f>VLOOKUP($B20,Sheet3!$A:$Z,21,FALSE)</f>
        <v>6.4217978156460209E-4</v>
      </c>
      <c r="BJ20" s="21">
        <f>VLOOKUP($B20,Sheet3!$A:$Z,22,FALSE)</f>
        <v>5.2367518162407265E-3</v>
      </c>
      <c r="BK20" s="21">
        <f>VLOOKUP($B20,Sheet3!$A:$Z,23,FALSE)</f>
        <v>1.4850948139722401E-2</v>
      </c>
      <c r="BL20" s="21">
        <f>VLOOKUP($B20,Sheet3!$A:$Z,24,FALSE)</f>
        <v>5.6364111714268068E-3</v>
      </c>
      <c r="BM20" s="21">
        <f>VLOOKUP($B20,Sheet3!$A:$Z,25,FALSE)</f>
        <v>4.4284807630892943E-3</v>
      </c>
      <c r="BN20" s="21">
        <f>VLOOKUP($B20,Sheet3!$A:$Z,25,FALSE)</f>
        <v>4.4284807630892943E-3</v>
      </c>
    </row>
    <row r="21" spans="1:66" hidden="1" x14ac:dyDescent="0.2">
      <c r="A21" t="str">
        <f>VLOOKUP(B21,Sheet3!A:B,2,FALSE)</f>
        <v>compare with baikal</v>
      </c>
      <c r="B21" s="12" t="s">
        <v>200</v>
      </c>
      <c r="C21" s="13">
        <v>76.069999999999993</v>
      </c>
      <c r="D21" s="13">
        <v>4.05</v>
      </c>
      <c r="E21" s="12" t="s">
        <v>1111</v>
      </c>
      <c r="F21" s="11" t="s">
        <v>1112</v>
      </c>
      <c r="G21" s="13" t="s">
        <v>307</v>
      </c>
      <c r="H21" s="12" t="s">
        <v>1113</v>
      </c>
      <c r="I21" s="12" t="s">
        <v>1113</v>
      </c>
      <c r="J21" s="12" t="s">
        <v>1114</v>
      </c>
      <c r="K21" s="12">
        <v>4</v>
      </c>
      <c r="L21" s="12">
        <v>86.84</v>
      </c>
      <c r="M21" s="12">
        <v>13.16</v>
      </c>
      <c r="N21" s="11"/>
      <c r="O21" s="11"/>
      <c r="P21" s="11"/>
      <c r="Q21" s="11"/>
      <c r="R21" s="11"/>
      <c r="S21" s="11"/>
      <c r="T21" s="11"/>
      <c r="U21" s="11" t="s">
        <v>1115</v>
      </c>
      <c r="V21" s="12" t="s">
        <v>1116</v>
      </c>
      <c r="W21" s="11"/>
      <c r="X21" s="14">
        <v>156</v>
      </c>
      <c r="Y21" s="14">
        <v>983</v>
      </c>
      <c r="Z21" s="14">
        <v>156</v>
      </c>
      <c r="AA21" s="15">
        <v>0.89367779997850405</v>
      </c>
      <c r="AB21" s="16">
        <v>0.54641714373769001</v>
      </c>
      <c r="AC21" s="17">
        <v>772247</v>
      </c>
      <c r="AD21" s="14">
        <v>23718</v>
      </c>
      <c r="AE21" s="14">
        <v>23718</v>
      </c>
      <c r="AF21" s="14">
        <v>4950.3012820512804</v>
      </c>
      <c r="AG21" s="14">
        <v>4950.3012820512804</v>
      </c>
      <c r="AH21" s="14">
        <v>6209</v>
      </c>
      <c r="AI21" s="14">
        <v>6209</v>
      </c>
      <c r="AJ21" s="14">
        <v>11</v>
      </c>
      <c r="AK21" s="14">
        <v>25</v>
      </c>
      <c r="AL21" s="14">
        <v>0</v>
      </c>
      <c r="AM21" s="14">
        <v>0</v>
      </c>
      <c r="AN21" s="14">
        <v>3</v>
      </c>
      <c r="AO21" s="14">
        <v>6</v>
      </c>
      <c r="AP21" s="14">
        <v>34</v>
      </c>
      <c r="AQ21" s="21">
        <f>VLOOKUP($B21,Sheet3!$A:$Z,3,FALSE)</f>
        <v>2.3752381287647491E-5</v>
      </c>
      <c r="AR21" s="21">
        <f>VLOOKUP($B21,Sheet3!$A:$Z,4,FALSE)</f>
        <v>6.7356821077019691E-4</v>
      </c>
      <c r="AS21" s="21">
        <f>VLOOKUP($B21,Sheet3!$A:$Z,5,FALSE)</f>
        <v>1.343789820650318E-4</v>
      </c>
      <c r="AT21" s="21">
        <f>VLOOKUP($B21,Sheet3!$A:$Z,6,FALSE)</f>
        <v>1.0147905033973984E-3</v>
      </c>
      <c r="AU21" s="21">
        <f>VLOOKUP($B21,Sheet3!$A:$Z,6,FALSE)</f>
        <v>1.0147905033973984E-3</v>
      </c>
      <c r="AV21" s="21">
        <f>VLOOKUP($B21,Sheet3!$A:$Z,8,FALSE)</f>
        <v>3.8613878762899611E-8</v>
      </c>
      <c r="AW21" s="21">
        <f>VLOOKUP($B21,Sheet3!$A:$Z,9,FALSE)</f>
        <v>1.9140368833336058E-7</v>
      </c>
      <c r="AX21" s="21">
        <f>VLOOKUP($B21,Sheet3!$A:$Z,10,FALSE)</f>
        <v>1.192974101952898E-8</v>
      </c>
      <c r="AY21" s="21">
        <f>VLOOKUP($B21,Sheet3!$A:$Z,11,FALSE)</f>
        <v>8.2013606778141203E-9</v>
      </c>
      <c r="AZ21" s="21">
        <f>VLOOKUP($B21,Sheet3!$A:$Z,12,FALSE)</f>
        <v>6.5013911640229943E-8</v>
      </c>
      <c r="BA21" s="21">
        <f>VLOOKUP($B21,Sheet3!$A:$Z,13,FALSE)</f>
        <v>0</v>
      </c>
      <c r="BB21" s="21">
        <f>VLOOKUP($B21,Sheet3!$A:$Z,14,FALSE)</f>
        <v>0</v>
      </c>
      <c r="BC21" s="21">
        <f>VLOOKUP($B21,Sheet3!$A:$Z,15,FALSE)</f>
        <v>0</v>
      </c>
      <c r="BD21" s="21">
        <f>VLOOKUP($B21,Sheet3!$A:$Z,16,FALSE)</f>
        <v>5.2332051124258738E-6</v>
      </c>
      <c r="BE21" s="21">
        <f>VLOOKUP($B21,Sheet3!$A:$Z,17,FALSE)</f>
        <v>9.8793184387091526E-4</v>
      </c>
      <c r="BF21" s="21">
        <f>VLOOKUP($B21,Sheet3!$A:$Z,18,FALSE)</f>
        <v>1.3494611699304338E-3</v>
      </c>
      <c r="BG21" s="21">
        <f>VLOOKUP($B21,Sheet3!$A:$Z,19,FALSE)</f>
        <v>0</v>
      </c>
      <c r="BH21" s="21">
        <f>VLOOKUP($B21,Sheet3!$A:$Z,20,FALSE)</f>
        <v>2.2021929726056805E-7</v>
      </c>
      <c r="BI21" s="21">
        <f>VLOOKUP($B21,Sheet3!$A:$Z,21,FALSE)</f>
        <v>2.8240272459906936E-6</v>
      </c>
      <c r="BJ21" s="21">
        <f>VLOOKUP($B21,Sheet3!$A:$Z,22,FALSE)</f>
        <v>1.4697772069854568E-8</v>
      </c>
      <c r="BK21" s="21">
        <f>VLOOKUP($B21,Sheet3!$A:$Z,23,FALSE)</f>
        <v>0</v>
      </c>
      <c r="BL21" s="21">
        <f>VLOOKUP($B21,Sheet3!$A:$Z,24,FALSE)</f>
        <v>2.108825591181615E-8</v>
      </c>
      <c r="BM21" s="21">
        <f>VLOOKUP($B21,Sheet3!$A:$Z,25,FALSE)</f>
        <v>2.4588541210000463E-8</v>
      </c>
      <c r="BN21" s="21">
        <f>VLOOKUP($B21,Sheet3!$A:$Z,25,FALSE)</f>
        <v>2.4588541210000463E-8</v>
      </c>
    </row>
    <row r="22" spans="1:66" hidden="1" x14ac:dyDescent="0.2">
      <c r="A22">
        <f>VLOOKUP(B22,Sheet3!A:B,2,FALSE)</f>
        <v>0</v>
      </c>
      <c r="B22" s="12" t="s">
        <v>380</v>
      </c>
      <c r="C22" s="13">
        <v>58.76</v>
      </c>
      <c r="D22" s="13">
        <v>0.26</v>
      </c>
      <c r="E22" s="12" t="s">
        <v>344</v>
      </c>
      <c r="F22" s="11" t="s">
        <v>359</v>
      </c>
      <c r="G22" s="13" t="s">
        <v>307</v>
      </c>
      <c r="H22" s="12"/>
      <c r="I22" s="12"/>
      <c r="J22" s="12" t="s">
        <v>308</v>
      </c>
      <c r="K22" s="12">
        <v>1</v>
      </c>
      <c r="L22" s="12">
        <v>68.63</v>
      </c>
      <c r="M22" s="12">
        <v>3.92</v>
      </c>
      <c r="N22" s="11" t="s">
        <v>381</v>
      </c>
      <c r="O22" s="11" t="s">
        <v>382</v>
      </c>
      <c r="P22" s="11" t="s">
        <v>382</v>
      </c>
      <c r="Q22" s="11" t="s">
        <v>383</v>
      </c>
      <c r="R22" s="11" t="s">
        <v>384</v>
      </c>
      <c r="S22" s="11" t="s">
        <v>312</v>
      </c>
      <c r="T22" s="11" t="s">
        <v>312</v>
      </c>
      <c r="U22" s="11" t="s">
        <v>360</v>
      </c>
      <c r="V22" s="12" t="s">
        <v>385</v>
      </c>
      <c r="W22" s="11"/>
      <c r="X22" s="14">
        <v>271</v>
      </c>
      <c r="Y22" s="14">
        <v>1171</v>
      </c>
      <c r="Z22" s="14">
        <v>271</v>
      </c>
      <c r="AA22" s="15">
        <v>0.94693992345479705</v>
      </c>
      <c r="AB22" s="16">
        <v>0.38107736270609399</v>
      </c>
      <c r="AC22" s="17">
        <v>952901</v>
      </c>
      <c r="AD22" s="14">
        <v>20005</v>
      </c>
      <c r="AE22" s="14">
        <v>20005</v>
      </c>
      <c r="AF22" s="14">
        <v>3516.2398523985198</v>
      </c>
      <c r="AG22" s="14">
        <v>3516.2398523985198</v>
      </c>
      <c r="AH22" s="14">
        <v>3870</v>
      </c>
      <c r="AI22" s="14">
        <v>3870</v>
      </c>
      <c r="AJ22" s="14">
        <v>11</v>
      </c>
      <c r="AK22" s="14">
        <v>27</v>
      </c>
      <c r="AL22" s="14">
        <v>0</v>
      </c>
      <c r="AM22" s="14">
        <v>0</v>
      </c>
      <c r="AN22" s="14">
        <v>1</v>
      </c>
      <c r="AO22" s="14">
        <v>0</v>
      </c>
      <c r="AP22" s="14">
        <v>28</v>
      </c>
      <c r="AQ22" s="22">
        <f>VLOOKUP($B22,Sheet3!$A:$Z,3,FALSE)</f>
        <v>1.6698155989579541E-4</v>
      </c>
      <c r="AR22" s="22">
        <f>VLOOKUP($B22,Sheet3!$A:$Z,4,FALSE)</f>
        <v>1.934608893129496E-4</v>
      </c>
      <c r="AS22" s="22">
        <f>VLOOKUP($B22,Sheet3!$A:$Z,5,FALSE)</f>
        <v>1.7830476276443869E-4</v>
      </c>
      <c r="AT22" s="22">
        <f>VLOOKUP($B22,Sheet3!$A:$Z,6,FALSE)</f>
        <v>2.1914725679372378E-4</v>
      </c>
      <c r="AU22" s="22">
        <f>VLOOKUP($B22,Sheet3!$A:$Z,6,FALSE)</f>
        <v>2.1914725679372378E-4</v>
      </c>
      <c r="AV22" s="22">
        <f>VLOOKUP($B22,Sheet3!$A:$Z,8,FALSE)</f>
        <v>3.3768096634229241E-4</v>
      </c>
      <c r="AW22" s="22">
        <f>VLOOKUP($B22,Sheet3!$A:$Z,9,FALSE)</f>
        <v>1.35291150955762E-4</v>
      </c>
      <c r="AX22" s="22">
        <f>VLOOKUP($B22,Sheet3!$A:$Z,10,FALSE)</f>
        <v>3.0963820659003657E-4</v>
      </c>
      <c r="AY22" s="22">
        <f>VLOOKUP($B22,Sheet3!$A:$Z,11,FALSE)</f>
        <v>2.7638198472395144E-4</v>
      </c>
      <c r="AZ22" s="22">
        <f>VLOOKUP($B22,Sheet3!$A:$Z,12,FALSE)</f>
        <v>1.0448610598400827E-4</v>
      </c>
      <c r="BA22" s="22">
        <f>VLOOKUP($B22,Sheet3!$A:$Z,13,FALSE)</f>
        <v>4.6770324519951789E-4</v>
      </c>
      <c r="BB22" s="22">
        <f>VLOOKUP($B22,Sheet3!$A:$Z,14,FALSE)</f>
        <v>1.1207787446962188E-4</v>
      </c>
      <c r="BC22" s="23">
        <f>VLOOKUP($B22,Sheet3!$A:$Z,15,FALSE)</f>
        <v>3.753845392264E-4</v>
      </c>
      <c r="BD22" s="22">
        <f>VLOOKUP($B22,Sheet3!$A:$Z,16,FALSE)</f>
        <v>2.439582012049042E-4</v>
      </c>
      <c r="BE22" s="22">
        <f>VLOOKUP($B22,Sheet3!$A:$Z,17,FALSE)</f>
        <v>1.2149898695196038E-4</v>
      </c>
      <c r="BF22" s="22">
        <f>VLOOKUP($B22,Sheet3!$A:$Z,18,FALSE)</f>
        <v>1.9071426214149246E-4</v>
      </c>
      <c r="BG22" s="22">
        <f>VLOOKUP($B22,Sheet3!$A:$Z,19,FALSE)</f>
        <v>3.1259488213978675E-4</v>
      </c>
      <c r="BH22" s="22">
        <f>VLOOKUP($B22,Sheet3!$A:$Z,20,FALSE)</f>
        <v>1.3739665914400663E-4</v>
      </c>
      <c r="BI22" s="22">
        <f>VLOOKUP($B22,Sheet3!$A:$Z,21,FALSE)</f>
        <v>8.8334298488128974E-5</v>
      </c>
      <c r="BJ22" s="22">
        <f>VLOOKUP($B22,Sheet3!$A:$Z,22,FALSE)</f>
        <v>3.2905845121736015E-4</v>
      </c>
      <c r="BK22" s="22">
        <f>VLOOKUP($B22,Sheet3!$A:$Z,23,FALSE)</f>
        <v>5.0865248915405782E-4</v>
      </c>
      <c r="BL22" s="22">
        <f>VLOOKUP($B22,Sheet3!$A:$Z,24,FALSE)</f>
        <v>3.7781085033942172E-4</v>
      </c>
      <c r="BM22" s="22">
        <f>VLOOKUP($B22,Sheet3!$A:$Z,25,FALSE)</f>
        <v>4.5942476810205738E-4</v>
      </c>
      <c r="BN22" s="22">
        <f>VLOOKUP($B22,Sheet3!$A:$Z,25,FALSE)</f>
        <v>4.5942476810205738E-4</v>
      </c>
    </row>
    <row r="23" spans="1:66" hidden="1" x14ac:dyDescent="0.2">
      <c r="A23" t="str">
        <f>VLOOKUP(B23,Sheet3!A:B,2,FALSE)</f>
        <v>compare with baikal</v>
      </c>
      <c r="B23" s="12" t="s">
        <v>145</v>
      </c>
      <c r="C23" s="13">
        <v>71.88</v>
      </c>
      <c r="D23" s="13">
        <v>0</v>
      </c>
      <c r="E23" s="12" t="s">
        <v>1215</v>
      </c>
      <c r="F23" s="11" t="s">
        <v>1221</v>
      </c>
      <c r="G23" s="13" t="s">
        <v>307</v>
      </c>
      <c r="H23" s="12" t="s">
        <v>1113</v>
      </c>
      <c r="I23" s="12" t="s">
        <v>1113</v>
      </c>
      <c r="J23" s="12" t="s">
        <v>1114</v>
      </c>
      <c r="K23" s="12">
        <v>5</v>
      </c>
      <c r="L23" s="12">
        <v>78.95</v>
      </c>
      <c r="M23" s="12">
        <v>10.53</v>
      </c>
      <c r="N23" s="11"/>
      <c r="O23" s="11"/>
      <c r="P23" s="11"/>
      <c r="Q23" s="11"/>
      <c r="R23" s="11"/>
      <c r="S23" s="11"/>
      <c r="T23" s="11"/>
      <c r="U23" s="11" t="s">
        <v>1115</v>
      </c>
      <c r="V23" s="12" t="s">
        <v>1222</v>
      </c>
      <c r="W23" s="11" t="s">
        <v>1218</v>
      </c>
      <c r="X23" s="14">
        <v>70</v>
      </c>
      <c r="Y23" s="14">
        <v>1323</v>
      </c>
      <c r="Z23" s="14">
        <v>70</v>
      </c>
      <c r="AA23" s="15">
        <v>0.88001198827854499</v>
      </c>
      <c r="AB23" s="16">
        <v>0.32571288448692298</v>
      </c>
      <c r="AC23" s="17">
        <v>1064373</v>
      </c>
      <c r="AD23" s="14">
        <v>88827</v>
      </c>
      <c r="AE23" s="14">
        <v>88827</v>
      </c>
      <c r="AF23" s="14">
        <v>15205.328571428499</v>
      </c>
      <c r="AG23" s="14">
        <v>15205.328571428499</v>
      </c>
      <c r="AH23" s="14">
        <v>35057</v>
      </c>
      <c r="AI23" s="14">
        <v>35057</v>
      </c>
      <c r="AJ23" s="14">
        <v>11</v>
      </c>
      <c r="AK23" s="14">
        <v>44</v>
      </c>
      <c r="AL23" s="14">
        <v>0</v>
      </c>
      <c r="AM23" s="14">
        <v>0</v>
      </c>
      <c r="AN23" s="14">
        <v>2</v>
      </c>
      <c r="AO23" s="14">
        <v>1</v>
      </c>
      <c r="AP23" s="14">
        <v>47</v>
      </c>
      <c r="AQ23" s="21">
        <f>VLOOKUP($B23,Sheet3!$A:$Z,3,FALSE)</f>
        <v>4.5370973607523318E-5</v>
      </c>
      <c r="AR23" s="21">
        <f>VLOOKUP($B23,Sheet3!$A:$Z,4,FALSE)</f>
        <v>1.0597871579665994E-3</v>
      </c>
      <c r="AS23" s="21">
        <f>VLOOKUP($B23,Sheet3!$A:$Z,5,FALSE)</f>
        <v>2.2026995083931935E-4</v>
      </c>
      <c r="AT23" s="21">
        <f>VLOOKUP($B23,Sheet3!$A:$Z,6,FALSE)</f>
        <v>1.5298116159068553E-3</v>
      </c>
      <c r="AU23" s="21">
        <f>VLOOKUP($B23,Sheet3!$A:$Z,6,FALSE)</f>
        <v>1.5298116159068553E-3</v>
      </c>
      <c r="AV23" s="21">
        <f>VLOOKUP($B23,Sheet3!$A:$Z,8,FALSE)</f>
        <v>4.966443063020975E-8</v>
      </c>
      <c r="AW23" s="21">
        <f>VLOOKUP($B23,Sheet3!$A:$Z,9,FALSE)</f>
        <v>6.0275322158055872E-7</v>
      </c>
      <c r="AX23" s="21">
        <f>VLOOKUP($B23,Sheet3!$A:$Z,10,FALSE)</f>
        <v>0</v>
      </c>
      <c r="AY23" s="21">
        <f>VLOOKUP($B23,Sheet3!$A:$Z,11,FALSE)</f>
        <v>0</v>
      </c>
      <c r="AZ23" s="21">
        <f>VLOOKUP($B23,Sheet3!$A:$Z,12,FALSE)</f>
        <v>1.7292379344976426E-7</v>
      </c>
      <c r="BA23" s="21">
        <f>VLOOKUP($B23,Sheet3!$A:$Z,13,FALSE)</f>
        <v>0</v>
      </c>
      <c r="BB23" s="21">
        <f>VLOOKUP($B23,Sheet3!$A:$Z,14,FALSE)</f>
        <v>2.8242509146121779E-8</v>
      </c>
      <c r="BC23" s="21">
        <f>VLOOKUP($B23,Sheet3!$A:$Z,15,FALSE)</f>
        <v>2.4226329318367098E-8</v>
      </c>
      <c r="BD23" s="21">
        <f>VLOOKUP($B23,Sheet3!$A:$Z,16,FALSE)</f>
        <v>9.6490414657597032E-6</v>
      </c>
      <c r="BE23" s="21">
        <f>VLOOKUP($B23,Sheet3!$A:$Z,17,FALSE)</f>
        <v>1.2862075640367049E-3</v>
      </c>
      <c r="BF23" s="21">
        <f>VLOOKUP($B23,Sheet3!$A:$Z,18,FALSE)</f>
        <v>1.8475095774483391E-3</v>
      </c>
      <c r="BG23" s="21">
        <f>VLOOKUP($B23,Sheet3!$A:$Z,19,FALSE)</f>
        <v>0</v>
      </c>
      <c r="BH23" s="21">
        <f>VLOOKUP($B23,Sheet3!$A:$Z,20,FALSE)</f>
        <v>2.2431765629970242E-7</v>
      </c>
      <c r="BI23" s="21">
        <f>VLOOKUP($B23,Sheet3!$A:$Z,21,FALSE)</f>
        <v>5.0918370831121548E-6</v>
      </c>
      <c r="BJ23" s="21">
        <f>VLOOKUP($B23,Sheet3!$A:$Z,22,FALSE)</f>
        <v>4.9639728560969869E-8</v>
      </c>
      <c r="BK23" s="21">
        <f>VLOOKUP($B23,Sheet3!$A:$Z,23,FALSE)</f>
        <v>5.2377760448256768E-8</v>
      </c>
      <c r="BL23" s="21">
        <f>VLOOKUP($B23,Sheet3!$A:$Z,24,FALSE)</f>
        <v>2.8117863544336119E-7</v>
      </c>
      <c r="BM23" s="21">
        <f>VLOOKUP($B23,Sheet3!$A:$Z,25,FALSE)</f>
        <v>4.6789701887844257E-8</v>
      </c>
      <c r="BN23" s="21">
        <f>VLOOKUP($B23,Sheet3!$A:$Z,25,FALSE)</f>
        <v>4.6789701887844257E-8</v>
      </c>
    </row>
    <row r="24" spans="1:66" hidden="1" x14ac:dyDescent="0.2">
      <c r="A24">
        <f>VLOOKUP(B24,Sheet3!A:B,2,FALSE)</f>
        <v>0</v>
      </c>
      <c r="B24" s="12" t="s">
        <v>389</v>
      </c>
      <c r="C24" s="13">
        <v>98.29</v>
      </c>
      <c r="D24" s="13">
        <v>2.14</v>
      </c>
      <c r="E24" s="12" t="s">
        <v>344</v>
      </c>
      <c r="F24" s="11" t="s">
        <v>364</v>
      </c>
      <c r="G24" s="13" t="s">
        <v>307</v>
      </c>
      <c r="H24" s="12"/>
      <c r="I24" s="12"/>
      <c r="J24" s="12" t="s">
        <v>308</v>
      </c>
      <c r="K24" s="12">
        <v>6</v>
      </c>
      <c r="L24" s="12">
        <v>100</v>
      </c>
      <c r="M24" s="12">
        <v>0</v>
      </c>
      <c r="N24" s="11" t="s">
        <v>309</v>
      </c>
      <c r="O24" s="11" t="s">
        <v>352</v>
      </c>
      <c r="P24" s="11" t="s">
        <v>372</v>
      </c>
      <c r="Q24" s="11" t="s">
        <v>386</v>
      </c>
      <c r="R24" s="11" t="s">
        <v>312</v>
      </c>
      <c r="S24" s="11" t="s">
        <v>312</v>
      </c>
      <c r="T24" s="11" t="s">
        <v>312</v>
      </c>
      <c r="U24" s="11" t="s">
        <v>365</v>
      </c>
      <c r="V24" s="12" t="s">
        <v>390</v>
      </c>
      <c r="W24" s="11" t="s">
        <v>388</v>
      </c>
      <c r="X24" s="14">
        <v>97</v>
      </c>
      <c r="Y24" s="14">
        <v>3100</v>
      </c>
      <c r="Z24" s="14">
        <v>97</v>
      </c>
      <c r="AA24" s="15">
        <v>0.92219427984586</v>
      </c>
      <c r="AB24" s="16">
        <v>0.70801043465086999</v>
      </c>
      <c r="AC24" s="17">
        <v>2983521</v>
      </c>
      <c r="AD24" s="14">
        <v>199017</v>
      </c>
      <c r="AE24" s="14">
        <v>199017</v>
      </c>
      <c r="AF24" s="14">
        <v>30757.948453608202</v>
      </c>
      <c r="AG24" s="14">
        <v>30757.948453608202</v>
      </c>
      <c r="AH24" s="14">
        <v>61969</v>
      </c>
      <c r="AI24" s="14">
        <v>61969</v>
      </c>
      <c r="AJ24" s="14">
        <v>11</v>
      </c>
      <c r="AK24" s="14">
        <v>44</v>
      </c>
      <c r="AL24" s="14">
        <v>0</v>
      </c>
      <c r="AM24" s="14">
        <v>1</v>
      </c>
      <c r="AN24" s="14">
        <v>0</v>
      </c>
      <c r="AO24" s="14">
        <v>2</v>
      </c>
      <c r="AP24" s="14">
        <v>47</v>
      </c>
      <c r="AQ24" s="22">
        <f>VLOOKUP($B24,Sheet3!$A:$Z,3,FALSE)</f>
        <v>4.3878949023517193E-4</v>
      </c>
      <c r="AR24" s="22">
        <f>VLOOKUP($B24,Sheet3!$A:$Z,4,FALSE)</f>
        <v>3.1077642546356723E-4</v>
      </c>
      <c r="AS24" s="22">
        <f>VLOOKUP($B24,Sheet3!$A:$Z,5,FALSE)</f>
        <v>4.1634177744761142E-4</v>
      </c>
      <c r="AT24" s="22">
        <f>VLOOKUP($B24,Sheet3!$A:$Z,6,FALSE)</f>
        <v>1.7681138369767896E-4</v>
      </c>
      <c r="AU24" s="22">
        <f>VLOOKUP($B24,Sheet3!$A:$Z,6,FALSE)</f>
        <v>1.7681138369767896E-4</v>
      </c>
      <c r="AV24" s="22">
        <f>VLOOKUP($B24,Sheet3!$A:$Z,8,FALSE)</f>
        <v>8.9854969801977579E-6</v>
      </c>
      <c r="AW24" s="22">
        <f>VLOOKUP($B24,Sheet3!$A:$Z,9,FALSE)</f>
        <v>1.418798783500588E-3</v>
      </c>
      <c r="AX24" s="22">
        <f>VLOOKUP($B24,Sheet3!$A:$Z,10,FALSE)</f>
        <v>3.360337063058658E-6</v>
      </c>
      <c r="AY24" s="22">
        <f>VLOOKUP($B24,Sheet3!$A:$Z,11,FALSE)</f>
        <v>4.2884134342507071E-6</v>
      </c>
      <c r="AZ24" s="22">
        <f>VLOOKUP($B24,Sheet3!$A:$Z,12,FALSE)</f>
        <v>1.0444151543905305E-3</v>
      </c>
      <c r="BA24" s="22">
        <f>VLOOKUP($B24,Sheet3!$A:$Z,13,FALSE)</f>
        <v>5.8957549470327045E-6</v>
      </c>
      <c r="BB24" s="22">
        <f>VLOOKUP($B24,Sheet3!$A:$Z,14,FALSE)</f>
        <v>6.9204319512943609E-4</v>
      </c>
      <c r="BC24" s="23">
        <f>VLOOKUP($B24,Sheet3!$A:$Z,15,FALSE)</f>
        <v>4.5458916909360672E-6</v>
      </c>
      <c r="BD24" s="22">
        <f>VLOOKUP($B24,Sheet3!$A:$Z,16,FALSE)</f>
        <v>1.4949472234676025E-4</v>
      </c>
      <c r="BE24" s="22">
        <f>VLOOKUP($B24,Sheet3!$A:$Z,17,FALSE)</f>
        <v>3.9996157094671883E-4</v>
      </c>
      <c r="BF24" s="22">
        <f>VLOOKUP($B24,Sheet3!$A:$Z,18,FALSE)</f>
        <v>1.7711154661503999E-4</v>
      </c>
      <c r="BG24" s="22">
        <f>VLOOKUP($B24,Sheet3!$A:$Z,19,FALSE)</f>
        <v>1.3661587627434117E-5</v>
      </c>
      <c r="BH24" s="22">
        <f>VLOOKUP($B24,Sheet3!$A:$Z,20,FALSE)</f>
        <v>6.3344586236004324E-4</v>
      </c>
      <c r="BI24" s="22">
        <f>VLOOKUP($B24,Sheet3!$A:$Z,21,FALSE)</f>
        <v>1.0016119913707142E-3</v>
      </c>
      <c r="BJ24" s="22">
        <f>VLOOKUP($B24,Sheet3!$A:$Z,22,FALSE)</f>
        <v>3.8907941878377099E-6</v>
      </c>
      <c r="BK24" s="22">
        <f>VLOOKUP($B24,Sheet3!$A:$Z,23,FALSE)</f>
        <v>7.1130743271061471E-6</v>
      </c>
      <c r="BL24" s="22">
        <f>VLOOKUP($B24,Sheet3!$A:$Z,24,FALSE)</f>
        <v>9.0173022024907152E-6</v>
      </c>
      <c r="BM24" s="22">
        <f>VLOOKUP($B24,Sheet3!$A:$Z,25,FALSE)</f>
        <v>6.3478471643148405E-6</v>
      </c>
      <c r="BN24" s="22">
        <f>VLOOKUP($B24,Sheet3!$A:$Z,25,FALSE)</f>
        <v>6.3478471643148405E-6</v>
      </c>
    </row>
    <row r="25" spans="1:66" hidden="1" x14ac:dyDescent="0.2">
      <c r="A25">
        <f>VLOOKUP(B25,Sheet3!A:B,2,FALSE)</f>
        <v>0</v>
      </c>
      <c r="B25" s="12" t="s">
        <v>391</v>
      </c>
      <c r="C25" s="13">
        <v>93.97</v>
      </c>
      <c r="D25" s="13">
        <v>1.87</v>
      </c>
      <c r="E25" s="12" t="s">
        <v>344</v>
      </c>
      <c r="F25" s="11" t="s">
        <v>392</v>
      </c>
      <c r="G25" s="13" t="s">
        <v>307</v>
      </c>
      <c r="H25" s="12"/>
      <c r="I25" s="12"/>
      <c r="J25" s="12" t="s">
        <v>308</v>
      </c>
      <c r="K25" s="12">
        <v>5</v>
      </c>
      <c r="L25" s="12">
        <v>100</v>
      </c>
      <c r="M25" s="12">
        <v>1.96</v>
      </c>
      <c r="N25" s="11" t="s">
        <v>309</v>
      </c>
      <c r="O25" s="11" t="s">
        <v>352</v>
      </c>
      <c r="P25" s="11" t="s">
        <v>376</v>
      </c>
      <c r="Q25" s="11" t="s">
        <v>393</v>
      </c>
      <c r="R25" s="11" t="s">
        <v>394</v>
      </c>
      <c r="S25" s="11" t="s">
        <v>312</v>
      </c>
      <c r="T25" s="11" t="s">
        <v>312</v>
      </c>
      <c r="U25" s="11" t="s">
        <v>395</v>
      </c>
      <c r="V25" s="12" t="s">
        <v>396</v>
      </c>
      <c r="W25" s="11" t="s">
        <v>397</v>
      </c>
      <c r="X25" s="14">
        <v>247</v>
      </c>
      <c r="Y25" s="14">
        <v>2748</v>
      </c>
      <c r="Z25" s="14">
        <v>247</v>
      </c>
      <c r="AA25" s="15">
        <v>0.91344393523984801</v>
      </c>
      <c r="AB25" s="16">
        <v>0.71285957293521895</v>
      </c>
      <c r="AC25" s="17">
        <v>2498450</v>
      </c>
      <c r="AD25" s="14">
        <v>69605</v>
      </c>
      <c r="AE25" s="14">
        <v>69605</v>
      </c>
      <c r="AF25" s="14">
        <v>10115.182186234801</v>
      </c>
      <c r="AG25" s="14">
        <v>10115.182186234801</v>
      </c>
      <c r="AH25" s="14">
        <v>16735</v>
      </c>
      <c r="AI25" s="14">
        <v>16735</v>
      </c>
      <c r="AJ25" s="14">
        <v>11</v>
      </c>
      <c r="AK25" s="14">
        <v>45</v>
      </c>
      <c r="AL25" s="14">
        <v>0</v>
      </c>
      <c r="AM25" s="14">
        <v>0</v>
      </c>
      <c r="AN25" s="14">
        <v>0</v>
      </c>
      <c r="AO25" s="14">
        <v>1</v>
      </c>
      <c r="AP25" s="14">
        <v>46</v>
      </c>
      <c r="AQ25" s="22">
        <f>VLOOKUP($B25,Sheet3!$A:$Z,3,FALSE)</f>
        <v>3.5776419628074692E-4</v>
      </c>
      <c r="AR25" s="22">
        <f>VLOOKUP($B25,Sheet3!$A:$Z,4,FALSE)</f>
        <v>3.3682582133322459E-4</v>
      </c>
      <c r="AS25" s="22">
        <f>VLOOKUP($B25,Sheet3!$A:$Z,5,FALSE)</f>
        <v>3.5933187976141005E-4</v>
      </c>
      <c r="AT25" s="22">
        <f>VLOOKUP($B25,Sheet3!$A:$Z,6,FALSE)</f>
        <v>1.8227285207976816E-4</v>
      </c>
      <c r="AU25" s="22">
        <f>VLOOKUP($B25,Sheet3!$A:$Z,6,FALSE)</f>
        <v>1.8227285207976816E-4</v>
      </c>
      <c r="AV25" s="22">
        <f>VLOOKUP($B25,Sheet3!$A:$Z,8,FALSE)</f>
        <v>8.8669507161329667E-6</v>
      </c>
      <c r="AW25" s="22">
        <f>VLOOKUP($B25,Sheet3!$A:$Z,9,FALSE)</f>
        <v>1.5445758341169154E-3</v>
      </c>
      <c r="AX25" s="22">
        <f>VLOOKUP($B25,Sheet3!$A:$Z,10,FALSE)</f>
        <v>2.2487865223604959E-6</v>
      </c>
      <c r="AY25" s="22">
        <f>VLOOKUP($B25,Sheet3!$A:$Z,11,FALSE)</f>
        <v>3.7486311242228571E-6</v>
      </c>
      <c r="AZ25" s="22">
        <f>VLOOKUP($B25,Sheet3!$A:$Z,12,FALSE)</f>
        <v>1.2448326611165616E-3</v>
      </c>
      <c r="BA25" s="22">
        <f>VLOOKUP($B25,Sheet3!$A:$Z,13,FALSE)</f>
        <v>5.5616070218381732E-6</v>
      </c>
      <c r="BB25" s="22">
        <f>VLOOKUP($B25,Sheet3!$A:$Z,14,FALSE)</f>
        <v>8.5264833942811584E-4</v>
      </c>
      <c r="BC25" s="23">
        <f>VLOOKUP($B25,Sheet3!$A:$Z,15,FALSE)</f>
        <v>7.941549836789926E-6</v>
      </c>
      <c r="BD25" s="22">
        <f>VLOOKUP($B25,Sheet3!$A:$Z,16,FALSE)</f>
        <v>1.3978823985184635E-4</v>
      </c>
      <c r="BE25" s="22">
        <f>VLOOKUP($B25,Sheet3!$A:$Z,17,FALSE)</f>
        <v>4.1580539457971118E-4</v>
      </c>
      <c r="BF25" s="22">
        <f>VLOOKUP($B25,Sheet3!$A:$Z,18,FALSE)</f>
        <v>1.6464306531414181E-4</v>
      </c>
      <c r="BG25" s="22">
        <f>VLOOKUP($B25,Sheet3!$A:$Z,19,FALSE)</f>
        <v>9.9351064540337956E-6</v>
      </c>
      <c r="BH25" s="22">
        <f>VLOOKUP($B25,Sheet3!$A:$Z,20,FALSE)</f>
        <v>8.585815019112699E-4</v>
      </c>
      <c r="BI25" s="22">
        <f>VLOOKUP($B25,Sheet3!$A:$Z,21,FALSE)</f>
        <v>7.5703647463970958E-4</v>
      </c>
      <c r="BJ25" s="22">
        <f>VLOOKUP($B25,Sheet3!$A:$Z,22,FALSE)</f>
        <v>3.0317346621319214E-6</v>
      </c>
      <c r="BK25" s="22">
        <f>VLOOKUP($B25,Sheet3!$A:$Z,23,FALSE)</f>
        <v>4.3679561437565192E-6</v>
      </c>
      <c r="BL25" s="22">
        <f>VLOOKUP($B25,Sheet3!$A:$Z,24,FALSE)</f>
        <v>4.089779136802185E-6</v>
      </c>
      <c r="BM25" s="22">
        <f>VLOOKUP($B25,Sheet3!$A:$Z,25,FALSE)</f>
        <v>2.9152265594821159E-6</v>
      </c>
      <c r="BN25" s="22">
        <f>VLOOKUP($B25,Sheet3!$A:$Z,25,FALSE)</f>
        <v>2.9152265594821159E-6</v>
      </c>
    </row>
    <row r="26" spans="1:66" hidden="1" x14ac:dyDescent="0.2">
      <c r="A26">
        <f>VLOOKUP(B26,Sheet3!A:B,2,FALSE)</f>
        <v>0</v>
      </c>
      <c r="B26" s="12" t="s">
        <v>398</v>
      </c>
      <c r="C26" s="13">
        <v>77.39</v>
      </c>
      <c r="D26" s="13">
        <v>0.09</v>
      </c>
      <c r="E26" s="12" t="s">
        <v>344</v>
      </c>
      <c r="F26" s="11" t="s">
        <v>368</v>
      </c>
      <c r="G26" s="13" t="s">
        <v>307</v>
      </c>
      <c r="H26" s="12"/>
      <c r="I26" s="12"/>
      <c r="J26" s="12" t="s">
        <v>308</v>
      </c>
      <c r="K26" s="12">
        <v>3</v>
      </c>
      <c r="L26" s="12">
        <v>94.12</v>
      </c>
      <c r="M26" s="12">
        <v>3.92</v>
      </c>
      <c r="N26" s="11"/>
      <c r="O26" s="11"/>
      <c r="P26" s="11"/>
      <c r="Q26" s="11"/>
      <c r="R26" s="11"/>
      <c r="S26" s="11"/>
      <c r="T26" s="11"/>
      <c r="U26" s="11" t="s">
        <v>369</v>
      </c>
      <c r="V26" s="12" t="s">
        <v>399</v>
      </c>
      <c r="W26" s="11"/>
      <c r="X26" s="14">
        <v>401</v>
      </c>
      <c r="Y26" s="14">
        <v>1893</v>
      </c>
      <c r="Z26" s="14">
        <v>401</v>
      </c>
      <c r="AA26" s="15">
        <v>0.93117536312414395</v>
      </c>
      <c r="AB26" s="16">
        <v>0.71302850792463202</v>
      </c>
      <c r="AC26" s="17">
        <v>1464926</v>
      </c>
      <c r="AD26" s="14">
        <v>19315</v>
      </c>
      <c r="AE26" s="14">
        <v>19315</v>
      </c>
      <c r="AF26" s="14">
        <v>3653.1820448877802</v>
      </c>
      <c r="AG26" s="14">
        <v>3653.1820448877802</v>
      </c>
      <c r="AH26" s="14">
        <v>4055</v>
      </c>
      <c r="AI26" s="14">
        <v>4055</v>
      </c>
      <c r="AJ26" s="14">
        <v>11</v>
      </c>
      <c r="AK26" s="14">
        <v>35</v>
      </c>
      <c r="AL26" s="14">
        <v>0</v>
      </c>
      <c r="AM26" s="14">
        <v>0</v>
      </c>
      <c r="AN26" s="14">
        <v>0</v>
      </c>
      <c r="AO26" s="14">
        <v>0</v>
      </c>
      <c r="AP26" s="14">
        <v>35</v>
      </c>
      <c r="AQ26" s="22">
        <f>VLOOKUP($B26,Sheet3!$A:$Z,3,FALSE)</f>
        <v>1.640044907027038E-4</v>
      </c>
      <c r="AR26" s="22">
        <f>VLOOKUP($B26,Sheet3!$A:$Z,4,FALSE)</f>
        <v>1.7336981280565168E-4</v>
      </c>
      <c r="AS26" s="22">
        <f>VLOOKUP($B26,Sheet3!$A:$Z,5,FALSE)</f>
        <v>1.89984483855916E-4</v>
      </c>
      <c r="AT26" s="22">
        <f>VLOOKUP($B26,Sheet3!$A:$Z,6,FALSE)</f>
        <v>9.3704924892115582E-5</v>
      </c>
      <c r="AU26" s="22">
        <f>VLOOKUP($B26,Sheet3!$A:$Z,6,FALSE)</f>
        <v>9.3704924892115582E-5</v>
      </c>
      <c r="AV26" s="22">
        <f>VLOOKUP($B26,Sheet3!$A:$Z,8,FALSE)</f>
        <v>1.2990694920754258E-5</v>
      </c>
      <c r="AW26" s="22">
        <f>VLOOKUP($B26,Sheet3!$A:$Z,9,FALSE)</f>
        <v>3.9795369817958797E-4</v>
      </c>
      <c r="AX26" s="22">
        <f>VLOOKUP($B26,Sheet3!$A:$Z,10,FALSE)</f>
        <v>1.0455508519063656E-5</v>
      </c>
      <c r="AY26" s="22">
        <f>VLOOKUP($B26,Sheet3!$A:$Z,11,FALSE)</f>
        <v>1.5156790544002048E-5</v>
      </c>
      <c r="AZ26" s="22">
        <f>VLOOKUP($B26,Sheet3!$A:$Z,12,FALSE)</f>
        <v>5.087344939620317E-4</v>
      </c>
      <c r="BA26" s="22">
        <f>VLOOKUP($B26,Sheet3!$A:$Z,13,FALSE)</f>
        <v>1.3930093947702362E-5</v>
      </c>
      <c r="BB26" s="22">
        <f>VLOOKUP($B26,Sheet3!$A:$Z,14,FALSE)</f>
        <v>4.6528056636076172E-4</v>
      </c>
      <c r="BC26" s="23">
        <f>VLOOKUP($B26,Sheet3!$A:$Z,15,FALSE)</f>
        <v>1.6243602797179058E-5</v>
      </c>
      <c r="BD26" s="22">
        <f>VLOOKUP($B26,Sheet3!$A:$Z,16,FALSE)</f>
        <v>1.1901571737752527E-4</v>
      </c>
      <c r="BE26" s="22">
        <f>VLOOKUP($B26,Sheet3!$A:$Z,17,FALSE)</f>
        <v>1.191932451908473E-4</v>
      </c>
      <c r="BF26" s="22">
        <f>VLOOKUP($B26,Sheet3!$A:$Z,18,FALSE)</f>
        <v>1.2992518832346598E-4</v>
      </c>
      <c r="BG26" s="22">
        <f>VLOOKUP($B26,Sheet3!$A:$Z,19,FALSE)</f>
        <v>1.8442606125900922E-5</v>
      </c>
      <c r="BH26" s="22">
        <f>VLOOKUP($B26,Sheet3!$A:$Z,20,FALSE)</f>
        <v>6.2123352216911741E-4</v>
      </c>
      <c r="BI26" s="22">
        <f>VLOOKUP($B26,Sheet3!$A:$Z,21,FALSE)</f>
        <v>7.3451632341570974E-4</v>
      </c>
      <c r="BJ26" s="22">
        <f>VLOOKUP($B26,Sheet3!$A:$Z,22,FALSE)</f>
        <v>8.3339626322632385E-6</v>
      </c>
      <c r="BK26" s="22">
        <f>VLOOKUP($B26,Sheet3!$A:$Z,23,FALSE)</f>
        <v>5.8353828424198398E-6</v>
      </c>
      <c r="BL26" s="22">
        <f>VLOOKUP($B26,Sheet3!$A:$Z,24,FALSE)</f>
        <v>7.9478067138306789E-6</v>
      </c>
      <c r="BM26" s="22">
        <f>VLOOKUP($B26,Sheet3!$A:$Z,25,FALSE)</f>
        <v>1.0534414279445433E-5</v>
      </c>
      <c r="BN26" s="22">
        <f>VLOOKUP($B26,Sheet3!$A:$Z,25,FALSE)</f>
        <v>1.0534414279445433E-5</v>
      </c>
    </row>
    <row r="27" spans="1:66" hidden="1" x14ac:dyDescent="0.2">
      <c r="A27">
        <f>VLOOKUP(B27,Sheet3!A:B,2,FALSE)</f>
        <v>0</v>
      </c>
      <c r="B27" s="12" t="s">
        <v>400</v>
      </c>
      <c r="C27" s="13">
        <v>95.73</v>
      </c>
      <c r="D27" s="13">
        <v>2.33</v>
      </c>
      <c r="E27" s="12" t="s">
        <v>344</v>
      </c>
      <c r="F27" s="11" t="s">
        <v>364</v>
      </c>
      <c r="G27" s="13" t="s">
        <v>307</v>
      </c>
      <c r="H27" s="12"/>
      <c r="I27" s="12"/>
      <c r="J27" s="12" t="s">
        <v>308</v>
      </c>
      <c r="K27" s="12">
        <v>5</v>
      </c>
      <c r="L27" s="12">
        <v>100</v>
      </c>
      <c r="M27" s="12">
        <v>3.92</v>
      </c>
      <c r="N27" s="11"/>
      <c r="O27" s="11"/>
      <c r="P27" s="11"/>
      <c r="Q27" s="11"/>
      <c r="R27" s="11"/>
      <c r="S27" s="11"/>
      <c r="T27" s="11"/>
      <c r="U27" s="11" t="s">
        <v>365</v>
      </c>
      <c r="V27" s="12" t="s">
        <v>401</v>
      </c>
      <c r="W27" s="11"/>
      <c r="X27" s="14">
        <v>385</v>
      </c>
      <c r="Y27" s="14">
        <v>3622</v>
      </c>
      <c r="Z27" s="14">
        <v>385</v>
      </c>
      <c r="AA27" s="15">
        <v>0.93217358216852797</v>
      </c>
      <c r="AB27" s="16">
        <v>0.72375220723318401</v>
      </c>
      <c r="AC27" s="17">
        <v>3363940</v>
      </c>
      <c r="AD27" s="14">
        <v>77369</v>
      </c>
      <c r="AE27" s="14">
        <v>77369</v>
      </c>
      <c r="AF27" s="14">
        <v>8737.5064935064893</v>
      </c>
      <c r="AG27" s="14">
        <v>8737.5064935064893</v>
      </c>
      <c r="AH27" s="14">
        <v>13129</v>
      </c>
      <c r="AI27" s="14">
        <v>13129</v>
      </c>
      <c r="AJ27" s="14">
        <v>11</v>
      </c>
      <c r="AK27" s="14">
        <v>45</v>
      </c>
      <c r="AL27" s="14">
        <v>0</v>
      </c>
      <c r="AM27" s="14">
        <v>0</v>
      </c>
      <c r="AN27" s="14">
        <v>0</v>
      </c>
      <c r="AO27" s="14">
        <v>2</v>
      </c>
      <c r="AP27" s="14">
        <v>47</v>
      </c>
      <c r="AQ27" s="22">
        <f>VLOOKUP($B27,Sheet3!$A:$Z,3,FALSE)</f>
        <v>1.5615795140984788E-4</v>
      </c>
      <c r="AR27" s="22">
        <f>VLOOKUP($B27,Sheet3!$A:$Z,4,FALSE)</f>
        <v>2.6668257088897104E-4</v>
      </c>
      <c r="AS27" s="22">
        <f>VLOOKUP($B27,Sheet3!$A:$Z,5,FALSE)</f>
        <v>2.4704774961491866E-4</v>
      </c>
      <c r="AT27" s="22">
        <f>VLOOKUP($B27,Sheet3!$A:$Z,6,FALSE)</f>
        <v>1.4931782844875924E-4</v>
      </c>
      <c r="AU27" s="22">
        <f>VLOOKUP($B27,Sheet3!$A:$Z,6,FALSE)</f>
        <v>1.4931782844875924E-4</v>
      </c>
      <c r="AV27" s="22">
        <f>VLOOKUP($B27,Sheet3!$A:$Z,8,FALSE)</f>
        <v>4.6354115186590304E-5</v>
      </c>
      <c r="AW27" s="22">
        <f>VLOOKUP($B27,Sheet3!$A:$Z,9,FALSE)</f>
        <v>5.2517960892970784E-4</v>
      </c>
      <c r="AX27" s="22">
        <f>VLOOKUP($B27,Sheet3!$A:$Z,10,FALSE)</f>
        <v>2.3248169103296129E-5</v>
      </c>
      <c r="AY27" s="22">
        <f>VLOOKUP($B27,Sheet3!$A:$Z,11,FALSE)</f>
        <v>1.2515298231414988E-5</v>
      </c>
      <c r="AZ27" s="22">
        <f>VLOOKUP($B27,Sheet3!$A:$Z,12,FALSE)</f>
        <v>9.2684869573426629E-4</v>
      </c>
      <c r="BA27" s="22">
        <f>VLOOKUP($B27,Sheet3!$A:$Z,13,FALSE)</f>
        <v>2.2852871140132413E-5</v>
      </c>
      <c r="BB27" s="22">
        <f>VLOOKUP($B27,Sheet3!$A:$Z,14,FALSE)</f>
        <v>1.1038838243047245E-3</v>
      </c>
      <c r="BC27" s="23">
        <f>VLOOKUP($B27,Sheet3!$A:$Z,15,FALSE)</f>
        <v>1.8788626552532998E-5</v>
      </c>
      <c r="BD27" s="22">
        <f>VLOOKUP($B27,Sheet3!$A:$Z,16,FALSE)</f>
        <v>1.4391503345020945E-4</v>
      </c>
      <c r="BE27" s="22">
        <f>VLOOKUP($B27,Sheet3!$A:$Z,17,FALSE)</f>
        <v>1.9552242615654297E-4</v>
      </c>
      <c r="BF27" s="22">
        <f>VLOOKUP($B27,Sheet3!$A:$Z,18,FALSE)</f>
        <v>2.3414407444746638E-4</v>
      </c>
      <c r="BG27" s="22">
        <f>VLOOKUP($B27,Sheet3!$A:$Z,19,FALSE)</f>
        <v>6.3684874089974523E-5</v>
      </c>
      <c r="BH27" s="22">
        <f>VLOOKUP($B27,Sheet3!$A:$Z,20,FALSE)</f>
        <v>8.1331802050198763E-4</v>
      </c>
      <c r="BI27" s="22">
        <f>VLOOKUP($B27,Sheet3!$A:$Z,21,FALSE)</f>
        <v>7.5463756716691278E-4</v>
      </c>
      <c r="BJ27" s="22">
        <f>VLOOKUP($B27,Sheet3!$A:$Z,22,FALSE)</f>
        <v>1.2129188075624246E-5</v>
      </c>
      <c r="BK27" s="22">
        <f>VLOOKUP($B27,Sheet3!$A:$Z,23,FALSE)</f>
        <v>1.7168498517776629E-5</v>
      </c>
      <c r="BL27" s="22">
        <f>VLOOKUP($B27,Sheet3!$A:$Z,24,FALSE)</f>
        <v>3.0416685372877424E-5</v>
      </c>
      <c r="BM27" s="22">
        <f>VLOOKUP($B27,Sheet3!$A:$Z,25,FALSE)</f>
        <v>2.5443793151949992E-5</v>
      </c>
      <c r="BN27" s="22">
        <f>VLOOKUP($B27,Sheet3!$A:$Z,25,FALSE)</f>
        <v>2.5443793151949992E-5</v>
      </c>
    </row>
    <row r="28" spans="1:66" hidden="1" x14ac:dyDescent="0.2">
      <c r="A28">
        <f>VLOOKUP(B28,Sheet3!A:B,2,FALSE)</f>
        <v>0</v>
      </c>
      <c r="B28" s="12" t="s">
        <v>402</v>
      </c>
      <c r="C28" s="13">
        <v>84.24</v>
      </c>
      <c r="D28" s="13">
        <v>3.62</v>
      </c>
      <c r="E28" s="12" t="s">
        <v>344</v>
      </c>
      <c r="F28" s="11" t="s">
        <v>368</v>
      </c>
      <c r="G28" s="13" t="s">
        <v>307</v>
      </c>
      <c r="H28" s="12"/>
      <c r="I28" s="12"/>
      <c r="J28" s="12" t="s">
        <v>308</v>
      </c>
      <c r="K28" s="12">
        <v>3</v>
      </c>
      <c r="L28" s="12">
        <v>78.430000000000007</v>
      </c>
      <c r="M28" s="12">
        <v>1.96</v>
      </c>
      <c r="N28" s="11" t="s">
        <v>309</v>
      </c>
      <c r="O28" s="11" t="s">
        <v>352</v>
      </c>
      <c r="P28" s="11" t="s">
        <v>376</v>
      </c>
      <c r="Q28" s="11" t="s">
        <v>377</v>
      </c>
      <c r="R28" s="11" t="s">
        <v>312</v>
      </c>
      <c r="S28" s="11" t="s">
        <v>312</v>
      </c>
      <c r="T28" s="11" t="s">
        <v>312</v>
      </c>
      <c r="U28" s="11" t="s">
        <v>369</v>
      </c>
      <c r="V28" s="12" t="s">
        <v>403</v>
      </c>
      <c r="W28" s="11" t="s">
        <v>404</v>
      </c>
      <c r="X28" s="14">
        <v>716</v>
      </c>
      <c r="Y28" s="14">
        <v>3861</v>
      </c>
      <c r="Z28" s="14">
        <v>716</v>
      </c>
      <c r="AA28" s="15">
        <v>0.90530494312949605</v>
      </c>
      <c r="AB28" s="16">
        <v>0.71421193479119505</v>
      </c>
      <c r="AC28" s="17">
        <v>3400093</v>
      </c>
      <c r="AD28" s="14">
        <v>20232</v>
      </c>
      <c r="AE28" s="14">
        <v>20232</v>
      </c>
      <c r="AF28" s="14">
        <v>4748.7332402234597</v>
      </c>
      <c r="AG28" s="14">
        <v>4748.7332402234597</v>
      </c>
      <c r="AH28" s="14">
        <v>5922</v>
      </c>
      <c r="AI28" s="14">
        <v>5922</v>
      </c>
      <c r="AJ28" s="14">
        <v>11</v>
      </c>
      <c r="AK28" s="14">
        <v>35</v>
      </c>
      <c r="AL28" s="14">
        <v>0</v>
      </c>
      <c r="AM28" s="14">
        <v>0</v>
      </c>
      <c r="AN28" s="14">
        <v>0</v>
      </c>
      <c r="AO28" s="14">
        <v>2</v>
      </c>
      <c r="AP28" s="14">
        <v>37</v>
      </c>
      <c r="AQ28" s="22">
        <f>VLOOKUP($B28,Sheet3!$A:$Z,3,FALSE)</f>
        <v>6.9262064798370705E-5</v>
      </c>
      <c r="AR28" s="22">
        <f>VLOOKUP($B28,Sheet3!$A:$Z,4,FALSE)</f>
        <v>1.910458325116923E-4</v>
      </c>
      <c r="AS28" s="22">
        <f>VLOOKUP($B28,Sheet3!$A:$Z,5,FALSE)</f>
        <v>1.2542973474730356E-4</v>
      </c>
      <c r="AT28" s="22">
        <f>VLOOKUP($B28,Sheet3!$A:$Z,6,FALSE)</f>
        <v>8.0660132208119984E-5</v>
      </c>
      <c r="AU28" s="22">
        <f>VLOOKUP($B28,Sheet3!$A:$Z,6,FALSE)</f>
        <v>8.0660132208119984E-5</v>
      </c>
      <c r="AV28" s="22">
        <f>VLOOKUP($B28,Sheet3!$A:$Z,8,FALSE)</f>
        <v>1.2053977955479127E-5</v>
      </c>
      <c r="AW28" s="22">
        <f>VLOOKUP($B28,Sheet3!$A:$Z,9,FALSE)</f>
        <v>4.1693169811448446E-4</v>
      </c>
      <c r="AX28" s="22">
        <f>VLOOKUP($B28,Sheet3!$A:$Z,10,FALSE)</f>
        <v>8.6599978096093683E-6</v>
      </c>
      <c r="AY28" s="22">
        <f>VLOOKUP($B28,Sheet3!$A:$Z,11,FALSE)</f>
        <v>8.4300657444096203E-6</v>
      </c>
      <c r="AZ28" s="22">
        <f>VLOOKUP($B28,Sheet3!$A:$Z,12,FALSE)</f>
        <v>6.2715209992402117E-4</v>
      </c>
      <c r="BA28" s="22">
        <f>VLOOKUP($B28,Sheet3!$A:$Z,13,FALSE)</f>
        <v>1.0304360987444731E-5</v>
      </c>
      <c r="BB28" s="22">
        <f>VLOOKUP($B28,Sheet3!$A:$Z,14,FALSE)</f>
        <v>8.2196670980215828E-4</v>
      </c>
      <c r="BC28" s="23">
        <f>VLOOKUP($B28,Sheet3!$A:$Z,15,FALSE)</f>
        <v>7.3484426728514329E-6</v>
      </c>
      <c r="BD28" s="22">
        <f>VLOOKUP($B28,Sheet3!$A:$Z,16,FALSE)</f>
        <v>7.1632158050970242E-5</v>
      </c>
      <c r="BE28" s="22">
        <f>VLOOKUP($B28,Sheet3!$A:$Z,17,FALSE)</f>
        <v>7.8654454652654971E-5</v>
      </c>
      <c r="BF28" s="22">
        <f>VLOOKUP($B28,Sheet3!$A:$Z,18,FALSE)</f>
        <v>1.0986579390900613E-4</v>
      </c>
      <c r="BG28" s="22">
        <f>VLOOKUP($B28,Sheet3!$A:$Z,19,FALSE)</f>
        <v>1.8982510040030378E-5</v>
      </c>
      <c r="BH28" s="22">
        <f>VLOOKUP($B28,Sheet3!$A:$Z,20,FALSE)</f>
        <v>5.0184865311294756E-4</v>
      </c>
      <c r="BI28" s="22">
        <f>VLOOKUP($B28,Sheet3!$A:$Z,21,FALSE)</f>
        <v>2.8935909413896381E-4</v>
      </c>
      <c r="BJ28" s="22">
        <f>VLOOKUP($B28,Sheet3!$A:$Z,22,FALSE)</f>
        <v>5.5735593815308553E-6</v>
      </c>
      <c r="BK28" s="22">
        <f>VLOOKUP($B28,Sheet3!$A:$Z,23,FALSE)</f>
        <v>6.1859102869241991E-6</v>
      </c>
      <c r="BL28" s="22">
        <f>VLOOKUP($B28,Sheet3!$A:$Z,24,FALSE)</f>
        <v>9.8381285229063911E-6</v>
      </c>
      <c r="BM28" s="22">
        <f>VLOOKUP($B28,Sheet3!$A:$Z,25,FALSE)</f>
        <v>7.5289798186858075E-6</v>
      </c>
      <c r="BN28" s="22">
        <f>VLOOKUP($B28,Sheet3!$A:$Z,25,FALSE)</f>
        <v>7.5289798186858075E-6</v>
      </c>
    </row>
    <row r="29" spans="1:66" hidden="1" x14ac:dyDescent="0.2">
      <c r="A29" t="str">
        <f>VLOOKUP(B29,Sheet3!A:B,2,FALSE)</f>
        <v>compare with baikal</v>
      </c>
      <c r="B29" s="12" t="s">
        <v>245</v>
      </c>
      <c r="C29" s="13">
        <v>65.58</v>
      </c>
      <c r="D29" s="13">
        <v>0.93</v>
      </c>
      <c r="E29" s="12" t="s">
        <v>1215</v>
      </c>
      <c r="F29" s="11" t="s">
        <v>1228</v>
      </c>
      <c r="G29" s="13" t="s">
        <v>307</v>
      </c>
      <c r="H29" s="12" t="s">
        <v>1113</v>
      </c>
      <c r="I29" s="12" t="s">
        <v>1113</v>
      </c>
      <c r="J29" s="12" t="s">
        <v>1114</v>
      </c>
      <c r="K29" s="12">
        <v>6</v>
      </c>
      <c r="L29" s="12">
        <v>76.319999999999993</v>
      </c>
      <c r="M29" s="12">
        <v>5.26</v>
      </c>
      <c r="N29" s="11"/>
      <c r="O29" s="11"/>
      <c r="P29" s="11"/>
      <c r="Q29" s="11"/>
      <c r="R29" s="11"/>
      <c r="S29" s="11"/>
      <c r="T29" s="11"/>
      <c r="U29" s="11" t="s">
        <v>1115</v>
      </c>
      <c r="V29" s="12" t="s">
        <v>1229</v>
      </c>
      <c r="W29" s="11"/>
      <c r="X29" s="14">
        <v>65</v>
      </c>
      <c r="Y29" s="14">
        <v>586</v>
      </c>
      <c r="Z29" s="14">
        <v>65</v>
      </c>
      <c r="AA29" s="15">
        <v>0.91478819830019698</v>
      </c>
      <c r="AB29" s="16">
        <v>0.31189927222706298</v>
      </c>
      <c r="AC29" s="17">
        <v>460171</v>
      </c>
      <c r="AD29" s="14">
        <v>37909</v>
      </c>
      <c r="AE29" s="14">
        <v>37909</v>
      </c>
      <c r="AF29" s="14">
        <v>7079.5538461538399</v>
      </c>
      <c r="AG29" s="14">
        <v>7079.5538461538399</v>
      </c>
      <c r="AH29" s="14">
        <v>11195</v>
      </c>
      <c r="AI29" s="14">
        <v>11195</v>
      </c>
      <c r="AJ29" s="14">
        <v>11</v>
      </c>
      <c r="AK29" s="14">
        <v>37</v>
      </c>
      <c r="AL29" s="14">
        <v>0</v>
      </c>
      <c r="AM29" s="14">
        <v>0</v>
      </c>
      <c r="AN29" s="14">
        <v>1</v>
      </c>
      <c r="AO29" s="14">
        <v>1</v>
      </c>
      <c r="AP29" s="14">
        <v>39</v>
      </c>
      <c r="AQ29" s="21">
        <f>VLOOKUP($B29,Sheet3!$A:$Z,3,FALSE)</f>
        <v>1.0916492752703593E-4</v>
      </c>
      <c r="AR29" s="21">
        <f>VLOOKUP($B29,Sheet3!$A:$Z,4,FALSE)</f>
        <v>5.1124583032431344E-4</v>
      </c>
      <c r="AS29" s="21">
        <f>VLOOKUP($B29,Sheet3!$A:$Z,5,FALSE)</f>
        <v>4.4688912586683877E-4</v>
      </c>
      <c r="AT29" s="21">
        <f>VLOOKUP($B29,Sheet3!$A:$Z,6,FALSE)</f>
        <v>6.1247001236912531E-4</v>
      </c>
      <c r="AU29" s="21">
        <f>VLOOKUP($B29,Sheet3!$A:$Z,6,FALSE)</f>
        <v>6.1247001236912531E-4</v>
      </c>
      <c r="AV29" s="21">
        <f>VLOOKUP($B29,Sheet3!$A:$Z,8,FALSE)</f>
        <v>7.8629403990654307E-8</v>
      </c>
      <c r="AW29" s="21">
        <f>VLOOKUP($B29,Sheet3!$A:$Z,9,FALSE)</f>
        <v>1.4436432529039532E-6</v>
      </c>
      <c r="AX29" s="21">
        <f>VLOOKUP($B29,Sheet3!$A:$Z,10,FALSE)</f>
        <v>0</v>
      </c>
      <c r="AY29" s="21">
        <f>VLOOKUP($B29,Sheet3!$A:$Z,11,FALSE)</f>
        <v>0</v>
      </c>
      <c r="AZ29" s="21">
        <f>VLOOKUP($B29,Sheet3!$A:$Z,12,FALSE)</f>
        <v>6.3524441083732386E-7</v>
      </c>
      <c r="BA29" s="21">
        <f>VLOOKUP($B29,Sheet3!$A:$Z,13,FALSE)</f>
        <v>0</v>
      </c>
      <c r="BB29" s="21">
        <f>VLOOKUP($B29,Sheet3!$A:$Z,14,FALSE)</f>
        <v>1.9861917879513066E-7</v>
      </c>
      <c r="BC29" s="21">
        <f>VLOOKUP($B29,Sheet3!$A:$Z,15,FALSE)</f>
        <v>0</v>
      </c>
      <c r="BD29" s="21">
        <f>VLOOKUP($B29,Sheet3!$A:$Z,16,FALSE)</f>
        <v>2.7850683306049881E-5</v>
      </c>
      <c r="BE29" s="21">
        <f>VLOOKUP($B29,Sheet3!$A:$Z,17,FALSE)</f>
        <v>1.0394219202646672E-3</v>
      </c>
      <c r="BF29" s="21">
        <f>VLOOKUP($B29,Sheet3!$A:$Z,18,FALSE)</f>
        <v>8.3129598145532892E-4</v>
      </c>
      <c r="BG29" s="21">
        <f>VLOOKUP($B29,Sheet3!$A:$Z,19,FALSE)</f>
        <v>0</v>
      </c>
      <c r="BH29" s="21">
        <f>VLOOKUP($B29,Sheet3!$A:$Z,20,FALSE)</f>
        <v>3.3866635984467764E-7</v>
      </c>
      <c r="BI29" s="21">
        <f>VLOOKUP($B29,Sheet3!$A:$Z,21,FALSE)</f>
        <v>1.0540064872398634E-5</v>
      </c>
      <c r="BJ29" s="21">
        <f>VLOOKUP($B29,Sheet3!$A:$Z,22,FALSE)</f>
        <v>3.6109645743801798E-7</v>
      </c>
      <c r="BK29" s="21">
        <f>VLOOKUP($B29,Sheet3!$A:$Z,23,FALSE)</f>
        <v>1.4442627549768338E-7</v>
      </c>
      <c r="BL29" s="21">
        <f>VLOOKUP($B29,Sheet3!$A:$Z,24,FALSE)</f>
        <v>1.0832638963140501E-6</v>
      </c>
      <c r="BM29" s="21">
        <f>VLOOKUP($B29,Sheet3!$A:$Z,25,FALSE)</f>
        <v>1.1912404024841167E-7</v>
      </c>
      <c r="BN29" s="21">
        <f>VLOOKUP($B29,Sheet3!$A:$Z,25,FALSE)</f>
        <v>1.1912404024841167E-7</v>
      </c>
    </row>
    <row r="30" spans="1:66" hidden="1" x14ac:dyDescent="0.2">
      <c r="A30">
        <f>VLOOKUP(B30,Sheet3!A:B,2,FALSE)</f>
        <v>0</v>
      </c>
      <c r="B30" s="12" t="s">
        <v>406</v>
      </c>
      <c r="C30" s="13">
        <v>62.95</v>
      </c>
      <c r="D30" s="13">
        <v>2.1</v>
      </c>
      <c r="E30" s="12" t="s">
        <v>344</v>
      </c>
      <c r="F30" s="11" t="s">
        <v>407</v>
      </c>
      <c r="G30" s="13" t="s">
        <v>307</v>
      </c>
      <c r="H30" s="12"/>
      <c r="I30" s="12"/>
      <c r="J30" s="12" t="s">
        <v>308</v>
      </c>
      <c r="K30" s="12">
        <v>2</v>
      </c>
      <c r="L30" s="12">
        <v>72.55</v>
      </c>
      <c r="M30" s="12">
        <v>7.89</v>
      </c>
      <c r="N30" s="11"/>
      <c r="O30" s="11"/>
      <c r="P30" s="11"/>
      <c r="Q30" s="11"/>
      <c r="R30" s="11"/>
      <c r="S30" s="11"/>
      <c r="T30" s="11"/>
      <c r="U30" s="11" t="s">
        <v>369</v>
      </c>
      <c r="V30" s="12" t="s">
        <v>408</v>
      </c>
      <c r="W30" s="11"/>
      <c r="X30" s="14">
        <v>695</v>
      </c>
      <c r="Y30" s="14">
        <v>2268</v>
      </c>
      <c r="Z30" s="14">
        <v>695</v>
      </c>
      <c r="AA30" s="15">
        <v>0.89374761550920101</v>
      </c>
      <c r="AB30" s="16">
        <v>0.70030405870550605</v>
      </c>
      <c r="AC30" s="17">
        <v>1902922</v>
      </c>
      <c r="AD30" s="14">
        <v>10539</v>
      </c>
      <c r="AE30" s="14">
        <v>10539</v>
      </c>
      <c r="AF30" s="14">
        <v>2738.0172661870502</v>
      </c>
      <c r="AG30" s="14">
        <v>2738.0172661870502</v>
      </c>
      <c r="AH30" s="14">
        <v>2863</v>
      </c>
      <c r="AI30" s="14">
        <v>2863</v>
      </c>
      <c r="AJ30" s="14">
        <v>11</v>
      </c>
      <c r="AK30" s="14">
        <v>19</v>
      </c>
      <c r="AL30" s="14">
        <v>0</v>
      </c>
      <c r="AM30" s="14">
        <v>0</v>
      </c>
      <c r="AN30" s="14">
        <v>0</v>
      </c>
      <c r="AO30" s="14">
        <v>1</v>
      </c>
      <c r="AP30" s="14">
        <v>20</v>
      </c>
      <c r="AQ30" s="22">
        <f>VLOOKUP($B30,Sheet3!$A:$Z,3,FALSE)</f>
        <v>3.7457867514415616E-4</v>
      </c>
      <c r="AR30" s="22">
        <f>VLOOKUP($B30,Sheet3!$A:$Z,4,FALSE)</f>
        <v>4.128608164261935E-4</v>
      </c>
      <c r="AS30" s="22">
        <f>VLOOKUP($B30,Sheet3!$A:$Z,5,FALSE)</f>
        <v>6.7189633817357839E-4</v>
      </c>
      <c r="AT30" s="22">
        <f>VLOOKUP($B30,Sheet3!$A:$Z,6,FALSE)</f>
        <v>3.6487685866317207E-4</v>
      </c>
      <c r="AU30" s="22">
        <f>VLOOKUP($B30,Sheet3!$A:$Z,6,FALSE)</f>
        <v>3.6487685866317207E-4</v>
      </c>
      <c r="AV30" s="22">
        <f>VLOOKUP($B30,Sheet3!$A:$Z,8,FALSE)</f>
        <v>8.0976251694739337E-7</v>
      </c>
      <c r="AW30" s="22">
        <f>VLOOKUP($B30,Sheet3!$A:$Z,9,FALSE)</f>
        <v>5.4089286547198848E-6</v>
      </c>
      <c r="AX30" s="22">
        <f>VLOOKUP($B30,Sheet3!$A:$Z,10,FALSE)</f>
        <v>4.7922367785447288E-7</v>
      </c>
      <c r="AY30" s="22">
        <f>VLOOKUP($B30,Sheet3!$A:$Z,11,FALSE)</f>
        <v>4.5036004163312897E-7</v>
      </c>
      <c r="AZ30" s="22">
        <f>VLOOKUP($B30,Sheet3!$A:$Z,12,FALSE)</f>
        <v>4.2345154471597975E-6</v>
      </c>
      <c r="BA30" s="22">
        <f>VLOOKUP($B30,Sheet3!$A:$Z,13,FALSE)</f>
        <v>6.4163211316004544E-7</v>
      </c>
      <c r="BB30" s="22">
        <f>VLOOKUP($B30,Sheet3!$A:$Z,14,FALSE)</f>
        <v>3.4322839953389972E-6</v>
      </c>
      <c r="BC30" s="23">
        <f>VLOOKUP($B30,Sheet3!$A:$Z,15,FALSE)</f>
        <v>7.604550021169654E-7</v>
      </c>
      <c r="BD30" s="22">
        <f>VLOOKUP($B30,Sheet3!$A:$Z,16,FALSE)</f>
        <v>1.35341377948133E-4</v>
      </c>
      <c r="BE30" s="22">
        <f>VLOOKUP($B30,Sheet3!$A:$Z,17,FALSE)</f>
        <v>9.4001398158921308E-4</v>
      </c>
      <c r="BF30" s="22">
        <f>VLOOKUP($B30,Sheet3!$A:$Z,18,FALSE)</f>
        <v>3.8791500073227022E-4</v>
      </c>
      <c r="BG30" s="22">
        <f>VLOOKUP($B30,Sheet3!$A:$Z,19,FALSE)</f>
        <v>8.9104857488341443E-7</v>
      </c>
      <c r="BH30" s="22">
        <f>VLOOKUP($B30,Sheet3!$A:$Z,20,FALSE)</f>
        <v>2.8193066913793133E-6</v>
      </c>
      <c r="BI30" s="22">
        <f>VLOOKUP($B30,Sheet3!$A:$Z,21,FALSE)</f>
        <v>7.551154368115667E-5</v>
      </c>
      <c r="BJ30" s="22">
        <f>VLOOKUP($B30,Sheet3!$A:$Z,22,FALSE)</f>
        <v>1.0011052364747552E-6</v>
      </c>
      <c r="BK30" s="22">
        <f>VLOOKUP($B30,Sheet3!$A:$Z,23,FALSE)</f>
        <v>1.3446968225855335E-6</v>
      </c>
      <c r="BL30" s="22">
        <f>VLOOKUP($B30,Sheet3!$A:$Z,24,FALSE)</f>
        <v>2.9604016045824262E-6</v>
      </c>
      <c r="BM30" s="22">
        <f>VLOOKUP($B30,Sheet3!$A:$Z,25,FALSE)</f>
        <v>1.0305713907584669E-6</v>
      </c>
      <c r="BN30" s="22">
        <f>VLOOKUP($B30,Sheet3!$A:$Z,25,FALSE)</f>
        <v>1.0305713907584669E-6</v>
      </c>
    </row>
    <row r="31" spans="1:66" hidden="1" x14ac:dyDescent="0.2">
      <c r="A31">
        <f>VLOOKUP(B31,Sheet3!A:B,2,FALSE)</f>
        <v>0</v>
      </c>
      <c r="B31" s="12" t="s">
        <v>409</v>
      </c>
      <c r="C31" s="13">
        <v>81.16</v>
      </c>
      <c r="D31" s="13">
        <v>2.09</v>
      </c>
      <c r="E31" s="12" t="s">
        <v>344</v>
      </c>
      <c r="F31" s="11" t="s">
        <v>410</v>
      </c>
      <c r="G31" s="13" t="s">
        <v>307</v>
      </c>
      <c r="H31" s="12"/>
      <c r="I31" s="12"/>
      <c r="J31" s="12" t="s">
        <v>308</v>
      </c>
      <c r="K31" s="12">
        <v>2</v>
      </c>
      <c r="L31" s="12">
        <v>52.94</v>
      </c>
      <c r="M31" s="12">
        <v>3.92</v>
      </c>
      <c r="N31" s="11"/>
      <c r="O31" s="11"/>
      <c r="P31" s="11"/>
      <c r="Q31" s="11"/>
      <c r="R31" s="11"/>
      <c r="S31" s="11"/>
      <c r="T31" s="11"/>
      <c r="U31" s="11" t="s">
        <v>411</v>
      </c>
      <c r="V31" s="12" t="s">
        <v>412</v>
      </c>
      <c r="W31" s="11"/>
      <c r="X31" s="14">
        <v>756</v>
      </c>
      <c r="Y31" s="14">
        <v>3457</v>
      </c>
      <c r="Z31" s="14">
        <v>756</v>
      </c>
      <c r="AA31" s="15">
        <v>0.85392052630544202</v>
      </c>
      <c r="AB31" s="16">
        <v>0.69151647008738903</v>
      </c>
      <c r="AC31" s="17">
        <v>3102989</v>
      </c>
      <c r="AD31" s="14">
        <v>19921</v>
      </c>
      <c r="AE31" s="14">
        <v>19921</v>
      </c>
      <c r="AF31" s="14">
        <v>4104.4828042327999</v>
      </c>
      <c r="AG31" s="14">
        <v>4104.4828042327999</v>
      </c>
      <c r="AH31" s="14">
        <v>4996</v>
      </c>
      <c r="AI31" s="14">
        <v>4996</v>
      </c>
      <c r="AJ31" s="14">
        <v>11</v>
      </c>
      <c r="AK31" s="14">
        <v>51</v>
      </c>
      <c r="AL31" s="14">
        <v>0</v>
      </c>
      <c r="AM31" s="14">
        <v>0</v>
      </c>
      <c r="AN31" s="14">
        <v>0</v>
      </c>
      <c r="AO31" s="14">
        <v>2</v>
      </c>
      <c r="AP31" s="14">
        <v>53</v>
      </c>
      <c r="AQ31" s="22">
        <f>VLOOKUP($B31,Sheet3!$A:$Z,3,FALSE)</f>
        <v>7.5281326119142988E-5</v>
      </c>
      <c r="AR31" s="22">
        <f>VLOOKUP($B31,Sheet3!$A:$Z,4,FALSE)</f>
        <v>2.1514657599395581E-4</v>
      </c>
      <c r="AS31" s="22">
        <f>VLOOKUP($B31,Sheet3!$A:$Z,5,FALSE)</f>
        <v>1.205430273202205E-4</v>
      </c>
      <c r="AT31" s="22">
        <f>VLOOKUP($B31,Sheet3!$A:$Z,6,FALSE)</f>
        <v>8.5654390599837363E-5</v>
      </c>
      <c r="AU31" s="22">
        <f>VLOOKUP($B31,Sheet3!$A:$Z,6,FALSE)</f>
        <v>8.5654390599837363E-5</v>
      </c>
      <c r="AV31" s="22">
        <f>VLOOKUP($B31,Sheet3!$A:$Z,8,FALSE)</f>
        <v>4.4388834930449013E-6</v>
      </c>
      <c r="AW31" s="22">
        <f>VLOOKUP($B31,Sheet3!$A:$Z,9,FALSE)</f>
        <v>8.4152074926874655E-4</v>
      </c>
      <c r="AX31" s="22">
        <f>VLOOKUP($B31,Sheet3!$A:$Z,10,FALSE)</f>
        <v>2.89495545308899E-6</v>
      </c>
      <c r="AY31" s="22">
        <f>VLOOKUP($B31,Sheet3!$A:$Z,11,FALSE)</f>
        <v>3.0219218148884469E-6</v>
      </c>
      <c r="AZ31" s="22">
        <f>VLOOKUP($B31,Sheet3!$A:$Z,12,FALSE)</f>
        <v>4.3189024392267789E-4</v>
      </c>
      <c r="BA31" s="22">
        <f>VLOOKUP($B31,Sheet3!$A:$Z,13,FALSE)</f>
        <v>3.1953403518517171E-6</v>
      </c>
      <c r="BB31" s="22">
        <f>VLOOKUP($B31,Sheet3!$A:$Z,14,FALSE)</f>
        <v>2.277214679562511E-4</v>
      </c>
      <c r="BC31" s="23">
        <f>VLOOKUP($B31,Sheet3!$A:$Z,15,FALSE)</f>
        <v>2.5492265389640899E-6</v>
      </c>
      <c r="BD31" s="22">
        <f>VLOOKUP($B31,Sheet3!$A:$Z,16,FALSE)</f>
        <v>7.7999477844904714E-5</v>
      </c>
      <c r="BE31" s="22">
        <f>VLOOKUP($B31,Sheet3!$A:$Z,17,FALSE)</f>
        <v>1.0362401080138332E-4</v>
      </c>
      <c r="BF31" s="22">
        <f>VLOOKUP($B31,Sheet3!$A:$Z,18,FALSE)</f>
        <v>1.0165820403254725E-4</v>
      </c>
      <c r="BG31" s="22">
        <f>VLOOKUP($B31,Sheet3!$A:$Z,19,FALSE)</f>
        <v>6.7156433445429678E-6</v>
      </c>
      <c r="BH31" s="22">
        <f>VLOOKUP($B31,Sheet3!$A:$Z,20,FALSE)</f>
        <v>6.7217994535418075E-4</v>
      </c>
      <c r="BI31" s="22">
        <f>VLOOKUP($B31,Sheet3!$A:$Z,21,FALSE)</f>
        <v>3.6495572255778864E-4</v>
      </c>
      <c r="BJ31" s="22">
        <f>VLOOKUP($B31,Sheet3!$A:$Z,22,FALSE)</f>
        <v>2.5027881502024417E-6</v>
      </c>
      <c r="BK31" s="22">
        <f>VLOOKUP($B31,Sheet3!$A:$Z,23,FALSE)</f>
        <v>2.4903951422246847E-6</v>
      </c>
      <c r="BL31" s="22">
        <f>VLOOKUP($B31,Sheet3!$A:$Z,24,FALSE)</f>
        <v>3.0485827165918172E-6</v>
      </c>
      <c r="BM31" s="22">
        <f>VLOOKUP($B31,Sheet3!$A:$Z,25,FALSE)</f>
        <v>3.132200009139554E-6</v>
      </c>
      <c r="BN31" s="22">
        <f>VLOOKUP($B31,Sheet3!$A:$Z,25,FALSE)</f>
        <v>3.132200009139554E-6</v>
      </c>
    </row>
    <row r="32" spans="1:66" hidden="1" x14ac:dyDescent="0.2">
      <c r="A32">
        <f>VLOOKUP(B32,Sheet3!A:B,2,FALSE)</f>
        <v>0</v>
      </c>
      <c r="B32" s="12" t="s">
        <v>413</v>
      </c>
      <c r="C32" s="13">
        <v>50.83</v>
      </c>
      <c r="D32" s="13">
        <v>0</v>
      </c>
      <c r="E32" s="12" t="s">
        <v>344</v>
      </c>
      <c r="F32" s="11" t="s">
        <v>414</v>
      </c>
      <c r="G32" s="13" t="s">
        <v>307</v>
      </c>
      <c r="H32" s="12"/>
      <c r="I32" s="12"/>
      <c r="J32" s="12" t="s">
        <v>308</v>
      </c>
      <c r="K32" s="12">
        <v>18</v>
      </c>
      <c r="L32" s="12">
        <v>74.510000000000005</v>
      </c>
      <c r="M32" s="12">
        <v>0</v>
      </c>
      <c r="N32" s="11"/>
      <c r="O32" s="11"/>
      <c r="P32" s="11"/>
      <c r="Q32" s="11"/>
      <c r="R32" s="11"/>
      <c r="S32" s="11"/>
      <c r="T32" s="11"/>
      <c r="U32" s="11" t="s">
        <v>415</v>
      </c>
      <c r="V32" s="12" t="s">
        <v>416</v>
      </c>
      <c r="W32" s="11"/>
      <c r="X32" s="14">
        <v>32</v>
      </c>
      <c r="Y32" s="14">
        <v>713</v>
      </c>
      <c r="Z32" s="14">
        <v>32</v>
      </c>
      <c r="AA32" s="15">
        <v>0.95704537980927296</v>
      </c>
      <c r="AB32" s="16">
        <v>0.40879556771738601</v>
      </c>
      <c r="AC32" s="17">
        <v>681184</v>
      </c>
      <c r="AD32" s="14">
        <v>133561</v>
      </c>
      <c r="AE32" s="14">
        <v>133561</v>
      </c>
      <c r="AF32" s="14">
        <v>21287</v>
      </c>
      <c r="AG32" s="14">
        <v>21287</v>
      </c>
      <c r="AH32" s="14">
        <v>51990</v>
      </c>
      <c r="AI32" s="14">
        <v>51990</v>
      </c>
      <c r="AJ32" s="14">
        <v>11</v>
      </c>
      <c r="AK32" s="14">
        <v>15</v>
      </c>
      <c r="AL32" s="14">
        <v>0</v>
      </c>
      <c r="AM32" s="14">
        <v>0</v>
      </c>
      <c r="AN32" s="14">
        <v>0</v>
      </c>
      <c r="AO32" s="14">
        <v>0</v>
      </c>
      <c r="AP32" s="14">
        <v>15</v>
      </c>
      <c r="AQ32" s="22">
        <f>VLOOKUP($B32,Sheet3!$A:$Z,3,FALSE)</f>
        <v>3.1122850249431583E-4</v>
      </c>
      <c r="AR32" s="22">
        <f>VLOOKUP($B32,Sheet3!$A:$Z,4,FALSE)</f>
        <v>2.8252550313553822E-4</v>
      </c>
      <c r="AS32" s="22">
        <f>VLOOKUP($B32,Sheet3!$A:$Z,5,FALSE)</f>
        <v>3.082198019244087E-4</v>
      </c>
      <c r="AT32" s="22">
        <f>VLOOKUP($B32,Sheet3!$A:$Z,6,FALSE)</f>
        <v>3.7119255602222593E-4</v>
      </c>
      <c r="AU32" s="22">
        <f>VLOOKUP($B32,Sheet3!$A:$Z,6,FALSE)</f>
        <v>3.7119255602222593E-4</v>
      </c>
      <c r="AV32" s="22">
        <f>VLOOKUP($B32,Sheet3!$A:$Z,8,FALSE)</f>
        <v>5.6838422489723865E-4</v>
      </c>
      <c r="AW32" s="22">
        <f>VLOOKUP($B32,Sheet3!$A:$Z,9,FALSE)</f>
        <v>1.8346948126366224E-4</v>
      </c>
      <c r="AX32" s="22">
        <f>VLOOKUP($B32,Sheet3!$A:$Z,10,FALSE)</f>
        <v>6.0837206283922865E-4</v>
      </c>
      <c r="AY32" s="22">
        <f>VLOOKUP($B32,Sheet3!$A:$Z,11,FALSE)</f>
        <v>5.0119237969446686E-4</v>
      </c>
      <c r="AZ32" s="22">
        <f>VLOOKUP($B32,Sheet3!$A:$Z,12,FALSE)</f>
        <v>8.6847988088329002E-5</v>
      </c>
      <c r="BA32" s="22">
        <f>VLOOKUP($B32,Sheet3!$A:$Z,13,FALSE)</f>
        <v>9.0087835580075456E-4</v>
      </c>
      <c r="BB32" s="22">
        <f>VLOOKUP($B32,Sheet3!$A:$Z,14,FALSE)</f>
        <v>1.9391015939761944E-4</v>
      </c>
      <c r="BC32" s="23">
        <f>VLOOKUP($B32,Sheet3!$A:$Z,15,FALSE)</f>
        <v>6.9225692949166108E-4</v>
      </c>
      <c r="BD32" s="22">
        <f>VLOOKUP($B32,Sheet3!$A:$Z,16,FALSE)</f>
        <v>4.7571217046761066E-4</v>
      </c>
      <c r="BE32" s="22">
        <f>VLOOKUP($B32,Sheet3!$A:$Z,17,FALSE)</f>
        <v>1.9120010749415064E-4</v>
      </c>
      <c r="BF32" s="22">
        <f>VLOOKUP($B32,Sheet3!$A:$Z,18,FALSE)</f>
        <v>3.4807777893504729E-4</v>
      </c>
      <c r="BG32" s="22">
        <f>VLOOKUP($B32,Sheet3!$A:$Z,19,FALSE)</f>
        <v>5.5669572126266467E-4</v>
      </c>
      <c r="BH32" s="22">
        <f>VLOOKUP($B32,Sheet3!$A:$Z,20,FALSE)</f>
        <v>2.1401177773834137E-4</v>
      </c>
      <c r="BI32" s="22">
        <f>VLOOKUP($B32,Sheet3!$A:$Z,21,FALSE)</f>
        <v>1.4077015955769003E-4</v>
      </c>
      <c r="BJ32" s="22">
        <f>VLOOKUP($B32,Sheet3!$A:$Z,22,FALSE)</f>
        <v>6.1451481354164251E-4</v>
      </c>
      <c r="BK32" s="22">
        <f>VLOOKUP($B32,Sheet3!$A:$Z,23,FALSE)</f>
        <v>9.7095122341262397E-4</v>
      </c>
      <c r="BL32" s="22">
        <f>VLOOKUP($B32,Sheet3!$A:$Z,24,FALSE)</f>
        <v>7.7367054477501369E-4</v>
      </c>
      <c r="BM32" s="22">
        <f>VLOOKUP($B32,Sheet3!$A:$Z,25,FALSE)</f>
        <v>8.404866574811008E-4</v>
      </c>
      <c r="BN32" s="22">
        <f>VLOOKUP($B32,Sheet3!$A:$Z,25,FALSE)</f>
        <v>8.404866574811008E-4</v>
      </c>
    </row>
    <row r="33" spans="1:66" hidden="1" x14ac:dyDescent="0.2">
      <c r="A33" t="str">
        <f>VLOOKUP(B33,Sheet3!A:B,2,FALSE)</f>
        <v>compare with baikal</v>
      </c>
      <c r="B33" s="12" t="s">
        <v>182</v>
      </c>
      <c r="C33" s="13">
        <v>65.81</v>
      </c>
      <c r="D33" s="13">
        <v>0</v>
      </c>
      <c r="E33" s="12" t="s">
        <v>1215</v>
      </c>
      <c r="F33" s="11" t="s">
        <v>1216</v>
      </c>
      <c r="G33" s="13" t="s">
        <v>307</v>
      </c>
      <c r="H33" s="12" t="s">
        <v>1113</v>
      </c>
      <c r="I33" s="12" t="s">
        <v>1113</v>
      </c>
      <c r="J33" s="12" t="s">
        <v>1114</v>
      </c>
      <c r="K33" s="12">
        <v>10</v>
      </c>
      <c r="L33" s="12">
        <v>78.95</v>
      </c>
      <c r="M33" s="12">
        <v>2.63</v>
      </c>
      <c r="N33" s="11"/>
      <c r="O33" s="11"/>
      <c r="P33" s="11"/>
      <c r="Q33" s="11"/>
      <c r="R33" s="11"/>
      <c r="S33" s="11"/>
      <c r="T33" s="11"/>
      <c r="U33" s="11" t="s">
        <v>1115</v>
      </c>
      <c r="V33" s="12" t="s">
        <v>1223</v>
      </c>
      <c r="W33" s="11" t="s">
        <v>1224</v>
      </c>
      <c r="X33" s="14">
        <v>43</v>
      </c>
      <c r="Y33" s="14">
        <v>853</v>
      </c>
      <c r="Z33" s="14">
        <v>43</v>
      </c>
      <c r="AA33" s="15">
        <v>0.90261724361732298</v>
      </c>
      <c r="AB33" s="16">
        <v>0.32985582918273998</v>
      </c>
      <c r="AC33" s="17">
        <v>685645</v>
      </c>
      <c r="AD33" s="14">
        <v>50014</v>
      </c>
      <c r="AE33" s="14">
        <v>50014</v>
      </c>
      <c r="AF33" s="14">
        <v>15945.2325581395</v>
      </c>
      <c r="AG33" s="14">
        <v>15945.2325581395</v>
      </c>
      <c r="AH33" s="14">
        <v>32036</v>
      </c>
      <c r="AI33" s="14">
        <v>32036</v>
      </c>
      <c r="AJ33" s="14">
        <v>11</v>
      </c>
      <c r="AK33" s="14">
        <v>39</v>
      </c>
      <c r="AL33" s="14">
        <v>0</v>
      </c>
      <c r="AM33" s="14">
        <v>0</v>
      </c>
      <c r="AN33" s="14">
        <v>0</v>
      </c>
      <c r="AO33" s="14">
        <v>0</v>
      </c>
      <c r="AP33" s="14">
        <v>39</v>
      </c>
      <c r="AQ33" s="21">
        <f>VLOOKUP($B33,Sheet3!$A:$Z,3,FALSE)</f>
        <v>3.0801437492425772E-4</v>
      </c>
      <c r="AR33" s="21">
        <f>VLOOKUP($B33,Sheet3!$A:$Z,4,FALSE)</f>
        <v>7.6517092660382613E-4</v>
      </c>
      <c r="AS33" s="21">
        <f>VLOOKUP($B33,Sheet3!$A:$Z,5,FALSE)</f>
        <v>6.6591310211034781E-4</v>
      </c>
      <c r="AT33" s="21">
        <f>VLOOKUP($B33,Sheet3!$A:$Z,6,FALSE)</f>
        <v>3.3925870793506685E-4</v>
      </c>
      <c r="AU33" s="21">
        <f>VLOOKUP($B33,Sheet3!$A:$Z,6,FALSE)</f>
        <v>3.3925870793506685E-4</v>
      </c>
      <c r="AV33" s="21">
        <f>VLOOKUP($B33,Sheet3!$A:$Z,8,FALSE)</f>
        <v>4.3864329388615747E-5</v>
      </c>
      <c r="AW33" s="21">
        <f>VLOOKUP($B33,Sheet3!$A:$Z,9,FALSE)</f>
        <v>1.5500371923489204E-3</v>
      </c>
      <c r="AX33" s="21">
        <f>VLOOKUP($B33,Sheet3!$A:$Z,10,FALSE)</f>
        <v>2.2812815708289425E-5</v>
      </c>
      <c r="AY33" s="21">
        <f>VLOOKUP($B33,Sheet3!$A:$Z,11,FALSE)</f>
        <v>1.2527418676424021E-5</v>
      </c>
      <c r="AZ33" s="21">
        <f>VLOOKUP($B33,Sheet3!$A:$Z,12,FALSE)</f>
        <v>3.5634360649904402E-3</v>
      </c>
      <c r="BA33" s="21">
        <f>VLOOKUP($B33,Sheet3!$A:$Z,13,FALSE)</f>
        <v>3.4491858325367126E-5</v>
      </c>
      <c r="BB33" s="21">
        <f>VLOOKUP($B33,Sheet3!$A:$Z,14,FALSE)</f>
        <v>3.0289811886397618E-3</v>
      </c>
      <c r="BC33" s="21">
        <f>VLOOKUP($B33,Sheet3!$A:$Z,15,FALSE)</f>
        <v>2.3082245600064215E-5</v>
      </c>
      <c r="BD33" s="21">
        <f>VLOOKUP($B33,Sheet3!$A:$Z,16,FALSE)</f>
        <v>5.4402495863022809E-4</v>
      </c>
      <c r="BE33" s="21">
        <f>VLOOKUP($B33,Sheet3!$A:$Z,17,FALSE)</f>
        <v>6.2414889598621994E-4</v>
      </c>
      <c r="BF33" s="21">
        <f>VLOOKUP($B33,Sheet3!$A:$Z,18,FALSE)</f>
        <v>5.4130569013902769E-4</v>
      </c>
      <c r="BG33" s="21">
        <f>VLOOKUP($B33,Sheet3!$A:$Z,19,FALSE)</f>
        <v>9.9308490651430921E-5</v>
      </c>
      <c r="BH33" s="21">
        <f>VLOOKUP($B33,Sheet3!$A:$Z,20,FALSE)</f>
        <v>4.3647264052210271E-3</v>
      </c>
      <c r="BI33" s="21">
        <f>VLOOKUP($B33,Sheet3!$A:$Z,21,FALSE)</f>
        <v>1.0958663405236607E-3</v>
      </c>
      <c r="BJ33" s="21">
        <f>VLOOKUP($B33,Sheet3!$A:$Z,22,FALSE)</f>
        <v>2.5551890829895602E-5</v>
      </c>
      <c r="BK33" s="21">
        <f>VLOOKUP($B33,Sheet3!$A:$Z,23,FALSE)</f>
        <v>9.9365952409704252E-5</v>
      </c>
      <c r="BL33" s="21">
        <f>VLOOKUP($B33,Sheet3!$A:$Z,24,FALSE)</f>
        <v>2.2630454206399429E-5</v>
      </c>
      <c r="BM33" s="21">
        <f>VLOOKUP($B33,Sheet3!$A:$Z,25,FALSE)</f>
        <v>3.1651771404823698E-5</v>
      </c>
      <c r="BN33" s="21">
        <f>VLOOKUP($B33,Sheet3!$A:$Z,25,FALSE)</f>
        <v>3.1651771404823698E-5</v>
      </c>
    </row>
    <row r="34" spans="1:66" hidden="1" x14ac:dyDescent="0.2">
      <c r="A34" t="str">
        <f>VLOOKUP(B34,Sheet3!A:B,2,FALSE)</f>
        <v>compare with baikal</v>
      </c>
      <c r="B34" s="12" t="s">
        <v>249</v>
      </c>
      <c r="C34" s="13">
        <v>63.01</v>
      </c>
      <c r="D34" s="13">
        <v>1.87</v>
      </c>
      <c r="E34" s="12" t="s">
        <v>2026</v>
      </c>
      <c r="F34" s="11" t="s">
        <v>2027</v>
      </c>
      <c r="G34" s="13" t="s">
        <v>307</v>
      </c>
      <c r="H34" s="12"/>
      <c r="I34" s="12" t="s">
        <v>1113</v>
      </c>
      <c r="J34" s="12" t="s">
        <v>1114</v>
      </c>
      <c r="K34" s="12">
        <v>3</v>
      </c>
      <c r="L34" s="12">
        <v>71.05</v>
      </c>
      <c r="M34" s="12">
        <v>2.63</v>
      </c>
      <c r="N34" s="11"/>
      <c r="O34" s="11"/>
      <c r="P34" s="11"/>
      <c r="Q34" s="11"/>
      <c r="R34" s="11"/>
      <c r="S34" s="11"/>
      <c r="T34" s="11"/>
      <c r="U34" s="11" t="s">
        <v>1115</v>
      </c>
      <c r="V34" s="12" t="s">
        <v>2028</v>
      </c>
      <c r="W34" s="11"/>
      <c r="X34" s="14">
        <v>257</v>
      </c>
      <c r="Y34" s="14">
        <v>1698</v>
      </c>
      <c r="Z34" s="14">
        <v>257</v>
      </c>
      <c r="AA34" s="15">
        <v>0.92351542829690403</v>
      </c>
      <c r="AB34" s="16">
        <v>0.42296397305558903</v>
      </c>
      <c r="AC34" s="17">
        <v>1365478</v>
      </c>
      <c r="AD34" s="14">
        <v>24442</v>
      </c>
      <c r="AE34" s="14">
        <v>24442</v>
      </c>
      <c r="AF34" s="14">
        <v>5313.14396887159</v>
      </c>
      <c r="AG34" s="14">
        <v>5313.14396887159</v>
      </c>
      <c r="AH34" s="14">
        <v>6875</v>
      </c>
      <c r="AI34" s="14">
        <v>6875</v>
      </c>
      <c r="AJ34" s="14">
        <v>11</v>
      </c>
      <c r="AK34" s="14">
        <v>21</v>
      </c>
      <c r="AL34" s="14">
        <v>0</v>
      </c>
      <c r="AM34" s="14">
        <v>0</v>
      </c>
      <c r="AN34" s="14">
        <v>5</v>
      </c>
      <c r="AO34" s="14">
        <v>0</v>
      </c>
      <c r="AP34" s="14">
        <v>26</v>
      </c>
      <c r="AQ34" s="21">
        <f>VLOOKUP($B34,Sheet3!$A:$Z,3,FALSE)</f>
        <v>8.5863202992776679E-6</v>
      </c>
      <c r="AR34" s="21">
        <f>VLOOKUP($B34,Sheet3!$A:$Z,4,FALSE)</f>
        <v>4.9335092489217092E-4</v>
      </c>
      <c r="AS34" s="21">
        <f>VLOOKUP($B34,Sheet3!$A:$Z,5,FALSE)</f>
        <v>3.3487812187975206E-5</v>
      </c>
      <c r="AT34" s="21">
        <f>VLOOKUP($B34,Sheet3!$A:$Z,6,FALSE)</f>
        <v>4.9912226765076696E-4</v>
      </c>
      <c r="AU34" s="21">
        <f>VLOOKUP($B34,Sheet3!$A:$Z,6,FALSE)</f>
        <v>4.9912226765076696E-4</v>
      </c>
      <c r="AV34" s="21">
        <f>VLOOKUP($B34,Sheet3!$A:$Z,8,FALSE)</f>
        <v>4.6516000980310264E-8</v>
      </c>
      <c r="AW34" s="21">
        <f>VLOOKUP($B34,Sheet3!$A:$Z,9,FALSE)</f>
        <v>2.0386196839430914E-8</v>
      </c>
      <c r="AX34" s="21">
        <f>VLOOKUP($B34,Sheet3!$A:$Z,10,FALSE)</f>
        <v>0</v>
      </c>
      <c r="AY34" s="21">
        <f>VLOOKUP($B34,Sheet3!$A:$Z,11,FALSE)</f>
        <v>3.9387109008418302E-9</v>
      </c>
      <c r="AZ34" s="21">
        <f>VLOOKUP($B34,Sheet3!$A:$Z,12,FALSE)</f>
        <v>1.3653467017930577E-8</v>
      </c>
      <c r="BA34" s="21">
        <f>VLOOKUP($B34,Sheet3!$A:$Z,13,FALSE)</f>
        <v>1.7111520916848942E-9</v>
      </c>
      <c r="BB34" s="21">
        <f>VLOOKUP($B34,Sheet3!$A:$Z,14,FALSE)</f>
        <v>0</v>
      </c>
      <c r="BC34" s="21">
        <f>VLOOKUP($B34,Sheet3!$A:$Z,15,FALSE)</f>
        <v>4.5437826543781853E-9</v>
      </c>
      <c r="BD34" s="21">
        <f>VLOOKUP($B34,Sheet3!$A:$Z,16,FALSE)</f>
        <v>2.3779503768246919E-6</v>
      </c>
      <c r="BE34" s="21">
        <f>VLOOKUP($B34,Sheet3!$A:$Z,17,FALSE)</f>
        <v>4.181584816467299E-4</v>
      </c>
      <c r="BF34" s="21">
        <f>VLOOKUP($B34,Sheet3!$A:$Z,18,FALSE)</f>
        <v>9.1686018169969471E-4</v>
      </c>
      <c r="BG34" s="21">
        <f>VLOOKUP($B34,Sheet3!$A:$Z,19,FALSE)</f>
        <v>0</v>
      </c>
      <c r="BH34" s="21">
        <f>VLOOKUP($B34,Sheet3!$A:$Z,20,FALSE)</f>
        <v>0</v>
      </c>
      <c r="BI34" s="21">
        <f>VLOOKUP($B34,Sheet3!$A:$Z,21,FALSE)</f>
        <v>1.7968613008517349E-6</v>
      </c>
      <c r="BJ34" s="21">
        <f>VLOOKUP($B34,Sheet3!$A:$Z,22,FALSE)</f>
        <v>1.2198109905025534E-8</v>
      </c>
      <c r="BK34" s="21">
        <f>VLOOKUP($B34,Sheet3!$A:$Z,23,FALSE)</f>
        <v>4.4962439448672254E-8</v>
      </c>
      <c r="BL34" s="21">
        <f>VLOOKUP($B34,Sheet3!$A:$Z,24,FALSE)</f>
        <v>9.413801376781873E-8</v>
      </c>
      <c r="BM34" s="21">
        <f>VLOOKUP($B34,Sheet3!$A:$Z,25,FALSE)</f>
        <v>1.5459914219734131E-8</v>
      </c>
      <c r="BN34" s="21">
        <f>VLOOKUP($B34,Sheet3!$A:$Z,25,FALSE)</f>
        <v>1.5459914219734131E-8</v>
      </c>
    </row>
    <row r="35" spans="1:66" hidden="1" x14ac:dyDescent="0.2">
      <c r="A35" t="str">
        <f>VLOOKUP(B35,Sheet3!A:B,2,FALSE)</f>
        <v>compare with baikal</v>
      </c>
      <c r="B35" s="12" t="s">
        <v>197</v>
      </c>
      <c r="C35" s="13">
        <v>98.27</v>
      </c>
      <c r="D35" s="13">
        <v>2</v>
      </c>
      <c r="E35" s="12" t="s">
        <v>1575</v>
      </c>
      <c r="F35" s="11" t="s">
        <v>1576</v>
      </c>
      <c r="G35" s="13" t="s">
        <v>332</v>
      </c>
      <c r="H35" s="12"/>
      <c r="I35" s="12"/>
      <c r="J35" s="12" t="s">
        <v>1114</v>
      </c>
      <c r="K35" s="12">
        <v>7</v>
      </c>
      <c r="L35" s="12">
        <v>100</v>
      </c>
      <c r="M35" s="12">
        <v>5.26</v>
      </c>
      <c r="N35" s="11" t="s">
        <v>1120</v>
      </c>
      <c r="O35" s="11" t="s">
        <v>1577</v>
      </c>
      <c r="P35" s="11" t="s">
        <v>1578</v>
      </c>
      <c r="Q35" s="11" t="s">
        <v>312</v>
      </c>
      <c r="R35" s="11" t="s">
        <v>312</v>
      </c>
      <c r="S35" s="11" t="s">
        <v>312</v>
      </c>
      <c r="T35" s="11" t="s">
        <v>312</v>
      </c>
      <c r="U35" s="11" t="s">
        <v>1123</v>
      </c>
      <c r="V35" s="12" t="s">
        <v>1579</v>
      </c>
      <c r="W35" s="11" t="s">
        <v>1580</v>
      </c>
      <c r="X35" s="14">
        <v>189</v>
      </c>
      <c r="Y35" s="14">
        <v>2638</v>
      </c>
      <c r="Z35" s="14">
        <v>189</v>
      </c>
      <c r="AA35" s="15">
        <v>0.89172446051471099</v>
      </c>
      <c r="AB35" s="16">
        <v>0.66257815112848195</v>
      </c>
      <c r="AC35" s="17">
        <v>3360796</v>
      </c>
      <c r="AD35" s="14">
        <v>95190</v>
      </c>
      <c r="AE35" s="14">
        <v>95190</v>
      </c>
      <c r="AF35" s="14">
        <v>17781.9894179894</v>
      </c>
      <c r="AG35" s="14">
        <v>17781.9894179894</v>
      </c>
      <c r="AH35" s="14">
        <v>29537</v>
      </c>
      <c r="AI35" s="14">
        <v>29537</v>
      </c>
      <c r="AJ35" s="14">
        <v>11</v>
      </c>
      <c r="AK35" s="14">
        <v>47</v>
      </c>
      <c r="AL35" s="14">
        <v>0</v>
      </c>
      <c r="AM35" s="14">
        <v>0</v>
      </c>
      <c r="AN35" s="14">
        <v>0</v>
      </c>
      <c r="AO35" s="14">
        <v>2</v>
      </c>
      <c r="AP35" s="14">
        <v>49</v>
      </c>
      <c r="AQ35" s="21">
        <f>VLOOKUP($B35,Sheet3!$A:$Z,3,FALSE)</f>
        <v>7.4636661681975981E-4</v>
      </c>
      <c r="AR35" s="21">
        <f>VLOOKUP($B35,Sheet3!$A:$Z,4,FALSE)</f>
        <v>6.9185439108726565E-4</v>
      </c>
      <c r="AS35" s="21">
        <f>VLOOKUP($B35,Sheet3!$A:$Z,5,FALSE)</f>
        <v>1.0345960402256243E-3</v>
      </c>
      <c r="AT35" s="21">
        <f>VLOOKUP($B35,Sheet3!$A:$Z,6,FALSE)</f>
        <v>1.8866780968106363E-3</v>
      </c>
      <c r="AU35" s="21">
        <f>VLOOKUP($B35,Sheet3!$A:$Z,6,FALSE)</f>
        <v>1.8866780968106363E-3</v>
      </c>
      <c r="AV35" s="21">
        <f>VLOOKUP($B35,Sheet3!$A:$Z,8,FALSE)</f>
        <v>3.8691537258048965E-7</v>
      </c>
      <c r="AW35" s="21">
        <f>VLOOKUP($B35,Sheet3!$A:$Z,9,FALSE)</f>
        <v>9.1011428803540516E-7</v>
      </c>
      <c r="AX35" s="21">
        <f>VLOOKUP($B35,Sheet3!$A:$Z,10,FALSE)</f>
        <v>6.5783799521845962E-8</v>
      </c>
      <c r="AY35" s="21">
        <f>VLOOKUP($B35,Sheet3!$A:$Z,11,FALSE)</f>
        <v>5.6848526380845954E-8</v>
      </c>
      <c r="AZ35" s="21">
        <f>VLOOKUP($B35,Sheet3!$A:$Z,12,FALSE)</f>
        <v>1.5908458024855405E-6</v>
      </c>
      <c r="BA35" s="21">
        <f>VLOOKUP($B35,Sheet3!$A:$Z,13,FALSE)</f>
        <v>9.7587811412195616E-8</v>
      </c>
      <c r="BB35" s="21">
        <f>VLOOKUP($B35,Sheet3!$A:$Z,14,FALSE)</f>
        <v>5.1393581558452724E-7</v>
      </c>
      <c r="BC35" s="21">
        <f>VLOOKUP($B35,Sheet3!$A:$Z,15,FALSE)</f>
        <v>4.3823879251849713E-7</v>
      </c>
      <c r="BD35" s="21">
        <f>VLOOKUP($B35,Sheet3!$A:$Z,16,FALSE)</f>
        <v>1.337906278991774E-4</v>
      </c>
      <c r="BE35" s="21">
        <f>VLOOKUP($B35,Sheet3!$A:$Z,17,FALSE)</f>
        <v>3.2551197463439366E-3</v>
      </c>
      <c r="BF35" s="21">
        <f>VLOOKUP($B35,Sheet3!$A:$Z,18,FALSE)</f>
        <v>1.9580910750107029E-3</v>
      </c>
      <c r="BG35" s="21">
        <f>VLOOKUP($B35,Sheet3!$A:$Z,19,FALSE)</f>
        <v>1.7985505022801615E-7</v>
      </c>
      <c r="BH35" s="21">
        <f>VLOOKUP($B35,Sheet3!$A:$Z,20,FALSE)</f>
        <v>2.2448826119609918E-7</v>
      </c>
      <c r="BI35" s="21">
        <f>VLOOKUP($B35,Sheet3!$A:$Z,21,FALSE)</f>
        <v>1.6343756901278056E-5</v>
      </c>
      <c r="BJ35" s="21">
        <f>VLOOKUP($B35,Sheet3!$A:$Z,22,FALSE)</f>
        <v>1.440210104970036E-7</v>
      </c>
      <c r="BK35" s="21">
        <f>VLOOKUP($B35,Sheet3!$A:$Z,23,FALSE)</f>
        <v>3.6559974943211929E-7</v>
      </c>
      <c r="BL35" s="21">
        <f>VLOOKUP($B35,Sheet3!$A:$Z,24,FALSE)</f>
        <v>9.3521824876625372E-7</v>
      </c>
      <c r="BM35" s="21">
        <f>VLOOKUP($B35,Sheet3!$A:$Z,25,FALSE)</f>
        <v>1.5349412072689482E-7</v>
      </c>
      <c r="BN35" s="21">
        <f>VLOOKUP($B35,Sheet3!$A:$Z,25,FALSE)</f>
        <v>1.5349412072689482E-7</v>
      </c>
    </row>
    <row r="36" spans="1:66" hidden="1" x14ac:dyDescent="0.2">
      <c r="A36" t="str">
        <f>VLOOKUP(B36,Sheet3!A:B,2,FALSE)</f>
        <v>compare with baikal</v>
      </c>
      <c r="B36" s="12" t="s">
        <v>138</v>
      </c>
      <c r="C36" s="13">
        <v>97.19</v>
      </c>
      <c r="D36" s="13">
        <v>2.2000000000000002</v>
      </c>
      <c r="E36" s="12" t="s">
        <v>921</v>
      </c>
      <c r="F36" s="11" t="s">
        <v>704</v>
      </c>
      <c r="G36" s="13" t="s">
        <v>705</v>
      </c>
      <c r="H36" s="12"/>
      <c r="I36" s="12"/>
      <c r="J36" s="12" t="s">
        <v>308</v>
      </c>
      <c r="K36" s="12">
        <v>6</v>
      </c>
      <c r="L36" s="12">
        <v>92.16</v>
      </c>
      <c r="M36" s="12">
        <v>5.26</v>
      </c>
      <c r="N36" s="11" t="s">
        <v>309</v>
      </c>
      <c r="O36" s="11" t="s">
        <v>312</v>
      </c>
      <c r="P36" s="11" t="s">
        <v>312</v>
      </c>
      <c r="Q36" s="11" t="s">
        <v>312</v>
      </c>
      <c r="R36" s="11" t="s">
        <v>312</v>
      </c>
      <c r="S36" s="11" t="s">
        <v>312</v>
      </c>
      <c r="T36" s="11" t="s">
        <v>312</v>
      </c>
      <c r="U36" s="11" t="s">
        <v>706</v>
      </c>
      <c r="V36" s="12" t="s">
        <v>922</v>
      </c>
      <c r="W36" s="11" t="s">
        <v>923</v>
      </c>
      <c r="X36" s="14">
        <v>294</v>
      </c>
      <c r="Y36" s="14">
        <v>2701</v>
      </c>
      <c r="Z36" s="14">
        <v>294</v>
      </c>
      <c r="AA36" s="15">
        <v>0.87584317351685803</v>
      </c>
      <c r="AB36" s="16">
        <v>0.50881656138457998</v>
      </c>
      <c r="AC36" s="17">
        <v>3099451</v>
      </c>
      <c r="AD36" s="14">
        <v>52141</v>
      </c>
      <c r="AE36" s="14">
        <v>52141</v>
      </c>
      <c r="AF36" s="14">
        <v>10542.350340135999</v>
      </c>
      <c r="AG36" s="14">
        <v>10542.350340135999</v>
      </c>
      <c r="AH36" s="14">
        <v>14696</v>
      </c>
      <c r="AI36" s="14">
        <v>14696</v>
      </c>
      <c r="AJ36" s="14">
        <v>11</v>
      </c>
      <c r="AK36" s="14">
        <v>44</v>
      </c>
      <c r="AL36" s="14">
        <v>0</v>
      </c>
      <c r="AM36" s="14">
        <v>0</v>
      </c>
      <c r="AN36" s="14">
        <v>0</v>
      </c>
      <c r="AO36" s="14">
        <v>2</v>
      </c>
      <c r="AP36" s="14">
        <v>46</v>
      </c>
      <c r="AQ36" s="22">
        <f>VLOOKUP($B36,Sheet3!$A:$Z,3,FALSE)</f>
        <v>3.2347197887183177E-4</v>
      </c>
      <c r="AR36" s="22">
        <f>VLOOKUP($B36,Sheet3!$A:$Z,4,FALSE)</f>
        <v>1.141336370875124E-3</v>
      </c>
      <c r="AS36" s="22">
        <f>VLOOKUP($B36,Sheet3!$A:$Z,5,FALSE)</f>
        <v>8.1638126505723541E-4</v>
      </c>
      <c r="AT36" s="22">
        <f>VLOOKUP($B36,Sheet3!$A:$Z,6,FALSE)</f>
        <v>1.9295908710798867E-3</v>
      </c>
      <c r="AU36" s="22">
        <f>VLOOKUP($B36,Sheet3!$A:$Z,6,FALSE)</f>
        <v>1.9295908710798867E-3</v>
      </c>
      <c r="AV36" s="22">
        <f>VLOOKUP($B36,Sheet3!$A:$Z,8,FALSE)</f>
        <v>9.2535183282107884E-7</v>
      </c>
      <c r="AW36" s="22">
        <f>VLOOKUP($B36,Sheet3!$A:$Z,9,FALSE)</f>
        <v>1.127003768033738E-6</v>
      </c>
      <c r="AX36" s="22">
        <f>VLOOKUP($B36,Sheet3!$A:$Z,10,FALSE)</f>
        <v>9.3436808757633452E-7</v>
      </c>
      <c r="AY36" s="22">
        <f>VLOOKUP($B36,Sheet3!$A:$Z,11,FALSE)</f>
        <v>1.0534397803082817E-6</v>
      </c>
      <c r="AZ36" s="22">
        <f>VLOOKUP($B36,Sheet3!$A:$Z,12,FALSE)</f>
        <v>1.4794806742880267E-7</v>
      </c>
      <c r="BA36" s="22">
        <f>VLOOKUP($B36,Sheet3!$A:$Z,13,FALSE)</f>
        <v>6.5092316425326555E-7</v>
      </c>
      <c r="BB36" s="22">
        <f>VLOOKUP($B36,Sheet3!$A:$Z,14,FALSE)</f>
        <v>7.6693895265192835E-8</v>
      </c>
      <c r="BC36" s="23">
        <f>VLOOKUP($B36,Sheet3!$A:$Z,15,FALSE)</f>
        <v>9.7302682910576991E-7</v>
      </c>
      <c r="BD36" s="22">
        <f>VLOOKUP($B36,Sheet3!$A:$Z,16,FALSE)</f>
        <v>7.381229091705476E-5</v>
      </c>
      <c r="BE36" s="22">
        <f>VLOOKUP($B36,Sheet3!$A:$Z,17,FALSE)</f>
        <v>2.2391801436196746E-3</v>
      </c>
      <c r="BF36" s="22">
        <f>VLOOKUP($B36,Sheet3!$A:$Z,18,FALSE)</f>
        <v>1.8981859433909154E-3</v>
      </c>
      <c r="BG36" s="22">
        <f>VLOOKUP($B36,Sheet3!$A:$Z,19,FALSE)</f>
        <v>9.2613057431200433E-7</v>
      </c>
      <c r="BH36" s="22">
        <f>VLOOKUP($B36,Sheet3!$A:$Z,20,FALSE)</f>
        <v>3.8515588541876853E-7</v>
      </c>
      <c r="BI36" s="22">
        <f>VLOOKUP($B36,Sheet3!$A:$Z,21,FALSE)</f>
        <v>1.9018432939924274E-5</v>
      </c>
      <c r="BJ36" s="22">
        <f>VLOOKUP($B36,Sheet3!$A:$Z,22,FALSE)</f>
        <v>9.5745882295147811E-7</v>
      </c>
      <c r="BK36" s="22">
        <f>VLOOKUP($B36,Sheet3!$A:$Z,23,FALSE)</f>
        <v>3.7906043096147168E-7</v>
      </c>
      <c r="BL36" s="22">
        <f>VLOOKUP($B36,Sheet3!$A:$Z,24,FALSE)</f>
        <v>7.239802332010555E-7</v>
      </c>
      <c r="BM36" s="22">
        <f>VLOOKUP($B36,Sheet3!$A:$Z,25,FALSE)</f>
        <v>4.3212038257461242E-7</v>
      </c>
      <c r="BN36" s="22">
        <f>VLOOKUP($B36,Sheet3!$A:$Z,25,FALSE)</f>
        <v>4.3212038257461242E-7</v>
      </c>
    </row>
    <row r="37" spans="1:66" hidden="1" x14ac:dyDescent="0.2">
      <c r="A37" t="str">
        <f>VLOOKUP(B37,Sheet3!A:B,2,FALSE)</f>
        <v>compare with baikal</v>
      </c>
      <c r="B37" s="12" t="s">
        <v>194</v>
      </c>
      <c r="C37" s="13">
        <v>63.33</v>
      </c>
      <c r="D37" s="13">
        <v>1.2</v>
      </c>
      <c r="E37" s="12" t="s">
        <v>1147</v>
      </c>
      <c r="F37" s="11" t="s">
        <v>704</v>
      </c>
      <c r="G37" s="13" t="s">
        <v>705</v>
      </c>
      <c r="H37" s="12" t="s">
        <v>1113</v>
      </c>
      <c r="I37" s="12"/>
      <c r="J37" s="12" t="s">
        <v>308</v>
      </c>
      <c r="K37" s="12">
        <v>1</v>
      </c>
      <c r="L37" s="12">
        <v>72.55</v>
      </c>
      <c r="M37" s="12">
        <v>9.8000000000000007</v>
      </c>
      <c r="N37" s="11"/>
      <c r="O37" s="11"/>
      <c r="P37" s="11"/>
      <c r="Q37" s="11"/>
      <c r="R37" s="11"/>
      <c r="S37" s="11"/>
      <c r="T37" s="11"/>
      <c r="U37" s="11" t="s">
        <v>706</v>
      </c>
      <c r="V37" s="12" t="s">
        <v>1148</v>
      </c>
      <c r="W37" s="11"/>
      <c r="X37" s="14">
        <v>1117</v>
      </c>
      <c r="Y37" s="14">
        <v>3380</v>
      </c>
      <c r="Z37" s="14">
        <v>1117</v>
      </c>
      <c r="AA37" s="15">
        <v>0.85428582007343701</v>
      </c>
      <c r="AB37" s="16">
        <v>0.58337001620586504</v>
      </c>
      <c r="AC37" s="17">
        <v>3159967</v>
      </c>
      <c r="AD37" s="14">
        <v>11769</v>
      </c>
      <c r="AE37" s="14">
        <v>11769</v>
      </c>
      <c r="AF37" s="14">
        <v>2828.9767233661501</v>
      </c>
      <c r="AG37" s="14">
        <v>2828.9767233661501</v>
      </c>
      <c r="AH37" s="14">
        <v>2923</v>
      </c>
      <c r="AI37" s="14">
        <v>2923</v>
      </c>
      <c r="AJ37" s="14">
        <v>11</v>
      </c>
      <c r="AK37" s="14">
        <v>25</v>
      </c>
      <c r="AL37" s="14">
        <v>0</v>
      </c>
      <c r="AM37" s="14">
        <v>0</v>
      </c>
      <c r="AN37" s="14">
        <v>0</v>
      </c>
      <c r="AO37" s="14">
        <v>2</v>
      </c>
      <c r="AP37" s="14">
        <v>27</v>
      </c>
      <c r="AQ37" s="22">
        <f>VLOOKUP($B37,Sheet3!$A:$Z,3,FALSE)</f>
        <v>5.8581367398105634E-6</v>
      </c>
      <c r="AR37" s="22">
        <f>VLOOKUP($B37,Sheet3!$A:$Z,4,FALSE)</f>
        <v>6.9651574435163023E-4</v>
      </c>
      <c r="AS37" s="22">
        <f>VLOOKUP($B37,Sheet3!$A:$Z,5,FALSE)</f>
        <v>1.8158823798237923E-5</v>
      </c>
      <c r="AT37" s="22">
        <f>VLOOKUP($B37,Sheet3!$A:$Z,6,FALSE)</f>
        <v>6.5644209203563581E-5</v>
      </c>
      <c r="AU37" s="22">
        <f>VLOOKUP($B37,Sheet3!$A:$Z,6,FALSE)</f>
        <v>6.5644209203563581E-5</v>
      </c>
      <c r="AV37" s="22">
        <f>VLOOKUP($B37,Sheet3!$A:$Z,8,FALSE)</f>
        <v>3.2349315492303927E-6</v>
      </c>
      <c r="AW37" s="22">
        <f>VLOOKUP($B37,Sheet3!$A:$Z,9,FALSE)</f>
        <v>1.834316041556694E-6</v>
      </c>
      <c r="AX37" s="22">
        <f>VLOOKUP($B37,Sheet3!$A:$Z,10,FALSE)</f>
        <v>1.6250466510788885E-6</v>
      </c>
      <c r="AY37" s="22">
        <f>VLOOKUP($B37,Sheet3!$A:$Z,11,FALSE)</f>
        <v>1.1604935406838872E-6</v>
      </c>
      <c r="AZ37" s="22">
        <f>VLOOKUP($B37,Sheet3!$A:$Z,12,FALSE)</f>
        <v>2.378466453433099E-7</v>
      </c>
      <c r="BA37" s="22">
        <f>VLOOKUP($B37,Sheet3!$A:$Z,13,FALSE)</f>
        <v>9.9351418644107028E-7</v>
      </c>
      <c r="BB37" s="22">
        <f>VLOOKUP($B37,Sheet3!$A:$Z,14,FALSE)</f>
        <v>3.2966340878235804E-7</v>
      </c>
      <c r="BC37" s="23">
        <f>VLOOKUP($B37,Sheet3!$A:$Z,15,FALSE)</f>
        <v>1.0151055943351292E-6</v>
      </c>
      <c r="BD37" s="22">
        <f>VLOOKUP($B37,Sheet3!$A:$Z,16,FALSE)</f>
        <v>1.9127170835130048E-6</v>
      </c>
      <c r="BE37" s="22">
        <f>VLOOKUP($B37,Sheet3!$A:$Z,17,FALSE)</f>
        <v>6.5556741635674375E-5</v>
      </c>
      <c r="BF37" s="22">
        <f>VLOOKUP($B37,Sheet3!$A:$Z,18,FALSE)</f>
        <v>4.0904948711331722E-4</v>
      </c>
      <c r="BG37" s="22">
        <f>VLOOKUP($B37,Sheet3!$A:$Z,19,FALSE)</f>
        <v>1.1056113279919073E-6</v>
      </c>
      <c r="BH37" s="22">
        <f>VLOOKUP($B37,Sheet3!$A:$Z,20,FALSE)</f>
        <v>6.3222552594770939E-7</v>
      </c>
      <c r="BI37" s="22">
        <f>VLOOKUP($B37,Sheet3!$A:$Z,21,FALSE)</f>
        <v>1.297169535078478E-6</v>
      </c>
      <c r="BJ37" s="22">
        <f>VLOOKUP($B37,Sheet3!$A:$Z,22,FALSE)</f>
        <v>6.9370761157659089E-7</v>
      </c>
      <c r="BK37" s="22">
        <f>VLOOKUP($B37,Sheet3!$A:$Z,23,FALSE)</f>
        <v>5.2606449808490849E-7</v>
      </c>
      <c r="BL37" s="22">
        <f>VLOOKUP($B37,Sheet3!$A:$Z,24,FALSE)</f>
        <v>1.5698856414909643E-6</v>
      </c>
      <c r="BM37" s="22">
        <f>VLOOKUP($B37,Sheet3!$A:$Z,25,FALSE)</f>
        <v>5.0955986737249519E-7</v>
      </c>
      <c r="BN37" s="22">
        <f>VLOOKUP($B37,Sheet3!$A:$Z,25,FALSE)</f>
        <v>5.0955986737249519E-7</v>
      </c>
    </row>
    <row r="38" spans="1:66" hidden="1" x14ac:dyDescent="0.2">
      <c r="A38" t="str">
        <f>VLOOKUP(B38,Sheet3!A:B,2,FALSE)</f>
        <v>compare with baikal</v>
      </c>
      <c r="B38" s="12" t="s">
        <v>67</v>
      </c>
      <c r="C38" s="13">
        <v>96.7</v>
      </c>
      <c r="D38" s="13">
        <v>1.23</v>
      </c>
      <c r="E38" s="12" t="s">
        <v>1149</v>
      </c>
      <c r="F38" s="11" t="s">
        <v>704</v>
      </c>
      <c r="G38" s="13" t="s">
        <v>705</v>
      </c>
      <c r="H38" s="12" t="s">
        <v>1113</v>
      </c>
      <c r="I38" s="12"/>
      <c r="J38" s="12" t="s">
        <v>308</v>
      </c>
      <c r="K38" s="12">
        <v>7</v>
      </c>
      <c r="L38" s="12">
        <v>98.04</v>
      </c>
      <c r="M38" s="12">
        <v>0</v>
      </c>
      <c r="N38" s="11" t="s">
        <v>309</v>
      </c>
      <c r="O38" s="11" t="s">
        <v>1154</v>
      </c>
      <c r="P38" s="11" t="s">
        <v>312</v>
      </c>
      <c r="Q38" s="11" t="s">
        <v>312</v>
      </c>
      <c r="R38" s="11" t="s">
        <v>312</v>
      </c>
      <c r="S38" s="11" t="s">
        <v>312</v>
      </c>
      <c r="T38" s="11" t="s">
        <v>312</v>
      </c>
      <c r="U38" s="11" t="s">
        <v>706</v>
      </c>
      <c r="V38" s="12" t="s">
        <v>1155</v>
      </c>
      <c r="W38" s="11" t="s">
        <v>1156</v>
      </c>
      <c r="X38" s="14">
        <v>102</v>
      </c>
      <c r="Y38" s="14">
        <v>1944</v>
      </c>
      <c r="Z38" s="14">
        <v>102</v>
      </c>
      <c r="AA38" s="15">
        <v>0.93579042755962005</v>
      </c>
      <c r="AB38" s="16">
        <v>0.70343732106568402</v>
      </c>
      <c r="AC38" s="17">
        <v>2188303</v>
      </c>
      <c r="AD38" s="14">
        <v>174607</v>
      </c>
      <c r="AE38" s="14">
        <v>174607</v>
      </c>
      <c r="AF38" s="14">
        <v>21453.950980392099</v>
      </c>
      <c r="AG38" s="14">
        <v>21453.950980392099</v>
      </c>
      <c r="AH38" s="14">
        <v>46435</v>
      </c>
      <c r="AI38" s="14">
        <v>46435</v>
      </c>
      <c r="AJ38" s="14">
        <v>11</v>
      </c>
      <c r="AK38" s="14">
        <v>44</v>
      </c>
      <c r="AL38" s="14">
        <v>0</v>
      </c>
      <c r="AM38" s="14">
        <v>0</v>
      </c>
      <c r="AN38" s="14">
        <v>0</v>
      </c>
      <c r="AO38" s="14">
        <v>1</v>
      </c>
      <c r="AP38" s="14">
        <v>45</v>
      </c>
      <c r="AQ38" s="22">
        <f>VLOOKUP($B38,Sheet3!$A:$Z,3,FALSE)</f>
        <v>1.1948740709737066E-3</v>
      </c>
      <c r="AR38" s="22">
        <f>VLOOKUP($B38,Sheet3!$A:$Z,4,FALSE)</f>
        <v>2.7066226686208012E-3</v>
      </c>
      <c r="AS38" s="22">
        <f>VLOOKUP($B38,Sheet3!$A:$Z,5,FALSE)</f>
        <v>1.3706218700031188E-3</v>
      </c>
      <c r="AT38" s="22">
        <f>VLOOKUP($B38,Sheet3!$A:$Z,6,FALSE)</f>
        <v>3.1532978985310991E-3</v>
      </c>
      <c r="AU38" s="22">
        <f>VLOOKUP($B38,Sheet3!$A:$Z,6,FALSE)</f>
        <v>3.1532978985310991E-3</v>
      </c>
      <c r="AV38" s="22">
        <f>VLOOKUP($B38,Sheet3!$A:$Z,8,FALSE)</f>
        <v>7.431370817821648E-7</v>
      </c>
      <c r="AW38" s="22">
        <f>VLOOKUP($B38,Sheet3!$A:$Z,9,FALSE)</f>
        <v>3.5410795484345116E-6</v>
      </c>
      <c r="AX38" s="22">
        <f>VLOOKUP($B38,Sheet3!$A:$Z,10,FALSE)</f>
        <v>1.7868578825427758E-7</v>
      </c>
      <c r="AY38" s="22">
        <f>VLOOKUP($B38,Sheet3!$A:$Z,11,FALSE)</f>
        <v>4.5339566239170637E-7</v>
      </c>
      <c r="AZ38" s="22">
        <f>VLOOKUP($B38,Sheet3!$A:$Z,12,FALSE)</f>
        <v>1.1400169251295388E-6</v>
      </c>
      <c r="BA38" s="22">
        <f>VLOOKUP($B38,Sheet3!$A:$Z,13,FALSE)</f>
        <v>2.3431966550087533E-7</v>
      </c>
      <c r="BB38" s="22">
        <f>VLOOKUP($B38,Sheet3!$A:$Z,14,FALSE)</f>
        <v>9.8459632476558191E-7</v>
      </c>
      <c r="BC38" s="23">
        <f>VLOOKUP($B38,Sheet3!$A:$Z,15,FALSE)</f>
        <v>2.0584460602739297E-7</v>
      </c>
      <c r="BD38" s="22">
        <f>VLOOKUP($B38,Sheet3!$A:$Z,16,FALSE)</f>
        <v>2.638589326073993E-4</v>
      </c>
      <c r="BE38" s="22">
        <f>VLOOKUP($B38,Sheet3!$A:$Z,17,FALSE)</f>
        <v>3.3375116108226364E-3</v>
      </c>
      <c r="BF38" s="22">
        <f>VLOOKUP($B38,Sheet3!$A:$Z,18,FALSE)</f>
        <v>5.3429758539536958E-3</v>
      </c>
      <c r="BG38" s="22">
        <f>VLOOKUP($B38,Sheet3!$A:$Z,19,FALSE)</f>
        <v>3.0077543403123876E-7</v>
      </c>
      <c r="BH38" s="22">
        <f>VLOOKUP($B38,Sheet3!$A:$Z,20,FALSE)</f>
        <v>1.1156699311017975E-6</v>
      </c>
      <c r="BI38" s="22">
        <f>VLOOKUP($B38,Sheet3!$A:$Z,21,FALSE)</f>
        <v>4.0153557248678564E-5</v>
      </c>
      <c r="BJ38" s="22">
        <f>VLOOKUP($B38,Sheet3!$A:$Z,22,FALSE)</f>
        <v>3.0381347549949647E-7</v>
      </c>
      <c r="BK38" s="22">
        <f>VLOOKUP($B38,Sheet3!$A:$Z,23,FALSE)</f>
        <v>4.9083408827103213E-7</v>
      </c>
      <c r="BL38" s="22">
        <f>VLOOKUP($B38,Sheet3!$A:$Z,24,FALSE)</f>
        <v>1.8967328601842614E-6</v>
      </c>
      <c r="BM38" s="22">
        <f>VLOOKUP($B38,Sheet3!$A:$Z,25,FALSE)</f>
        <v>3.5709531583442141E-7</v>
      </c>
      <c r="BN38" s="22">
        <f>VLOOKUP($B38,Sheet3!$A:$Z,25,FALSE)</f>
        <v>3.5709531583442141E-7</v>
      </c>
    </row>
    <row r="39" spans="1:66" hidden="1" x14ac:dyDescent="0.2">
      <c r="A39" t="str">
        <f>VLOOKUP(B39,Sheet3!A:B,2,FALSE)</f>
        <v>compare with baikal</v>
      </c>
      <c r="B39" s="12" t="s">
        <v>246</v>
      </c>
      <c r="C39" s="13">
        <v>92.24</v>
      </c>
      <c r="D39" s="13">
        <v>3.46</v>
      </c>
      <c r="E39" s="12" t="s">
        <v>1149</v>
      </c>
      <c r="F39" s="11" t="s">
        <v>704</v>
      </c>
      <c r="G39" s="13" t="s">
        <v>705</v>
      </c>
      <c r="H39" s="12" t="s">
        <v>1113</v>
      </c>
      <c r="I39" s="12"/>
      <c r="J39" s="12" t="s">
        <v>308</v>
      </c>
      <c r="K39" s="12">
        <v>7</v>
      </c>
      <c r="L39" s="12">
        <v>94.12</v>
      </c>
      <c r="M39" s="12">
        <v>5.88</v>
      </c>
      <c r="N39" s="11" t="s">
        <v>309</v>
      </c>
      <c r="O39" s="11" t="s">
        <v>1154</v>
      </c>
      <c r="P39" s="11" t="s">
        <v>312</v>
      </c>
      <c r="Q39" s="11" t="s">
        <v>312</v>
      </c>
      <c r="R39" s="11" t="s">
        <v>312</v>
      </c>
      <c r="S39" s="11" t="s">
        <v>312</v>
      </c>
      <c r="T39" s="11" t="s">
        <v>312</v>
      </c>
      <c r="U39" s="11" t="s">
        <v>706</v>
      </c>
      <c r="V39" s="12" t="s">
        <v>1157</v>
      </c>
      <c r="W39" s="11" t="s">
        <v>1153</v>
      </c>
      <c r="X39" s="14">
        <v>610</v>
      </c>
      <c r="Y39" s="14">
        <v>2923</v>
      </c>
      <c r="Z39" s="14">
        <v>610</v>
      </c>
      <c r="AA39" s="15">
        <v>0.90050928963226895</v>
      </c>
      <c r="AB39" s="16">
        <v>0.72336128697852797</v>
      </c>
      <c r="AC39" s="17">
        <v>3252766</v>
      </c>
      <c r="AD39" s="14">
        <v>29485</v>
      </c>
      <c r="AE39" s="14">
        <v>29485</v>
      </c>
      <c r="AF39" s="14">
        <v>5332.40327868852</v>
      </c>
      <c r="AG39" s="14">
        <v>5332.40327868852</v>
      </c>
      <c r="AH39" s="14">
        <v>7019</v>
      </c>
      <c r="AI39" s="14">
        <v>7019</v>
      </c>
      <c r="AJ39" s="14">
        <v>11</v>
      </c>
      <c r="AK39" s="14">
        <v>40</v>
      </c>
      <c r="AL39" s="14">
        <v>0</v>
      </c>
      <c r="AM39" s="14">
        <v>1</v>
      </c>
      <c r="AN39" s="14">
        <v>0</v>
      </c>
      <c r="AO39" s="14">
        <v>1</v>
      </c>
      <c r="AP39" s="14">
        <v>42</v>
      </c>
      <c r="AQ39" s="22">
        <f>VLOOKUP($B39,Sheet3!$A:$Z,3,FALSE)</f>
        <v>9.8352942807462406E-4</v>
      </c>
      <c r="AR39" s="22">
        <f>VLOOKUP($B39,Sheet3!$A:$Z,4,FALSE)</f>
        <v>5.1055046570106985E-4</v>
      </c>
      <c r="AS39" s="22">
        <f>VLOOKUP($B39,Sheet3!$A:$Z,5,FALSE)</f>
        <v>8.1924039950561159E-4</v>
      </c>
      <c r="AT39" s="22">
        <f>VLOOKUP($B39,Sheet3!$A:$Z,6,FALSE)</f>
        <v>6.1710441942001146E-4</v>
      </c>
      <c r="AU39" s="22">
        <f>VLOOKUP($B39,Sheet3!$A:$Z,6,FALSE)</f>
        <v>6.1710441942001146E-4</v>
      </c>
      <c r="AV39" s="22">
        <f>VLOOKUP($B39,Sheet3!$A:$Z,8,FALSE)</f>
        <v>4.1360415997872259E-7</v>
      </c>
      <c r="AW39" s="22">
        <f>VLOOKUP($B39,Sheet3!$A:$Z,9,FALSE)</f>
        <v>3.0087406429648729E-6</v>
      </c>
      <c r="AX39" s="22">
        <f>VLOOKUP($B39,Sheet3!$A:$Z,10,FALSE)</f>
        <v>3.7914748113836444E-7</v>
      </c>
      <c r="AY39" s="22">
        <f>VLOOKUP($B39,Sheet3!$A:$Z,11,FALSE)</f>
        <v>4.4402193235697838E-7</v>
      </c>
      <c r="AZ39" s="22">
        <f>VLOOKUP($B39,Sheet3!$A:$Z,12,FALSE)</f>
        <v>1.4775202992415207E-6</v>
      </c>
      <c r="BA39" s="22">
        <f>VLOOKUP($B39,Sheet3!$A:$Z,13,FALSE)</f>
        <v>4.3819364479133144E-7</v>
      </c>
      <c r="BB39" s="22">
        <f>VLOOKUP($B39,Sheet3!$A:$Z,14,FALSE)</f>
        <v>1.6707303976594471E-6</v>
      </c>
      <c r="BC39" s="23">
        <f>VLOOKUP($B39,Sheet3!$A:$Z,15,FALSE)</f>
        <v>3.8092263520105775E-7</v>
      </c>
      <c r="BD39" s="22">
        <f>VLOOKUP($B39,Sheet3!$A:$Z,16,FALSE)</f>
        <v>2.2308860588893159E-4</v>
      </c>
      <c r="BE39" s="22">
        <f>VLOOKUP($B39,Sheet3!$A:$Z,17,FALSE)</f>
        <v>1.1094412703308197E-3</v>
      </c>
      <c r="BF39" s="22">
        <f>VLOOKUP($B39,Sheet3!$A:$Z,18,FALSE)</f>
        <v>9.9994701770680081E-4</v>
      </c>
      <c r="BG39" s="22">
        <f>VLOOKUP($B39,Sheet3!$A:$Z,19,FALSE)</f>
        <v>3.7061447576103299E-7</v>
      </c>
      <c r="BH39" s="22">
        <f>VLOOKUP($B39,Sheet3!$A:$Z,20,FALSE)</f>
        <v>1.374683629345302E-6</v>
      </c>
      <c r="BI39" s="22">
        <f>VLOOKUP($B39,Sheet3!$A:$Z,21,FALSE)</f>
        <v>3.4124971792086994E-5</v>
      </c>
      <c r="BJ39" s="22">
        <f>VLOOKUP($B39,Sheet3!$A:$Z,22,FALSE)</f>
        <v>5.134545111014884E-7</v>
      </c>
      <c r="BK39" s="22">
        <f>VLOOKUP($B39,Sheet3!$A:$Z,23,FALSE)</f>
        <v>8.8083147910111927E-7</v>
      </c>
      <c r="BL39" s="22">
        <f>VLOOKUP($B39,Sheet3!$A:$Z,24,FALSE)</f>
        <v>1.4674931252739337E-6</v>
      </c>
      <c r="BM39" s="22">
        <f>VLOOKUP($B39,Sheet3!$A:$Z,25,FALSE)</f>
        <v>5.261921221049126E-7</v>
      </c>
      <c r="BN39" s="22">
        <f>VLOOKUP($B39,Sheet3!$A:$Z,25,FALSE)</f>
        <v>5.261921221049126E-7</v>
      </c>
    </row>
    <row r="40" spans="1:66" hidden="1" x14ac:dyDescent="0.2">
      <c r="A40" t="str">
        <f>VLOOKUP(B40,Sheet3!A:B,2,FALSE)</f>
        <v>compare with baikal</v>
      </c>
      <c r="B40" s="12" t="s">
        <v>146</v>
      </c>
      <c r="C40" s="13">
        <v>88.71</v>
      </c>
      <c r="D40" s="13">
        <v>4.5</v>
      </c>
      <c r="E40" s="12" t="s">
        <v>1149</v>
      </c>
      <c r="F40" s="11" t="s">
        <v>704</v>
      </c>
      <c r="G40" s="13" t="s">
        <v>705</v>
      </c>
      <c r="H40" s="12" t="s">
        <v>1113</v>
      </c>
      <c r="I40" s="12"/>
      <c r="J40" s="12" t="s">
        <v>308</v>
      </c>
      <c r="K40" s="12">
        <v>7</v>
      </c>
      <c r="L40" s="12">
        <v>90.2</v>
      </c>
      <c r="M40" s="12">
        <v>7.89</v>
      </c>
      <c r="N40" s="11" t="s">
        <v>309</v>
      </c>
      <c r="O40" s="11" t="s">
        <v>1154</v>
      </c>
      <c r="P40" s="11" t="s">
        <v>312</v>
      </c>
      <c r="Q40" s="11" t="s">
        <v>312</v>
      </c>
      <c r="R40" s="11" t="s">
        <v>312</v>
      </c>
      <c r="S40" s="11" t="s">
        <v>312</v>
      </c>
      <c r="T40" s="11" t="s">
        <v>312</v>
      </c>
      <c r="U40" s="11" t="s">
        <v>706</v>
      </c>
      <c r="V40" s="12" t="s">
        <v>1158</v>
      </c>
      <c r="W40" s="11" t="s">
        <v>1159</v>
      </c>
      <c r="X40" s="14">
        <v>373</v>
      </c>
      <c r="Y40" s="14">
        <v>3016</v>
      </c>
      <c r="Z40" s="14">
        <v>373</v>
      </c>
      <c r="AA40" s="15">
        <v>0.91562888840405299</v>
      </c>
      <c r="AB40" s="16">
        <v>0.66786966867999298</v>
      </c>
      <c r="AC40" s="17">
        <v>3350507</v>
      </c>
      <c r="AD40" s="14">
        <v>191279</v>
      </c>
      <c r="AE40" s="14">
        <v>191279</v>
      </c>
      <c r="AF40" s="14">
        <v>8982.5924932975795</v>
      </c>
      <c r="AG40" s="14">
        <v>8982.5924932975795</v>
      </c>
      <c r="AH40" s="14">
        <v>15110</v>
      </c>
      <c r="AI40" s="14">
        <v>15110</v>
      </c>
      <c r="AJ40" s="14">
        <v>11</v>
      </c>
      <c r="AK40" s="14">
        <v>45</v>
      </c>
      <c r="AL40" s="14">
        <v>0</v>
      </c>
      <c r="AM40" s="14">
        <v>1</v>
      </c>
      <c r="AN40" s="14">
        <v>0</v>
      </c>
      <c r="AO40" s="14">
        <v>1</v>
      </c>
      <c r="AP40" s="14">
        <v>47</v>
      </c>
      <c r="AQ40" s="22">
        <f>VLOOKUP($B40,Sheet3!$A:$Z,3,FALSE)</f>
        <v>9.4464059879847636E-4</v>
      </c>
      <c r="AR40" s="22">
        <f>VLOOKUP($B40,Sheet3!$A:$Z,4,FALSE)</f>
        <v>1.0468132609579152E-3</v>
      </c>
      <c r="AS40" s="22">
        <f>VLOOKUP($B40,Sheet3!$A:$Z,5,FALSE)</f>
        <v>1.2523024474899458E-3</v>
      </c>
      <c r="AT40" s="22">
        <f>VLOOKUP($B40,Sheet3!$A:$Z,6,FALSE)</f>
        <v>1.775131149246767E-3</v>
      </c>
      <c r="AU40" s="22">
        <f>VLOOKUP($B40,Sheet3!$A:$Z,6,FALSE)</f>
        <v>1.775131149246767E-3</v>
      </c>
      <c r="AV40" s="22">
        <f>VLOOKUP($B40,Sheet3!$A:$Z,8,FALSE)</f>
        <v>3.3352697468130002E-7</v>
      </c>
      <c r="AW40" s="22">
        <f>VLOOKUP($B40,Sheet3!$A:$Z,9,FALSE)</f>
        <v>2.6275046447430518E-6</v>
      </c>
      <c r="AX40" s="22">
        <f>VLOOKUP($B40,Sheet3!$A:$Z,10,FALSE)</f>
        <v>9.4118949476732587E-8</v>
      </c>
      <c r="AY40" s="22">
        <f>VLOOKUP($B40,Sheet3!$A:$Z,11,FALSE)</f>
        <v>1.3398771047967833E-7</v>
      </c>
      <c r="AZ40" s="22">
        <f>VLOOKUP($B40,Sheet3!$A:$Z,12,FALSE)</f>
        <v>8.8363812984012394E-7</v>
      </c>
      <c r="BA40" s="22">
        <f>VLOOKUP($B40,Sheet3!$A:$Z,13,FALSE)</f>
        <v>2.3028361800532865E-7</v>
      </c>
      <c r="BB40" s="22">
        <f>VLOOKUP($B40,Sheet3!$A:$Z,14,FALSE)</f>
        <v>8.258877010171347E-7</v>
      </c>
      <c r="BC40" s="23">
        <f>VLOOKUP($B40,Sheet3!$A:$Z,15,FALSE)</f>
        <v>3.3032099348120959E-7</v>
      </c>
      <c r="BD40" s="22">
        <f>VLOOKUP($B40,Sheet3!$A:$Z,16,FALSE)</f>
        <v>1.9920730619484253E-4</v>
      </c>
      <c r="BE40" s="22">
        <f>VLOOKUP($B40,Sheet3!$A:$Z,17,FALSE)</f>
        <v>2.4532977955237035E-3</v>
      </c>
      <c r="BF40" s="22">
        <f>VLOOKUP($B40,Sheet3!$A:$Z,18,FALSE)</f>
        <v>2.0129958751822631E-3</v>
      </c>
      <c r="BG40" s="22">
        <f>VLOOKUP($B40,Sheet3!$A:$Z,19,FALSE)</f>
        <v>2.9141911030088442E-7</v>
      </c>
      <c r="BH40" s="22">
        <f>VLOOKUP($B40,Sheet3!$A:$Z,20,FALSE)</f>
        <v>9.300729322130063E-7</v>
      </c>
      <c r="BI40" s="22">
        <f>VLOOKUP($B40,Sheet3!$A:$Z,21,FALSE)</f>
        <v>4.7287819473386159E-5</v>
      </c>
      <c r="BJ40" s="22">
        <f>VLOOKUP($B40,Sheet3!$A:$Z,22,FALSE)</f>
        <v>4.9044475488072043E-7</v>
      </c>
      <c r="BK40" s="22">
        <f>VLOOKUP($B40,Sheet3!$A:$Z,23,FALSE)</f>
        <v>7.4981536073924825E-7</v>
      </c>
      <c r="BL40" s="22">
        <f>VLOOKUP($B40,Sheet3!$A:$Z,24,FALSE)</f>
        <v>1.4016539930374055E-6</v>
      </c>
      <c r="BM40" s="22">
        <f>VLOOKUP($B40,Sheet3!$A:$Z,25,FALSE)</f>
        <v>3.5817544299782035E-7</v>
      </c>
      <c r="BN40" s="22">
        <f>VLOOKUP($B40,Sheet3!$A:$Z,25,FALSE)</f>
        <v>3.5817544299782035E-7</v>
      </c>
    </row>
    <row r="41" spans="1:66" hidden="1" x14ac:dyDescent="0.2">
      <c r="A41" t="str">
        <f>VLOOKUP(B41,Sheet3!A:B,2,FALSE)</f>
        <v>compare with baikal</v>
      </c>
      <c r="B41" s="12" t="s">
        <v>261</v>
      </c>
      <c r="C41" s="13">
        <v>51.76</v>
      </c>
      <c r="D41" s="13">
        <v>4.95</v>
      </c>
      <c r="E41" s="12" t="s">
        <v>1248</v>
      </c>
      <c r="F41" s="11" t="s">
        <v>704</v>
      </c>
      <c r="G41" s="13" t="s">
        <v>705</v>
      </c>
      <c r="H41" s="12" t="s">
        <v>1113</v>
      </c>
      <c r="I41" s="12"/>
      <c r="J41" s="12" t="s">
        <v>308</v>
      </c>
      <c r="K41" s="12">
        <v>5</v>
      </c>
      <c r="L41" s="12">
        <v>49.02</v>
      </c>
      <c r="M41" s="12">
        <v>2.63</v>
      </c>
      <c r="N41" s="11"/>
      <c r="O41" s="11"/>
      <c r="P41" s="11"/>
      <c r="Q41" s="11"/>
      <c r="R41" s="11"/>
      <c r="S41" s="11"/>
      <c r="T41" s="11"/>
      <c r="U41" s="11" t="s">
        <v>706</v>
      </c>
      <c r="V41" s="12" t="s">
        <v>1254</v>
      </c>
      <c r="W41" s="11"/>
      <c r="X41" s="14">
        <v>1073</v>
      </c>
      <c r="Y41" s="14">
        <v>3124</v>
      </c>
      <c r="Z41" s="14">
        <v>1073</v>
      </c>
      <c r="AA41" s="15">
        <v>0.89333446658954596</v>
      </c>
      <c r="AB41" s="16">
        <v>0.39395665368573102</v>
      </c>
      <c r="AC41" s="17">
        <v>2717832</v>
      </c>
      <c r="AD41" s="14">
        <v>30628</v>
      </c>
      <c r="AE41" s="14">
        <v>30628</v>
      </c>
      <c r="AF41" s="14">
        <v>2532.9282385834099</v>
      </c>
      <c r="AG41" s="14">
        <v>2532.9282385834099</v>
      </c>
      <c r="AH41" s="14">
        <v>2489</v>
      </c>
      <c r="AI41" s="14">
        <v>2489</v>
      </c>
      <c r="AJ41" s="14">
        <v>11</v>
      </c>
      <c r="AK41" s="14">
        <v>25</v>
      </c>
      <c r="AL41" s="14">
        <v>0</v>
      </c>
      <c r="AM41" s="14">
        <v>1</v>
      </c>
      <c r="AN41" s="14">
        <v>0</v>
      </c>
      <c r="AO41" s="14">
        <v>0</v>
      </c>
      <c r="AP41" s="14">
        <v>26</v>
      </c>
      <c r="AQ41" s="22">
        <f>VLOOKUP($B41,Sheet3!$A:$Z,3,FALSE)</f>
        <v>1.4754547779758918E-4</v>
      </c>
      <c r="AR41" s="22">
        <f>VLOOKUP($B41,Sheet3!$A:$Z,4,FALSE)</f>
        <v>4.5751289294870254E-4</v>
      </c>
      <c r="AS41" s="22">
        <f>VLOOKUP($B41,Sheet3!$A:$Z,5,FALSE)</f>
        <v>2.2368373490293166E-4</v>
      </c>
      <c r="AT41" s="22">
        <f>VLOOKUP($B41,Sheet3!$A:$Z,6,FALSE)</f>
        <v>3.2994964039622792E-4</v>
      </c>
      <c r="AU41" s="22">
        <f>VLOOKUP($B41,Sheet3!$A:$Z,6,FALSE)</f>
        <v>3.2994964039622792E-4</v>
      </c>
      <c r="AV41" s="22">
        <f>VLOOKUP($B41,Sheet3!$A:$Z,8,FALSE)</f>
        <v>6.4313623867159111E-5</v>
      </c>
      <c r="AW41" s="22">
        <f>VLOOKUP($B41,Sheet3!$A:$Z,9,FALSE)</f>
        <v>1.3287130243975164E-4</v>
      </c>
      <c r="AX41" s="22">
        <f>VLOOKUP($B41,Sheet3!$A:$Z,10,FALSE)</f>
        <v>6.5080739762445969E-5</v>
      </c>
      <c r="AY41" s="22">
        <f>VLOOKUP($B41,Sheet3!$A:$Z,11,FALSE)</f>
        <v>5.9859972966345022E-5</v>
      </c>
      <c r="AZ41" s="22">
        <f>VLOOKUP($B41,Sheet3!$A:$Z,12,FALSE)</f>
        <v>4.4336686905678356E-4</v>
      </c>
      <c r="BA41" s="22">
        <f>VLOOKUP($B41,Sheet3!$A:$Z,13,FALSE)</f>
        <v>6.5994268276682531E-5</v>
      </c>
      <c r="BB41" s="22">
        <f>VLOOKUP($B41,Sheet3!$A:$Z,14,FALSE)</f>
        <v>1.753713420736894E-4</v>
      </c>
      <c r="BC41" s="23">
        <f>VLOOKUP($B41,Sheet3!$A:$Z,15,FALSE)</f>
        <v>1.3771256080906614E-4</v>
      </c>
      <c r="BD41" s="22">
        <f>VLOOKUP($B41,Sheet3!$A:$Z,16,FALSE)</f>
        <v>1.0478981568327448E-4</v>
      </c>
      <c r="BE41" s="22">
        <f>VLOOKUP($B41,Sheet3!$A:$Z,17,FALSE)</f>
        <v>5.2180863208287174E-4</v>
      </c>
      <c r="BF41" s="22">
        <f>VLOOKUP($B41,Sheet3!$A:$Z,18,FALSE)</f>
        <v>4.3095175284197404E-4</v>
      </c>
      <c r="BG41" s="22">
        <f>VLOOKUP($B41,Sheet3!$A:$Z,19,FALSE)</f>
        <v>4.5231148864190913E-5</v>
      </c>
      <c r="BH41" s="22">
        <f>VLOOKUP($B41,Sheet3!$A:$Z,20,FALSE)</f>
        <v>1.8975897530703492E-4</v>
      </c>
      <c r="BI41" s="22">
        <f>VLOOKUP($B41,Sheet3!$A:$Z,21,FALSE)</f>
        <v>9.0795987767302143E-5</v>
      </c>
      <c r="BJ41" s="22">
        <f>VLOOKUP($B41,Sheet3!$A:$Z,22,FALSE)</f>
        <v>5.8129997766555818E-5</v>
      </c>
      <c r="BK41" s="22">
        <f>VLOOKUP($B41,Sheet3!$A:$Z,23,FALSE)</f>
        <v>1.3024711493236921E-4</v>
      </c>
      <c r="BL41" s="22">
        <f>VLOOKUP($B41,Sheet3!$A:$Z,24,FALSE)</f>
        <v>6.255900843025516E-5</v>
      </c>
      <c r="BM41" s="22">
        <f>VLOOKUP($B41,Sheet3!$A:$Z,25,FALSE)</f>
        <v>5.941774283215312E-5</v>
      </c>
      <c r="BN41" s="22">
        <f>VLOOKUP($B41,Sheet3!$A:$Z,25,FALSE)</f>
        <v>5.941774283215312E-5</v>
      </c>
    </row>
    <row r="42" spans="1:66" hidden="1" x14ac:dyDescent="0.2">
      <c r="A42" t="str">
        <f>VLOOKUP(B42,Sheet3!A:B,2,FALSE)</f>
        <v>compare with baikal</v>
      </c>
      <c r="B42" s="12" t="s">
        <v>225</v>
      </c>
      <c r="C42" s="13">
        <v>99.12</v>
      </c>
      <c r="D42" s="13">
        <v>3.51</v>
      </c>
      <c r="E42" s="12" t="s">
        <v>305</v>
      </c>
      <c r="F42" s="11" t="s">
        <v>316</v>
      </c>
      <c r="G42" s="13" t="s">
        <v>307</v>
      </c>
      <c r="H42" s="12"/>
      <c r="I42" s="12"/>
      <c r="J42" s="12" t="s">
        <v>308</v>
      </c>
      <c r="K42" s="12">
        <v>7</v>
      </c>
      <c r="L42" s="12">
        <v>100</v>
      </c>
      <c r="M42" s="12">
        <v>5.26</v>
      </c>
      <c r="N42" s="11" t="s">
        <v>309</v>
      </c>
      <c r="O42" s="11" t="s">
        <v>310</v>
      </c>
      <c r="P42" s="11" t="s">
        <v>317</v>
      </c>
      <c r="Q42" s="11" t="s">
        <v>318</v>
      </c>
      <c r="R42" s="11" t="s">
        <v>319</v>
      </c>
      <c r="S42" s="11" t="s">
        <v>320</v>
      </c>
      <c r="T42" s="11" t="s">
        <v>312</v>
      </c>
      <c r="U42" s="11" t="s">
        <v>316</v>
      </c>
      <c r="V42" s="12" t="s">
        <v>321</v>
      </c>
      <c r="W42" s="11" t="s">
        <v>322</v>
      </c>
      <c r="X42" s="14">
        <v>166</v>
      </c>
      <c r="Y42" s="14">
        <v>5558</v>
      </c>
      <c r="Z42" s="14">
        <v>166</v>
      </c>
      <c r="AA42" s="15">
        <v>0.93635633932551299</v>
      </c>
      <c r="AB42" s="16">
        <v>0.62324554067669502</v>
      </c>
      <c r="AC42" s="17">
        <v>6247865</v>
      </c>
      <c r="AD42" s="14">
        <v>329268</v>
      </c>
      <c r="AE42" s="14">
        <v>329268</v>
      </c>
      <c r="AF42" s="14">
        <v>37637.740963855402</v>
      </c>
      <c r="AG42" s="14">
        <v>37637.740963855402</v>
      </c>
      <c r="AH42" s="14">
        <v>93727</v>
      </c>
      <c r="AI42" s="14">
        <v>93727</v>
      </c>
      <c r="AJ42" s="14">
        <v>11</v>
      </c>
      <c r="AK42" s="14">
        <v>49</v>
      </c>
      <c r="AL42" s="14">
        <v>0</v>
      </c>
      <c r="AM42" s="14">
        <v>0</v>
      </c>
      <c r="AN42" s="14">
        <v>0</v>
      </c>
      <c r="AO42" s="14">
        <v>3</v>
      </c>
      <c r="AP42" s="14">
        <v>52</v>
      </c>
      <c r="AQ42" s="22">
        <f>VLOOKUP($B42,Sheet3!$A:$Z,3,FALSE)</f>
        <v>4.8400308710917149E-4</v>
      </c>
      <c r="AR42" s="22">
        <f>VLOOKUP($B42,Sheet3!$A:$Z,4,FALSE)</f>
        <v>5.8223490182343054E-4</v>
      </c>
      <c r="AS42" s="22">
        <f>VLOOKUP($B42,Sheet3!$A:$Z,5,FALSE)</f>
        <v>4.5279584723566447E-4</v>
      </c>
      <c r="AT42" s="22">
        <f>VLOOKUP($B42,Sheet3!$A:$Z,6,FALSE)</f>
        <v>3.1616143891390958E-4</v>
      </c>
      <c r="AU42" s="22">
        <f>VLOOKUP($B42,Sheet3!$A:$Z,6,FALSE)</f>
        <v>3.1616143891390958E-4</v>
      </c>
      <c r="AV42" s="22">
        <f>VLOOKUP($B42,Sheet3!$A:$Z,8,FALSE)</f>
        <v>1.2637641931786983E-4</v>
      </c>
      <c r="AW42" s="22">
        <f>VLOOKUP($B42,Sheet3!$A:$Z,9,FALSE)</f>
        <v>1.6649378692264725E-3</v>
      </c>
      <c r="AX42" s="22">
        <f>VLOOKUP($B42,Sheet3!$A:$Z,10,FALSE)</f>
        <v>9.915530713850191E-5</v>
      </c>
      <c r="AY42" s="22">
        <f>VLOOKUP($B42,Sheet3!$A:$Z,11,FALSE)</f>
        <v>8.87976174483912E-5</v>
      </c>
      <c r="AZ42" s="22">
        <f>VLOOKUP($B42,Sheet3!$A:$Z,12,FALSE)</f>
        <v>2.4635597818251499E-3</v>
      </c>
      <c r="BA42" s="22">
        <f>VLOOKUP($B42,Sheet3!$A:$Z,13,FALSE)</f>
        <v>8.1473633018638535E-5</v>
      </c>
      <c r="BB42" s="22">
        <f>VLOOKUP($B42,Sheet3!$A:$Z,14,FALSE)</f>
        <v>2.1932004296878714E-3</v>
      </c>
      <c r="BC42" s="23">
        <f>VLOOKUP($B42,Sheet3!$A:$Z,15,FALSE)</f>
        <v>8.2585643196987583E-5</v>
      </c>
      <c r="BD42" s="22">
        <f>VLOOKUP($B42,Sheet3!$A:$Z,16,FALSE)</f>
        <v>4.4424479033906557E-4</v>
      </c>
      <c r="BE42" s="22">
        <f>VLOOKUP($B42,Sheet3!$A:$Z,17,FALSE)</f>
        <v>5.4129198086981436E-4</v>
      </c>
      <c r="BF42" s="22">
        <f>VLOOKUP($B42,Sheet3!$A:$Z,18,FALSE)</f>
        <v>4.8485132819844906E-4</v>
      </c>
      <c r="BG42" s="22">
        <f>VLOOKUP($B42,Sheet3!$A:$Z,19,FALSE)</f>
        <v>2.8726964372688136E-4</v>
      </c>
      <c r="BH42" s="22">
        <f>VLOOKUP($B42,Sheet3!$A:$Z,20,FALSE)</f>
        <v>1.3823442295969879E-3</v>
      </c>
      <c r="BI42" s="22">
        <f>VLOOKUP($B42,Sheet3!$A:$Z,21,FALSE)</f>
        <v>1.4432625250891992E-3</v>
      </c>
      <c r="BJ42" s="22">
        <f>VLOOKUP($B42,Sheet3!$A:$Z,22,FALSE)</f>
        <v>5.9826520309061027E-5</v>
      </c>
      <c r="BK42" s="22">
        <f>VLOOKUP($B42,Sheet3!$A:$Z,23,FALSE)</f>
        <v>6.1659983091634873E-5</v>
      </c>
      <c r="BL42" s="22">
        <f>VLOOKUP($B42,Sheet3!$A:$Z,24,FALSE)</f>
        <v>5.6453778839836289E-5</v>
      </c>
      <c r="BM42" s="22">
        <f>VLOOKUP($B42,Sheet3!$A:$Z,25,FALSE)</f>
        <v>1.1581977205290878E-4</v>
      </c>
      <c r="BN42" s="22">
        <f>VLOOKUP($B42,Sheet3!$A:$Z,25,FALSE)</f>
        <v>1.1581977205290878E-4</v>
      </c>
    </row>
    <row r="43" spans="1:66" hidden="1" x14ac:dyDescent="0.2">
      <c r="A43" t="str">
        <f>VLOOKUP(B43,Sheet3!A:B,2,FALSE)</f>
        <v>compare with baikal</v>
      </c>
      <c r="B43" s="12" t="s">
        <v>48</v>
      </c>
      <c r="C43" s="13">
        <v>90.35</v>
      </c>
      <c r="D43" s="13">
        <v>6.87</v>
      </c>
      <c r="E43" s="12" t="s">
        <v>305</v>
      </c>
      <c r="F43" s="11" t="s">
        <v>316</v>
      </c>
      <c r="G43" s="13" t="s">
        <v>307</v>
      </c>
      <c r="H43" s="12"/>
      <c r="I43" s="12"/>
      <c r="J43" s="12" t="s">
        <v>308</v>
      </c>
      <c r="K43" s="12">
        <v>7</v>
      </c>
      <c r="L43" s="12">
        <v>100</v>
      </c>
      <c r="M43" s="12">
        <v>5.88</v>
      </c>
      <c r="N43" s="11"/>
      <c r="O43" s="11"/>
      <c r="P43" s="11"/>
      <c r="Q43" s="11"/>
      <c r="R43" s="11"/>
      <c r="S43" s="11"/>
      <c r="T43" s="11"/>
      <c r="U43" s="11" t="s">
        <v>316</v>
      </c>
      <c r="V43" s="12" t="s">
        <v>1599</v>
      </c>
      <c r="W43" s="11"/>
      <c r="X43" s="14">
        <v>1031</v>
      </c>
      <c r="Y43" s="14">
        <v>5935</v>
      </c>
      <c r="Z43" s="14">
        <v>1031</v>
      </c>
      <c r="AA43" s="15">
        <v>0.91342545679791598</v>
      </c>
      <c r="AB43" s="16">
        <v>0.66874992303551595</v>
      </c>
      <c r="AC43" s="17">
        <v>5928059</v>
      </c>
      <c r="AD43" s="14">
        <v>32560</v>
      </c>
      <c r="AE43" s="14">
        <v>32560</v>
      </c>
      <c r="AF43" s="14">
        <v>5749.8147429679902</v>
      </c>
      <c r="AG43" s="14">
        <v>5749.8147429679902</v>
      </c>
      <c r="AH43" s="14">
        <v>7927</v>
      </c>
      <c r="AI43" s="14">
        <v>7927</v>
      </c>
      <c r="AJ43" s="14">
        <v>11</v>
      </c>
      <c r="AK43" s="14">
        <v>46</v>
      </c>
      <c r="AL43" s="14">
        <v>0</v>
      </c>
      <c r="AM43" s="14">
        <v>0</v>
      </c>
      <c r="AN43" s="14">
        <v>0</v>
      </c>
      <c r="AO43" s="14">
        <v>4</v>
      </c>
      <c r="AP43" s="14">
        <v>50</v>
      </c>
      <c r="AQ43" s="22">
        <f>VLOOKUP($B43,Sheet3!$A:$Z,3,FALSE)</f>
        <v>7.4321067379931063E-4</v>
      </c>
      <c r="AR43" s="22">
        <f>VLOOKUP($B43,Sheet3!$A:$Z,4,FALSE)</f>
        <v>3.9493178972399949E-3</v>
      </c>
      <c r="AS43" s="22">
        <f>VLOOKUP($B43,Sheet3!$A:$Z,5,FALSE)</f>
        <v>1.5405665503796608E-3</v>
      </c>
      <c r="AT43" s="22">
        <f>VLOOKUP($B43,Sheet3!$A:$Z,6,FALSE)</f>
        <v>3.6405021857008868E-3</v>
      </c>
      <c r="AU43" s="22">
        <f>VLOOKUP($B43,Sheet3!$A:$Z,6,FALSE)</f>
        <v>3.6405021857008868E-3</v>
      </c>
      <c r="AV43" s="22">
        <f>VLOOKUP($B43,Sheet3!$A:$Z,8,FALSE)</f>
        <v>1.6950192364722039E-6</v>
      </c>
      <c r="AW43" s="22">
        <f>VLOOKUP($B43,Sheet3!$A:$Z,9,FALSE)</f>
        <v>2.6813875181708367E-5</v>
      </c>
      <c r="AX43" s="22">
        <f>VLOOKUP($B43,Sheet3!$A:$Z,10,FALSE)</f>
        <v>9.273542856415529E-7</v>
      </c>
      <c r="AY43" s="22">
        <f>VLOOKUP($B43,Sheet3!$A:$Z,11,FALSE)</f>
        <v>1.192876576746492E-6</v>
      </c>
      <c r="AZ43" s="22">
        <f>VLOOKUP($B43,Sheet3!$A:$Z,12,FALSE)</f>
        <v>3.5736800996629435E-5</v>
      </c>
      <c r="BA43" s="22">
        <f>VLOOKUP($B43,Sheet3!$A:$Z,13,FALSE)</f>
        <v>1.0466302149960961E-6</v>
      </c>
      <c r="BB43" s="22">
        <f>VLOOKUP($B43,Sheet3!$A:$Z,14,FALSE)</f>
        <v>3.6743642562690594E-5</v>
      </c>
      <c r="BC43" s="23">
        <f>VLOOKUP($B43,Sheet3!$A:$Z,15,FALSE)</f>
        <v>1.0045036680988253E-6</v>
      </c>
      <c r="BD43" s="22">
        <f>VLOOKUP($B43,Sheet3!$A:$Z,16,FALSE)</f>
        <v>1.9386264506524912E-4</v>
      </c>
      <c r="BE43" s="22">
        <f>VLOOKUP($B43,Sheet3!$A:$Z,17,FALSE)</f>
        <v>3.9746732077287055E-3</v>
      </c>
      <c r="BF43" s="22">
        <f>VLOOKUP($B43,Sheet3!$A:$Z,18,FALSE)</f>
        <v>5.1181710179436408E-3</v>
      </c>
      <c r="BG43" s="22">
        <f>VLOOKUP($B43,Sheet3!$A:$Z,19,FALSE)</f>
        <v>2.8169145474755048E-6</v>
      </c>
      <c r="BH43" s="22">
        <f>VLOOKUP($B43,Sheet3!$A:$Z,20,FALSE)</f>
        <v>2.0669485031475461E-5</v>
      </c>
      <c r="BI43" s="22">
        <f>VLOOKUP($B43,Sheet3!$A:$Z,21,FALSE)</f>
        <v>1.8922768488040964E-4</v>
      </c>
      <c r="BJ43" s="22">
        <f>VLOOKUP($B43,Sheet3!$A:$Z,22,FALSE)</f>
        <v>1.0585064117457454E-6</v>
      </c>
      <c r="BK43" s="22">
        <f>VLOOKUP($B43,Sheet3!$A:$Z,23,FALSE)</f>
        <v>2.2795092245104762E-6</v>
      </c>
      <c r="BL43" s="22">
        <f>VLOOKUP($B43,Sheet3!$A:$Z,24,FALSE)</f>
        <v>3.0918644144728615E-6</v>
      </c>
      <c r="BM43" s="22">
        <f>VLOOKUP($B43,Sheet3!$A:$Z,25,FALSE)</f>
        <v>1.337511382319127E-6</v>
      </c>
      <c r="BN43" s="22">
        <f>VLOOKUP($B43,Sheet3!$A:$Z,25,FALSE)</f>
        <v>1.337511382319127E-6</v>
      </c>
    </row>
    <row r="44" spans="1:66" hidden="1" x14ac:dyDescent="0.2">
      <c r="A44" t="str">
        <f>VLOOKUP(B44,Sheet3!A:B,2,FALSE)</f>
        <v>compare with baikal</v>
      </c>
      <c r="B44" s="12" t="s">
        <v>243</v>
      </c>
      <c r="C44" s="13">
        <v>80.099999999999994</v>
      </c>
      <c r="D44" s="13">
        <v>3.89</v>
      </c>
      <c r="E44" s="12" t="s">
        <v>1126</v>
      </c>
      <c r="F44" s="11" t="s">
        <v>1135</v>
      </c>
      <c r="G44" s="13" t="s">
        <v>307</v>
      </c>
      <c r="H44" s="12" t="s">
        <v>1113</v>
      </c>
      <c r="I44" s="12"/>
      <c r="J44" s="12" t="s">
        <v>308</v>
      </c>
      <c r="K44" s="12">
        <v>2</v>
      </c>
      <c r="L44" s="12">
        <v>84.31</v>
      </c>
      <c r="M44" s="12">
        <v>5.88</v>
      </c>
      <c r="N44" s="11" t="s">
        <v>309</v>
      </c>
      <c r="O44" s="11" t="s">
        <v>310</v>
      </c>
      <c r="P44" s="11" t="s">
        <v>1128</v>
      </c>
      <c r="Q44" s="11" t="s">
        <v>1129</v>
      </c>
      <c r="R44" s="11" t="s">
        <v>312</v>
      </c>
      <c r="S44" s="11" t="s">
        <v>312</v>
      </c>
      <c r="T44" s="11" t="s">
        <v>312</v>
      </c>
      <c r="U44" s="11" t="s">
        <v>313</v>
      </c>
      <c r="V44" s="12" t="s">
        <v>1139</v>
      </c>
      <c r="W44" s="11" t="s">
        <v>1131</v>
      </c>
      <c r="X44" s="14">
        <v>542</v>
      </c>
      <c r="Y44" s="14">
        <v>2568</v>
      </c>
      <c r="Z44" s="14">
        <v>542</v>
      </c>
      <c r="AA44" s="15">
        <v>0.91474667212779004</v>
      </c>
      <c r="AB44" s="16">
        <v>0.64911857464673295</v>
      </c>
      <c r="AC44" s="17">
        <v>2441500</v>
      </c>
      <c r="AD44" s="14">
        <v>22195</v>
      </c>
      <c r="AE44" s="14">
        <v>22195</v>
      </c>
      <c r="AF44" s="14">
        <v>4504.6125461254596</v>
      </c>
      <c r="AG44" s="14">
        <v>4504.6125461254596</v>
      </c>
      <c r="AH44" s="14">
        <v>5517</v>
      </c>
      <c r="AI44" s="14">
        <v>5517</v>
      </c>
      <c r="AJ44" s="14">
        <v>11</v>
      </c>
      <c r="AK44" s="14">
        <v>38</v>
      </c>
      <c r="AL44" s="14">
        <v>0</v>
      </c>
      <c r="AM44" s="14">
        <v>0</v>
      </c>
      <c r="AN44" s="14">
        <v>0</v>
      </c>
      <c r="AO44" s="14">
        <v>1</v>
      </c>
      <c r="AP44" s="14">
        <v>39</v>
      </c>
      <c r="AQ44" s="22">
        <f>VLOOKUP($B44,Sheet3!$A:$Z,3,FALSE)</f>
        <v>6.6387972250800728E-5</v>
      </c>
      <c r="AR44" s="22">
        <f>VLOOKUP($B44,Sheet3!$A:$Z,4,FALSE)</f>
        <v>5.20878569042459E-4</v>
      </c>
      <c r="AS44" s="22">
        <f>VLOOKUP($B44,Sheet3!$A:$Z,5,FALSE)</f>
        <v>1.9629340698454397E-4</v>
      </c>
      <c r="AT44" s="22">
        <f>VLOOKUP($B44,Sheet3!$A:$Z,6,FALSE)</f>
        <v>5.1561197650337948E-4</v>
      </c>
      <c r="AU44" s="22">
        <f>VLOOKUP($B44,Sheet3!$A:$Z,6,FALSE)</f>
        <v>5.1561197650337948E-4</v>
      </c>
      <c r="AV44" s="22">
        <f>VLOOKUP($B44,Sheet3!$A:$Z,8,FALSE)</f>
        <v>6.8680676777898562E-8</v>
      </c>
      <c r="AW44" s="22">
        <f>VLOOKUP($B44,Sheet3!$A:$Z,9,FALSE)</f>
        <v>7.7132386941541694E-7</v>
      </c>
      <c r="AX44" s="22">
        <f>VLOOKUP($B44,Sheet3!$A:$Z,10,FALSE)</f>
        <v>2.7283837623071919E-8</v>
      </c>
      <c r="AY44" s="22">
        <f>VLOOKUP($B44,Sheet3!$A:$Z,11,FALSE)</f>
        <v>6.6787139902424232E-8</v>
      </c>
      <c r="AZ44" s="22">
        <f>VLOOKUP($B44,Sheet3!$A:$Z,12,FALSE)</f>
        <v>5.3494272786282571E-7</v>
      </c>
      <c r="BA44" s="22">
        <f>VLOOKUP($B44,Sheet3!$A:$Z,13,FALSE)</f>
        <v>2.5554870292436177E-8</v>
      </c>
      <c r="BB44" s="22">
        <f>VLOOKUP($B44,Sheet3!$A:$Z,14,FALSE)</f>
        <v>5.74337940036544E-7</v>
      </c>
      <c r="BC44" s="23">
        <f>VLOOKUP($B44,Sheet3!$A:$Z,15,FALSE)</f>
        <v>1.09877655242856E-7</v>
      </c>
      <c r="BD44" s="22">
        <f>VLOOKUP($B44,Sheet3!$A:$Z,16,FALSE)</f>
        <v>1.4602042541639447E-5</v>
      </c>
      <c r="BE44" s="22">
        <f>VLOOKUP($B44,Sheet3!$A:$Z,17,FALSE)</f>
        <v>5.5848955283985388E-4</v>
      </c>
      <c r="BF44" s="22">
        <f>VLOOKUP($B44,Sheet3!$A:$Z,18,FALSE)</f>
        <v>8.7898915025836548E-4</v>
      </c>
      <c r="BG44" s="22">
        <f>VLOOKUP($B44,Sheet3!$A:$Z,19,FALSE)</f>
        <v>6.7194841168875744E-8</v>
      </c>
      <c r="BH44" s="22">
        <f>VLOOKUP($B44,Sheet3!$A:$Z,20,FALSE)</f>
        <v>5.0660496307168159E-7</v>
      </c>
      <c r="BI44" s="22">
        <f>VLOOKUP($B44,Sheet3!$A:$Z,21,FALSE)</f>
        <v>8.2309028666953296E-6</v>
      </c>
      <c r="BJ44" s="22">
        <f>VLOOKUP($B44,Sheet3!$A:$Z,22,FALSE)</f>
        <v>2.3508384976203893E-7</v>
      </c>
      <c r="BK44" s="22">
        <f>VLOOKUP($B44,Sheet3!$A:$Z,23,FALSE)</f>
        <v>2.6791006900124552E-7</v>
      </c>
      <c r="BL44" s="22">
        <f>VLOOKUP($B44,Sheet3!$A:$Z,24,FALSE)</f>
        <v>7.777574602599732E-7</v>
      </c>
      <c r="BM44" s="22">
        <f>VLOOKUP($B44,Sheet3!$A:$Z,25,FALSE)</f>
        <v>1.4418920027744843E-7</v>
      </c>
      <c r="BN44" s="22">
        <f>VLOOKUP($B44,Sheet3!$A:$Z,25,FALSE)</f>
        <v>1.4418920027744843E-7</v>
      </c>
    </row>
    <row r="45" spans="1:66" hidden="1" x14ac:dyDescent="0.2">
      <c r="A45" t="str">
        <f>VLOOKUP(B45,Sheet3!A:B,2,FALSE)</f>
        <v>compare with baikal</v>
      </c>
      <c r="B45" s="12" t="s">
        <v>155</v>
      </c>
      <c r="C45" s="13">
        <v>91.11</v>
      </c>
      <c r="D45" s="13">
        <v>1.71</v>
      </c>
      <c r="E45" s="12" t="s">
        <v>1126</v>
      </c>
      <c r="F45" s="11" t="s">
        <v>1127</v>
      </c>
      <c r="G45" s="13" t="s">
        <v>307</v>
      </c>
      <c r="H45" s="12" t="s">
        <v>1113</v>
      </c>
      <c r="I45" s="12"/>
      <c r="J45" s="12" t="s">
        <v>308</v>
      </c>
      <c r="K45" s="12">
        <v>7</v>
      </c>
      <c r="L45" s="12">
        <v>100</v>
      </c>
      <c r="M45" s="12">
        <v>7.89</v>
      </c>
      <c r="N45" s="11" t="s">
        <v>309</v>
      </c>
      <c r="O45" s="11" t="s">
        <v>310</v>
      </c>
      <c r="P45" s="11" t="s">
        <v>1128</v>
      </c>
      <c r="Q45" s="11" t="s">
        <v>1129</v>
      </c>
      <c r="R45" s="11" t="s">
        <v>312</v>
      </c>
      <c r="S45" s="11" t="s">
        <v>312</v>
      </c>
      <c r="T45" s="11" t="s">
        <v>312</v>
      </c>
      <c r="U45" s="11" t="s">
        <v>313</v>
      </c>
      <c r="V45" s="12" t="s">
        <v>1130</v>
      </c>
      <c r="W45" s="11" t="s">
        <v>1131</v>
      </c>
      <c r="X45" s="14">
        <v>298</v>
      </c>
      <c r="Y45" s="14">
        <v>2546</v>
      </c>
      <c r="Z45" s="14">
        <v>298</v>
      </c>
      <c r="AA45" s="15">
        <v>0.92520803273736296</v>
      </c>
      <c r="AB45" s="16">
        <v>0.65644831125262404</v>
      </c>
      <c r="AC45" s="17">
        <v>2664845</v>
      </c>
      <c r="AD45" s="14">
        <v>61360</v>
      </c>
      <c r="AE45" s="14">
        <v>61360</v>
      </c>
      <c r="AF45" s="14">
        <v>8942.4328859060406</v>
      </c>
      <c r="AG45" s="14">
        <v>8942.4328859060406</v>
      </c>
      <c r="AH45" s="14">
        <v>12596</v>
      </c>
      <c r="AI45" s="14">
        <v>12596</v>
      </c>
      <c r="AJ45" s="14">
        <v>11</v>
      </c>
      <c r="AK45" s="14">
        <v>46</v>
      </c>
      <c r="AL45" s="14">
        <v>0</v>
      </c>
      <c r="AM45" s="14">
        <v>0</v>
      </c>
      <c r="AN45" s="14">
        <v>0</v>
      </c>
      <c r="AO45" s="14">
        <v>1</v>
      </c>
      <c r="AP45" s="14">
        <v>47</v>
      </c>
      <c r="AQ45" s="22">
        <f>VLOOKUP($B45,Sheet3!$A:$Z,3,FALSE)</f>
        <v>1.0313002286133708E-3</v>
      </c>
      <c r="AR45" s="22">
        <f>VLOOKUP($B45,Sheet3!$A:$Z,4,FALSE)</f>
        <v>9.9066257693209499E-4</v>
      </c>
      <c r="AS45" s="22">
        <f>VLOOKUP($B45,Sheet3!$A:$Z,5,FALSE)</f>
        <v>1.8056611451219343E-3</v>
      </c>
      <c r="AT45" s="22">
        <f>VLOOKUP($B45,Sheet3!$A:$Z,6,FALSE)</f>
        <v>1.5496002141721116E-3</v>
      </c>
      <c r="AU45" s="22">
        <f>VLOOKUP($B45,Sheet3!$A:$Z,6,FALSE)</f>
        <v>1.5496002141721116E-3</v>
      </c>
      <c r="AV45" s="22">
        <f>VLOOKUP($B45,Sheet3!$A:$Z,8,FALSE)</f>
        <v>2.9123176511469577E-7</v>
      </c>
      <c r="AW45" s="22">
        <f>VLOOKUP($B45,Sheet3!$A:$Z,9,FALSE)</f>
        <v>3.5609268504517949E-6</v>
      </c>
      <c r="AX45" s="22">
        <f>VLOOKUP($B45,Sheet3!$A:$Z,10,FALSE)</f>
        <v>2.2346016038968393E-7</v>
      </c>
      <c r="AY45" s="22">
        <f>VLOOKUP($B45,Sheet3!$A:$Z,11,FALSE)</f>
        <v>1.8960317920299544E-7</v>
      </c>
      <c r="AZ45" s="22">
        <f>VLOOKUP($B45,Sheet3!$A:$Z,12,FALSE)</f>
        <v>2.604375165986098E-6</v>
      </c>
      <c r="BA45" s="22">
        <f>VLOOKUP($B45,Sheet3!$A:$Z,13,FALSE)</f>
        <v>1.8430682893088216E-7</v>
      </c>
      <c r="BB45" s="22">
        <f>VLOOKUP($B45,Sheet3!$A:$Z,14,FALSE)</f>
        <v>1.3689958030300301E-6</v>
      </c>
      <c r="BC45" s="23">
        <f>VLOOKUP($B45,Sheet3!$A:$Z,15,FALSE)</f>
        <v>4.2653516049736867E-7</v>
      </c>
      <c r="BD45" s="22">
        <f>VLOOKUP($B45,Sheet3!$A:$Z,16,FALSE)</f>
        <v>2.5213130367944688E-4</v>
      </c>
      <c r="BE45" s="22">
        <f>VLOOKUP($B45,Sheet3!$A:$Z,17,FALSE)</f>
        <v>2.4607848044403886E-3</v>
      </c>
      <c r="BF45" s="22">
        <f>VLOOKUP($B45,Sheet3!$A:$Z,18,FALSE)</f>
        <v>1.6824881134314062E-3</v>
      </c>
      <c r="BG45" s="22">
        <f>VLOOKUP($B45,Sheet3!$A:$Z,19,FALSE)</f>
        <v>5.731499639201854E-7</v>
      </c>
      <c r="BH45" s="22">
        <f>VLOOKUP($B45,Sheet3!$A:$Z,20,FALSE)</f>
        <v>1.0757560683961838E-6</v>
      </c>
      <c r="BI45" s="22">
        <f>VLOOKUP($B45,Sheet3!$A:$Z,21,FALSE)</f>
        <v>5.2327186788939929E-5</v>
      </c>
      <c r="BJ45" s="22">
        <f>VLOOKUP($B45,Sheet3!$A:$Z,22,FALSE)</f>
        <v>1.2193996472695117E-6</v>
      </c>
      <c r="BK45" s="22">
        <f>VLOOKUP($B45,Sheet3!$A:$Z,23,FALSE)</f>
        <v>1.3353490039689182E-6</v>
      </c>
      <c r="BL45" s="22">
        <f>VLOOKUP($B45,Sheet3!$A:$Z,24,FALSE)</f>
        <v>4.5952021915476234E-6</v>
      </c>
      <c r="BM45" s="22">
        <f>VLOOKUP($B45,Sheet3!$A:$Z,25,FALSE)</f>
        <v>7.1826032880507649E-7</v>
      </c>
      <c r="BN45" s="22">
        <f>VLOOKUP($B45,Sheet3!$A:$Z,25,FALSE)</f>
        <v>7.1826032880507649E-7</v>
      </c>
    </row>
    <row r="46" spans="1:66" hidden="1" x14ac:dyDescent="0.2">
      <c r="A46" t="str">
        <f>VLOOKUP(B46,Sheet3!A:B,2,FALSE)</f>
        <v>compare with baikal</v>
      </c>
      <c r="B46" s="12" t="s">
        <v>169</v>
      </c>
      <c r="C46" s="13">
        <v>97.44</v>
      </c>
      <c r="D46" s="13">
        <v>4.32</v>
      </c>
      <c r="E46" s="12" t="s">
        <v>305</v>
      </c>
      <c r="F46" s="11" t="s">
        <v>323</v>
      </c>
      <c r="G46" s="13" t="s">
        <v>307</v>
      </c>
      <c r="H46" s="12"/>
      <c r="I46" s="12"/>
      <c r="J46" s="12" t="s">
        <v>308</v>
      </c>
      <c r="K46" s="12">
        <v>13</v>
      </c>
      <c r="L46" s="12">
        <v>98.04</v>
      </c>
      <c r="M46" s="12">
        <v>1.96</v>
      </c>
      <c r="N46" s="11" t="s">
        <v>309</v>
      </c>
      <c r="O46" s="11" t="s">
        <v>310</v>
      </c>
      <c r="P46" s="11" t="s">
        <v>311</v>
      </c>
      <c r="Q46" s="11" t="s">
        <v>312</v>
      </c>
      <c r="R46" s="11" t="s">
        <v>312</v>
      </c>
      <c r="S46" s="11" t="s">
        <v>312</v>
      </c>
      <c r="T46" s="11" t="s">
        <v>312</v>
      </c>
      <c r="U46" s="11" t="s">
        <v>313</v>
      </c>
      <c r="V46" s="12" t="s">
        <v>324</v>
      </c>
      <c r="W46" s="11" t="s">
        <v>315</v>
      </c>
      <c r="X46" s="14">
        <v>55</v>
      </c>
      <c r="Y46" s="14">
        <v>2895</v>
      </c>
      <c r="Z46" s="14">
        <v>55</v>
      </c>
      <c r="AA46" s="15">
        <v>0.94134999823374299</v>
      </c>
      <c r="AB46" s="16">
        <v>0.65106023577922401</v>
      </c>
      <c r="AC46" s="17">
        <v>3113930</v>
      </c>
      <c r="AD46" s="14">
        <v>274271</v>
      </c>
      <c r="AE46" s="14">
        <v>274271</v>
      </c>
      <c r="AF46" s="14">
        <v>56616.909090909001</v>
      </c>
      <c r="AG46" s="14">
        <v>56616.909090909001</v>
      </c>
      <c r="AH46" s="14">
        <v>153728</v>
      </c>
      <c r="AI46" s="14">
        <v>153728</v>
      </c>
      <c r="AJ46" s="14">
        <v>11</v>
      </c>
      <c r="AK46" s="14">
        <v>48</v>
      </c>
      <c r="AL46" s="14">
        <v>0</v>
      </c>
      <c r="AM46" s="14">
        <v>0</v>
      </c>
      <c r="AN46" s="14">
        <v>0</v>
      </c>
      <c r="AO46" s="14">
        <v>0</v>
      </c>
      <c r="AP46" s="14">
        <v>48</v>
      </c>
      <c r="AQ46" s="22">
        <f>VLOOKUP($B46,Sheet3!$A:$Z,3,FALSE)</f>
        <v>6.1992492515675177E-4</v>
      </c>
      <c r="AR46" s="22">
        <f>VLOOKUP($B46,Sheet3!$A:$Z,4,FALSE)</f>
        <v>8.5321917139119172E-4</v>
      </c>
      <c r="AS46" s="22">
        <f>VLOOKUP($B46,Sheet3!$A:$Z,5,FALSE)</f>
        <v>7.8938967450745059E-4</v>
      </c>
      <c r="AT46" s="22">
        <f>VLOOKUP($B46,Sheet3!$A:$Z,6,FALSE)</f>
        <v>6.0051268685011399E-4</v>
      </c>
      <c r="AU46" s="22">
        <f>VLOOKUP($B46,Sheet3!$A:$Z,6,FALSE)</f>
        <v>6.0051268685011399E-4</v>
      </c>
      <c r="AV46" s="22">
        <f>VLOOKUP($B46,Sheet3!$A:$Z,8,FALSE)</f>
        <v>3.7382639016680827E-4</v>
      </c>
      <c r="AW46" s="22">
        <f>VLOOKUP($B46,Sheet3!$A:$Z,9,FALSE)</f>
        <v>2.3573007481190785E-3</v>
      </c>
      <c r="AX46" s="22">
        <f>VLOOKUP($B46,Sheet3!$A:$Z,10,FALSE)</f>
        <v>3.3615735142661894E-4</v>
      </c>
      <c r="AY46" s="22">
        <f>VLOOKUP($B46,Sheet3!$A:$Z,11,FALSE)</f>
        <v>2.6832376671403595E-4</v>
      </c>
      <c r="AZ46" s="22">
        <f>VLOOKUP($B46,Sheet3!$A:$Z,12,FALSE)</f>
        <v>4.9531374017472499E-3</v>
      </c>
      <c r="BA46" s="22">
        <f>VLOOKUP($B46,Sheet3!$A:$Z,13,FALSE)</f>
        <v>3.7256695606121561E-4</v>
      </c>
      <c r="BB46" s="22">
        <f>VLOOKUP($B46,Sheet3!$A:$Z,14,FALSE)</f>
        <v>5.594564861979609E-3</v>
      </c>
      <c r="BC46" s="23">
        <f>VLOOKUP($B46,Sheet3!$A:$Z,15,FALSE)</f>
        <v>2.5648321857936067E-4</v>
      </c>
      <c r="BD46" s="22">
        <f>VLOOKUP($B46,Sheet3!$A:$Z,16,FALSE)</f>
        <v>6.7072074081885567E-4</v>
      </c>
      <c r="BE46" s="22">
        <f>VLOOKUP($B46,Sheet3!$A:$Z,17,FALSE)</f>
        <v>6.6588582168021894E-4</v>
      </c>
      <c r="BF46" s="22">
        <f>VLOOKUP($B46,Sheet3!$A:$Z,18,FALSE)</f>
        <v>7.2180476759589336E-4</v>
      </c>
      <c r="BG46" s="22">
        <f>VLOOKUP($B46,Sheet3!$A:$Z,19,FALSE)</f>
        <v>4.0624489651200059E-4</v>
      </c>
      <c r="BH46" s="22">
        <f>VLOOKUP($B46,Sheet3!$A:$Z,20,FALSE)</f>
        <v>3.1093749835838327E-3</v>
      </c>
      <c r="BI46" s="22">
        <f>VLOOKUP($B46,Sheet3!$A:$Z,21,FALSE)</f>
        <v>2.2661660567859679E-3</v>
      </c>
      <c r="BJ46" s="22">
        <f>VLOOKUP($B46,Sheet3!$A:$Z,22,FALSE)</f>
        <v>1.7748654178663273E-4</v>
      </c>
      <c r="BK46" s="22">
        <f>VLOOKUP($B46,Sheet3!$A:$Z,23,FALSE)</f>
        <v>1.975938193252164E-4</v>
      </c>
      <c r="BL46" s="22">
        <f>VLOOKUP($B46,Sheet3!$A:$Z,24,FALSE)</f>
        <v>1.5968436951974997E-4</v>
      </c>
      <c r="BM46" s="22">
        <f>VLOOKUP($B46,Sheet3!$A:$Z,25,FALSE)</f>
        <v>2.5864001004104826E-4</v>
      </c>
      <c r="BN46" s="22">
        <f>VLOOKUP($B46,Sheet3!$A:$Z,25,FALSE)</f>
        <v>2.5864001004104826E-4</v>
      </c>
    </row>
    <row r="47" spans="1:66" hidden="1" x14ac:dyDescent="0.2">
      <c r="A47" t="str">
        <f>VLOOKUP(B47,Sheet3!A:B,2,FALSE)</f>
        <v>compare with baikal</v>
      </c>
      <c r="B47" s="12" t="s">
        <v>129</v>
      </c>
      <c r="C47" s="13">
        <v>95.67</v>
      </c>
      <c r="D47" s="13">
        <v>4.2699999999999996</v>
      </c>
      <c r="E47" s="12" t="s">
        <v>305</v>
      </c>
      <c r="F47" s="11" t="s">
        <v>306</v>
      </c>
      <c r="G47" s="13" t="s">
        <v>307</v>
      </c>
      <c r="H47" s="12"/>
      <c r="I47" s="12"/>
      <c r="J47" s="12" t="s">
        <v>308</v>
      </c>
      <c r="K47" s="12">
        <v>22</v>
      </c>
      <c r="L47" s="12">
        <v>98.04</v>
      </c>
      <c r="M47" s="12">
        <v>1.96</v>
      </c>
      <c r="N47" s="11" t="s">
        <v>309</v>
      </c>
      <c r="O47" s="11" t="s">
        <v>310</v>
      </c>
      <c r="P47" s="11" t="s">
        <v>311</v>
      </c>
      <c r="Q47" s="11" t="s">
        <v>312</v>
      </c>
      <c r="R47" s="11" t="s">
        <v>312</v>
      </c>
      <c r="S47" s="11" t="s">
        <v>312</v>
      </c>
      <c r="T47" s="11" t="s">
        <v>312</v>
      </c>
      <c r="U47" s="11" t="s">
        <v>313</v>
      </c>
      <c r="V47" s="12" t="s">
        <v>342</v>
      </c>
      <c r="W47" s="11" t="s">
        <v>343</v>
      </c>
      <c r="X47" s="14">
        <v>51</v>
      </c>
      <c r="Y47" s="14">
        <v>2715</v>
      </c>
      <c r="Z47" s="14">
        <v>51</v>
      </c>
      <c r="AA47" s="15">
        <v>0.94724578545073801</v>
      </c>
      <c r="AB47" s="16">
        <v>0.66917259588867595</v>
      </c>
      <c r="AC47" s="17">
        <v>3084019</v>
      </c>
      <c r="AD47" s="14">
        <v>311826</v>
      </c>
      <c r="AE47" s="14">
        <v>311826</v>
      </c>
      <c r="AF47" s="14">
        <v>60470.960784313698</v>
      </c>
      <c r="AG47" s="14">
        <v>60470.960784313698</v>
      </c>
      <c r="AH47" s="14">
        <v>162525</v>
      </c>
      <c r="AI47" s="14">
        <v>162525</v>
      </c>
      <c r="AJ47" s="14">
        <v>11</v>
      </c>
      <c r="AK47" s="14">
        <v>45</v>
      </c>
      <c r="AL47" s="14">
        <v>0</v>
      </c>
      <c r="AM47" s="14">
        <v>0</v>
      </c>
      <c r="AN47" s="14">
        <v>0</v>
      </c>
      <c r="AO47" s="14">
        <v>2</v>
      </c>
      <c r="AP47" s="14">
        <v>47</v>
      </c>
      <c r="AQ47" s="22">
        <f>VLOOKUP($B47,Sheet3!$A:$Z,3,FALSE)</f>
        <v>8.9090254894994925E-4</v>
      </c>
      <c r="AR47" s="22">
        <f>VLOOKUP($B47,Sheet3!$A:$Z,4,FALSE)</f>
        <v>1.2418138006815033E-3</v>
      </c>
      <c r="AS47" s="22">
        <f>VLOOKUP($B47,Sheet3!$A:$Z,5,FALSE)</f>
        <v>1.2263242659069993E-3</v>
      </c>
      <c r="AT47" s="22">
        <f>VLOOKUP($B47,Sheet3!$A:$Z,6,FALSE)</f>
        <v>1.1385991389971438E-3</v>
      </c>
      <c r="AU47" s="22">
        <f>VLOOKUP($B47,Sheet3!$A:$Z,6,FALSE)</f>
        <v>1.1385991389971438E-3</v>
      </c>
      <c r="AV47" s="22">
        <f>VLOOKUP($B47,Sheet3!$A:$Z,8,FALSE)</f>
        <v>1.7869057278000031E-3</v>
      </c>
      <c r="AW47" s="22">
        <f>VLOOKUP($B47,Sheet3!$A:$Z,9,FALSE)</f>
        <v>1.5950991967744708E-3</v>
      </c>
      <c r="AX47" s="22">
        <f>VLOOKUP($B47,Sheet3!$A:$Z,10,FALSE)</f>
        <v>1.9209695696198693E-3</v>
      </c>
      <c r="AY47" s="22">
        <f>VLOOKUP($B47,Sheet3!$A:$Z,11,FALSE)</f>
        <v>2.1162523709488991E-3</v>
      </c>
      <c r="AZ47" s="22">
        <f>VLOOKUP($B47,Sheet3!$A:$Z,12,FALSE)</f>
        <v>6.5124034509383248E-5</v>
      </c>
      <c r="BA47" s="22">
        <f>VLOOKUP($B47,Sheet3!$A:$Z,13,FALSE)</f>
        <v>2.3813344236546974E-3</v>
      </c>
      <c r="BB47" s="22">
        <f>VLOOKUP($B47,Sheet3!$A:$Z,14,FALSE)</f>
        <v>7.9155643046399966E-5</v>
      </c>
      <c r="BC47" s="23">
        <f>VLOOKUP($B47,Sheet3!$A:$Z,15,FALSE)</f>
        <v>1.6208900615442157E-3</v>
      </c>
      <c r="BD47" s="22">
        <f>VLOOKUP($B47,Sheet3!$A:$Z,16,FALSE)</f>
        <v>1.5103999166532827E-3</v>
      </c>
      <c r="BE47" s="22">
        <f>VLOOKUP($B47,Sheet3!$A:$Z,17,FALSE)</f>
        <v>1.0182384850768405E-3</v>
      </c>
      <c r="BF47" s="22">
        <f>VLOOKUP($B47,Sheet3!$A:$Z,18,FALSE)</f>
        <v>1.2073127317149936E-3</v>
      </c>
      <c r="BG47" s="22">
        <f>VLOOKUP($B47,Sheet3!$A:$Z,19,FALSE)</f>
        <v>2.5221058335035875E-3</v>
      </c>
      <c r="BH47" s="22">
        <f>VLOOKUP($B47,Sheet3!$A:$Z,20,FALSE)</f>
        <v>9.7069111120019812E-4</v>
      </c>
      <c r="BI47" s="22">
        <f>VLOOKUP($B47,Sheet3!$A:$Z,21,FALSE)</f>
        <v>9.8279399264200444E-4</v>
      </c>
      <c r="BJ47" s="22">
        <f>VLOOKUP($B47,Sheet3!$A:$Z,22,FALSE)</f>
        <v>1.687424514357623E-3</v>
      </c>
      <c r="BK47" s="22">
        <f>VLOOKUP($B47,Sheet3!$A:$Z,23,FALSE)</f>
        <v>1.2758225454670509E-3</v>
      </c>
      <c r="BL47" s="22">
        <f>VLOOKUP($B47,Sheet3!$A:$Z,24,FALSE)</f>
        <v>1.3710737839292375E-3</v>
      </c>
      <c r="BM47" s="22">
        <f>VLOOKUP($B47,Sheet3!$A:$Z,25,FALSE)</f>
        <v>1.9177317525483481E-3</v>
      </c>
      <c r="BN47" s="22">
        <f>VLOOKUP($B47,Sheet3!$A:$Z,25,FALSE)</f>
        <v>1.9177317525483481E-3</v>
      </c>
    </row>
    <row r="48" spans="1:66" hidden="1" x14ac:dyDescent="0.2">
      <c r="A48" t="str">
        <f>VLOOKUP(B48,Sheet3!A:B,2,FALSE)</f>
        <v>compare with baikal</v>
      </c>
      <c r="B48" s="12" t="s">
        <v>63</v>
      </c>
      <c r="C48" s="13">
        <v>94.87</v>
      </c>
      <c r="D48" s="13">
        <v>5.98</v>
      </c>
      <c r="E48" s="12" t="s">
        <v>305</v>
      </c>
      <c r="F48" s="11" t="s">
        <v>325</v>
      </c>
      <c r="G48" s="13" t="s">
        <v>307</v>
      </c>
      <c r="H48" s="12"/>
      <c r="I48" s="12"/>
      <c r="J48" s="12" t="s">
        <v>308</v>
      </c>
      <c r="K48" s="12">
        <v>14</v>
      </c>
      <c r="L48" s="12">
        <v>100</v>
      </c>
      <c r="M48" s="12">
        <v>3.92</v>
      </c>
      <c r="N48" s="11" t="s">
        <v>309</v>
      </c>
      <c r="O48" s="11" t="s">
        <v>310</v>
      </c>
      <c r="P48" s="11" t="s">
        <v>311</v>
      </c>
      <c r="Q48" s="11" t="s">
        <v>312</v>
      </c>
      <c r="R48" s="11" t="s">
        <v>312</v>
      </c>
      <c r="S48" s="11" t="s">
        <v>312</v>
      </c>
      <c r="T48" s="11" t="s">
        <v>312</v>
      </c>
      <c r="U48" s="11" t="s">
        <v>313</v>
      </c>
      <c r="V48" s="12" t="s">
        <v>326</v>
      </c>
      <c r="W48" s="11" t="s">
        <v>327</v>
      </c>
      <c r="X48" s="14">
        <v>124</v>
      </c>
      <c r="Y48" s="14">
        <v>3580</v>
      </c>
      <c r="Z48" s="14">
        <v>124</v>
      </c>
      <c r="AA48" s="15">
        <v>0.93275430499696999</v>
      </c>
      <c r="AB48" s="16">
        <v>0.65812579688295403</v>
      </c>
      <c r="AC48" s="17">
        <v>3963882</v>
      </c>
      <c r="AD48" s="14">
        <v>231811</v>
      </c>
      <c r="AE48" s="14">
        <v>231811</v>
      </c>
      <c r="AF48" s="14">
        <v>31966.7903225806</v>
      </c>
      <c r="AG48" s="14">
        <v>31966.7903225806</v>
      </c>
      <c r="AH48" s="14">
        <v>65636</v>
      </c>
      <c r="AI48" s="14">
        <v>65636</v>
      </c>
      <c r="AJ48" s="14">
        <v>11</v>
      </c>
      <c r="AK48" s="14">
        <v>43</v>
      </c>
      <c r="AL48" s="14">
        <v>0</v>
      </c>
      <c r="AM48" s="14">
        <v>0</v>
      </c>
      <c r="AN48" s="14">
        <v>0</v>
      </c>
      <c r="AO48" s="14">
        <v>1</v>
      </c>
      <c r="AP48" s="14">
        <v>44</v>
      </c>
      <c r="AQ48" s="22">
        <f>VLOOKUP($B48,Sheet3!$A:$Z,3,FALSE)</f>
        <v>1.2769445935350804E-3</v>
      </c>
      <c r="AR48" s="22">
        <f>VLOOKUP($B48,Sheet3!$A:$Z,4,FALSE)</f>
        <v>3.0328276210007214E-3</v>
      </c>
      <c r="AS48" s="22">
        <f>VLOOKUP($B48,Sheet3!$A:$Z,5,FALSE)</f>
        <v>1.9770186056408089E-3</v>
      </c>
      <c r="AT48" s="22">
        <f>VLOOKUP($B48,Sheet3!$A:$Z,6,FALSE)</f>
        <v>1.2903845492918027E-3</v>
      </c>
      <c r="AU48" s="22">
        <f>VLOOKUP($B48,Sheet3!$A:$Z,6,FALSE)</f>
        <v>1.2903845492918027E-3</v>
      </c>
      <c r="AV48" s="22">
        <f>VLOOKUP($B48,Sheet3!$A:$Z,8,FALSE)</f>
        <v>2.2433688443418979E-4</v>
      </c>
      <c r="AW48" s="22">
        <f>VLOOKUP($B48,Sheet3!$A:$Z,9,FALSE)</f>
        <v>1.0922657900602466E-2</v>
      </c>
      <c r="AX48" s="22">
        <f>VLOOKUP($B48,Sheet3!$A:$Z,10,FALSE)</f>
        <v>1.4723692517342615E-4</v>
      </c>
      <c r="AY48" s="22">
        <f>VLOOKUP($B48,Sheet3!$A:$Z,11,FALSE)</f>
        <v>5.5172095807455326E-5</v>
      </c>
      <c r="AZ48" s="22">
        <f>VLOOKUP($B48,Sheet3!$A:$Z,12,FALSE)</f>
        <v>1.2786493528231713E-2</v>
      </c>
      <c r="BA48" s="22">
        <f>VLOOKUP($B48,Sheet3!$A:$Z,13,FALSE)</f>
        <v>1.3342235828838649E-4</v>
      </c>
      <c r="BB48" s="22">
        <f>VLOOKUP($B48,Sheet3!$A:$Z,14,FALSE)</f>
        <v>1.5996808765395387E-2</v>
      </c>
      <c r="BC48" s="23">
        <f>VLOOKUP($B48,Sheet3!$A:$Z,15,FALSE)</f>
        <v>7.8298324125641177E-5</v>
      </c>
      <c r="BD48" s="22">
        <f>VLOOKUP($B48,Sheet3!$A:$Z,16,FALSE)</f>
        <v>1.7768331796141246E-3</v>
      </c>
      <c r="BE48" s="22">
        <f>VLOOKUP($B48,Sheet3!$A:$Z,17,FALSE)</f>
        <v>2.0427271389173787E-3</v>
      </c>
      <c r="BF48" s="22">
        <f>VLOOKUP($B48,Sheet3!$A:$Z,18,FALSE)</f>
        <v>1.9529564933067104E-3</v>
      </c>
      <c r="BG48" s="22">
        <f>VLOOKUP($B48,Sheet3!$A:$Z,19,FALSE)</f>
        <v>4.1464352014124927E-4</v>
      </c>
      <c r="BH48" s="22">
        <f>VLOOKUP($B48,Sheet3!$A:$Z,20,FALSE)</f>
        <v>1.0671728496241374E-2</v>
      </c>
      <c r="BI48" s="22">
        <f>VLOOKUP($B48,Sheet3!$A:$Z,21,FALSE)</f>
        <v>8.828549991579282E-3</v>
      </c>
      <c r="BJ48" s="22">
        <f>VLOOKUP($B48,Sheet3!$A:$Z,22,FALSE)</f>
        <v>5.5852117730364404E-5</v>
      </c>
      <c r="BK48" s="22">
        <f>VLOOKUP($B48,Sheet3!$A:$Z,23,FALSE)</f>
        <v>1.0910209522973753E-4</v>
      </c>
      <c r="BL48" s="22">
        <f>VLOOKUP($B48,Sheet3!$A:$Z,24,FALSE)</f>
        <v>3.9347926242366824E-5</v>
      </c>
      <c r="BM48" s="22">
        <f>VLOOKUP($B48,Sheet3!$A:$Z,25,FALSE)</f>
        <v>9.8649785395643416E-5</v>
      </c>
      <c r="BN48" s="22">
        <f>VLOOKUP($B48,Sheet3!$A:$Z,25,FALSE)</f>
        <v>9.8649785395643416E-5</v>
      </c>
    </row>
    <row r="49" spans="1:66" hidden="1" x14ac:dyDescent="0.2">
      <c r="A49">
        <f>VLOOKUP(B49,Sheet3!A:B,2,FALSE)</f>
        <v>0</v>
      </c>
      <c r="B49" s="12" t="s">
        <v>466</v>
      </c>
      <c r="C49" s="13">
        <v>97.44</v>
      </c>
      <c r="D49" s="13">
        <v>2.14</v>
      </c>
      <c r="E49" s="12" t="s">
        <v>344</v>
      </c>
      <c r="F49" s="11" t="s">
        <v>467</v>
      </c>
      <c r="G49" s="13" t="s">
        <v>307</v>
      </c>
      <c r="H49" s="12"/>
      <c r="I49" s="12"/>
      <c r="J49" s="12" t="s">
        <v>308</v>
      </c>
      <c r="K49" s="12">
        <v>9</v>
      </c>
      <c r="L49" s="12">
        <v>98.04</v>
      </c>
      <c r="M49" s="12">
        <v>2.63</v>
      </c>
      <c r="N49" s="11" t="s">
        <v>309</v>
      </c>
      <c r="O49" s="11" t="s">
        <v>352</v>
      </c>
      <c r="P49" s="11" t="s">
        <v>468</v>
      </c>
      <c r="Q49" s="11" t="s">
        <v>469</v>
      </c>
      <c r="R49" s="11" t="s">
        <v>312</v>
      </c>
      <c r="S49" s="11" t="s">
        <v>312</v>
      </c>
      <c r="T49" s="11" t="s">
        <v>312</v>
      </c>
      <c r="U49" s="11" t="s">
        <v>445</v>
      </c>
      <c r="V49" s="12" t="s">
        <v>470</v>
      </c>
      <c r="W49" s="11" t="s">
        <v>388</v>
      </c>
      <c r="X49" s="14">
        <v>116</v>
      </c>
      <c r="Y49" s="14">
        <v>2567</v>
      </c>
      <c r="Z49" s="14">
        <v>116</v>
      </c>
      <c r="AA49" s="15">
        <v>0.95187968330327699</v>
      </c>
      <c r="AB49" s="16">
        <v>0.71394646628021596</v>
      </c>
      <c r="AC49" s="17">
        <v>2452062</v>
      </c>
      <c r="AD49" s="14">
        <v>112145</v>
      </c>
      <c r="AE49" s="14">
        <v>112145</v>
      </c>
      <c r="AF49" s="14">
        <v>21138.4655172413</v>
      </c>
      <c r="AG49" s="14">
        <v>21138.4655172413</v>
      </c>
      <c r="AH49" s="14">
        <v>36562</v>
      </c>
      <c r="AI49" s="14">
        <v>36562</v>
      </c>
      <c r="AJ49" s="14">
        <v>11</v>
      </c>
      <c r="AK49" s="14">
        <v>45</v>
      </c>
      <c r="AL49" s="14">
        <v>0</v>
      </c>
      <c r="AM49" s="14">
        <v>1</v>
      </c>
      <c r="AN49" s="14">
        <v>0</v>
      </c>
      <c r="AO49" s="14">
        <v>1</v>
      </c>
      <c r="AP49" s="14">
        <v>47</v>
      </c>
      <c r="AQ49" s="22">
        <f>VLOOKUP($B49,Sheet3!$A:$Z,3,FALSE)</f>
        <v>2.4185296352179818E-4</v>
      </c>
      <c r="AR49" s="22">
        <f>VLOOKUP($B49,Sheet3!$A:$Z,4,FALSE)</f>
        <v>2.4239821855745889E-4</v>
      </c>
      <c r="AS49" s="22">
        <f>VLOOKUP($B49,Sheet3!$A:$Z,5,FALSE)</f>
        <v>2.9138279393017884E-4</v>
      </c>
      <c r="AT49" s="22">
        <f>VLOOKUP($B49,Sheet3!$A:$Z,6,FALSE)</f>
        <v>3.8071813180157096E-4</v>
      </c>
      <c r="AU49" s="22">
        <f>VLOOKUP($B49,Sheet3!$A:$Z,6,FALSE)</f>
        <v>3.8071813180157096E-4</v>
      </c>
      <c r="AV49" s="22">
        <f>VLOOKUP($B49,Sheet3!$A:$Z,8,FALSE)</f>
        <v>3.8041424842568907E-4</v>
      </c>
      <c r="AW49" s="22">
        <f>VLOOKUP($B49,Sheet3!$A:$Z,9,FALSE)</f>
        <v>2.2887606234797163E-4</v>
      </c>
      <c r="AX49" s="22">
        <f>VLOOKUP($B49,Sheet3!$A:$Z,10,FALSE)</f>
        <v>4.129825574246011E-4</v>
      </c>
      <c r="AY49" s="22">
        <f>VLOOKUP($B49,Sheet3!$A:$Z,11,FALSE)</f>
        <v>8.2526046865225857E-4</v>
      </c>
      <c r="AZ49" s="22">
        <f>VLOOKUP($B49,Sheet3!$A:$Z,12,FALSE)</f>
        <v>2.8429237328267585E-5</v>
      </c>
      <c r="BA49" s="22">
        <f>VLOOKUP($B49,Sheet3!$A:$Z,13,FALSE)</f>
        <v>7.0750386390601612E-4</v>
      </c>
      <c r="BB49" s="22">
        <f>VLOOKUP($B49,Sheet3!$A:$Z,14,FALSE)</f>
        <v>5.6904521206266734E-5</v>
      </c>
      <c r="BC49" s="23">
        <f>VLOOKUP($B49,Sheet3!$A:$Z,15,FALSE)</f>
        <v>6.5637261917040745E-4</v>
      </c>
      <c r="BD49" s="22">
        <f>VLOOKUP($B49,Sheet3!$A:$Z,16,FALSE)</f>
        <v>3.0772059823008725E-4</v>
      </c>
      <c r="BE49" s="22">
        <f>VLOOKUP($B49,Sheet3!$A:$Z,17,FALSE)</f>
        <v>2.4179305799021318E-4</v>
      </c>
      <c r="BF49" s="22">
        <f>VLOOKUP($B49,Sheet3!$A:$Z,18,FALSE)</f>
        <v>4.3283323154255508E-4</v>
      </c>
      <c r="BG49" s="22">
        <f>VLOOKUP($B49,Sheet3!$A:$Z,19,FALSE)</f>
        <v>5.22222914353834E-4</v>
      </c>
      <c r="BH49" s="22">
        <f>VLOOKUP($B49,Sheet3!$A:$Z,20,FALSE)</f>
        <v>2.0743026004183739E-4</v>
      </c>
      <c r="BI49" s="22">
        <f>VLOOKUP($B49,Sheet3!$A:$Z,21,FALSE)</f>
        <v>1.9036180498505225E-4</v>
      </c>
      <c r="BJ49" s="22">
        <f>VLOOKUP($B49,Sheet3!$A:$Z,22,FALSE)</f>
        <v>4.7448723814855529E-4</v>
      </c>
      <c r="BK49" s="22">
        <f>VLOOKUP($B49,Sheet3!$A:$Z,23,FALSE)</f>
        <v>4.3863331743252489E-4</v>
      </c>
      <c r="BL49" s="22">
        <f>VLOOKUP($B49,Sheet3!$A:$Z,24,FALSE)</f>
        <v>4.628951427904701E-4</v>
      </c>
      <c r="BM49" s="22">
        <f>VLOOKUP($B49,Sheet3!$A:$Z,25,FALSE)</f>
        <v>7.2854017681323253E-4</v>
      </c>
      <c r="BN49" s="22">
        <f>VLOOKUP($B49,Sheet3!$A:$Z,25,FALSE)</f>
        <v>7.2854017681323253E-4</v>
      </c>
    </row>
    <row r="50" spans="1:66" hidden="1" x14ac:dyDescent="0.2">
      <c r="A50" t="str">
        <f>VLOOKUP(B50,Sheet3!A:B,2,FALSE)</f>
        <v>compare with baikal</v>
      </c>
      <c r="B50" s="12" t="s">
        <v>227</v>
      </c>
      <c r="C50" s="13">
        <v>97.44</v>
      </c>
      <c r="D50" s="13">
        <v>2.99</v>
      </c>
      <c r="E50" s="12" t="s">
        <v>344</v>
      </c>
      <c r="F50" s="11" t="s">
        <v>364</v>
      </c>
      <c r="G50" s="13" t="s">
        <v>307</v>
      </c>
      <c r="H50" s="12"/>
      <c r="I50" s="12"/>
      <c r="J50" s="12" t="s">
        <v>308</v>
      </c>
      <c r="K50" s="12">
        <v>7</v>
      </c>
      <c r="L50" s="12">
        <v>100</v>
      </c>
      <c r="M50" s="12">
        <v>1.96</v>
      </c>
      <c r="N50" s="11" t="s">
        <v>309</v>
      </c>
      <c r="O50" s="11" t="s">
        <v>352</v>
      </c>
      <c r="P50" s="11" t="s">
        <v>372</v>
      </c>
      <c r="Q50" s="11" t="s">
        <v>386</v>
      </c>
      <c r="R50" s="11" t="s">
        <v>312</v>
      </c>
      <c r="S50" s="11" t="s">
        <v>312</v>
      </c>
      <c r="T50" s="11" t="s">
        <v>312</v>
      </c>
      <c r="U50" s="11" t="s">
        <v>365</v>
      </c>
      <c r="V50" s="12" t="s">
        <v>387</v>
      </c>
      <c r="W50" s="11" t="s">
        <v>388</v>
      </c>
      <c r="X50" s="14">
        <v>31</v>
      </c>
      <c r="Y50" s="14">
        <v>2892</v>
      </c>
      <c r="Z50" s="14">
        <v>31</v>
      </c>
      <c r="AA50" s="15">
        <v>0.93348640386402404</v>
      </c>
      <c r="AB50" s="16">
        <v>0.67791945758205097</v>
      </c>
      <c r="AC50" s="17">
        <v>2816131</v>
      </c>
      <c r="AD50" s="14">
        <v>509187</v>
      </c>
      <c r="AE50" s="14">
        <v>509187</v>
      </c>
      <c r="AF50" s="14">
        <v>90842.935483870897</v>
      </c>
      <c r="AG50" s="14">
        <v>90842.935483870897</v>
      </c>
      <c r="AH50" s="14">
        <v>215763</v>
      </c>
      <c r="AI50" s="14">
        <v>215763</v>
      </c>
      <c r="AJ50" s="14">
        <v>11</v>
      </c>
      <c r="AK50" s="14">
        <v>45</v>
      </c>
      <c r="AL50" s="14">
        <v>0</v>
      </c>
      <c r="AM50" s="14">
        <v>1</v>
      </c>
      <c r="AN50" s="14">
        <v>0</v>
      </c>
      <c r="AO50" s="14">
        <v>1</v>
      </c>
      <c r="AP50" s="14">
        <v>47</v>
      </c>
      <c r="AQ50" s="22">
        <f>VLOOKUP($B50,Sheet3!$A:$Z,3,FALSE)</f>
        <v>3.1115626884171185E-4</v>
      </c>
      <c r="AR50" s="22">
        <f>VLOOKUP($B50,Sheet3!$A:$Z,4,FALSE)</f>
        <v>5.8147942631192574E-4</v>
      </c>
      <c r="AS50" s="22">
        <f>VLOOKUP($B50,Sheet3!$A:$Z,5,FALSE)</f>
        <v>4.2200333898780398E-4</v>
      </c>
      <c r="AT50" s="22">
        <f>VLOOKUP($B50,Sheet3!$A:$Z,6,FALSE)</f>
        <v>2.504895891131766E-4</v>
      </c>
      <c r="AU50" s="22">
        <f>VLOOKUP($B50,Sheet3!$A:$Z,6,FALSE)</f>
        <v>2.504895891131766E-4</v>
      </c>
      <c r="AV50" s="22">
        <f>VLOOKUP($B50,Sheet3!$A:$Z,8,FALSE)</f>
        <v>1.3025281457399103E-5</v>
      </c>
      <c r="AW50" s="22">
        <f>VLOOKUP($B50,Sheet3!$A:$Z,9,FALSE)</f>
        <v>1.5677791856517807E-3</v>
      </c>
      <c r="AX50" s="22">
        <f>VLOOKUP($B50,Sheet3!$A:$Z,10,FALSE)</f>
        <v>6.0797325308708766E-6</v>
      </c>
      <c r="AY50" s="22">
        <f>VLOOKUP($B50,Sheet3!$A:$Z,11,FALSE)</f>
        <v>5.5539107970500211E-6</v>
      </c>
      <c r="AZ50" s="22">
        <f>VLOOKUP($B50,Sheet3!$A:$Z,12,FALSE)</f>
        <v>1.6047836969772327E-3</v>
      </c>
      <c r="BA50" s="22">
        <f>VLOOKUP($B50,Sheet3!$A:$Z,13,FALSE)</f>
        <v>1.0401570730149944E-5</v>
      </c>
      <c r="BB50" s="22">
        <f>VLOOKUP($B50,Sheet3!$A:$Z,14,FALSE)</f>
        <v>1.6109787181657538E-3</v>
      </c>
      <c r="BC50" s="23">
        <f>VLOOKUP($B50,Sheet3!$A:$Z,15,FALSE)</f>
        <v>7.1491116115608643E-6</v>
      </c>
      <c r="BD50" s="22">
        <f>VLOOKUP($B50,Sheet3!$A:$Z,16,FALSE)</f>
        <v>2.8279210456450449E-4</v>
      </c>
      <c r="BE50" s="22">
        <f>VLOOKUP($B50,Sheet3!$A:$Z,17,FALSE)</f>
        <v>4.0970100801999331E-4</v>
      </c>
      <c r="BF50" s="22">
        <f>VLOOKUP($B50,Sheet3!$A:$Z,18,FALSE)</f>
        <v>3.6701282042932019E-4</v>
      </c>
      <c r="BG50" s="22">
        <f>VLOOKUP($B50,Sheet3!$A:$Z,19,FALSE)</f>
        <v>3.3327139019696526E-5</v>
      </c>
      <c r="BH50" s="22">
        <f>VLOOKUP($B50,Sheet3!$A:$Z,20,FALSE)</f>
        <v>1.9532433923400033E-3</v>
      </c>
      <c r="BI50" s="22">
        <f>VLOOKUP($B50,Sheet3!$A:$Z,21,FALSE)</f>
        <v>1.3926261952367733E-3</v>
      </c>
      <c r="BJ50" s="22">
        <f>VLOOKUP($B50,Sheet3!$A:$Z,22,FALSE)</f>
        <v>7.113526992534927E-6</v>
      </c>
      <c r="BK50" s="22">
        <f>VLOOKUP($B50,Sheet3!$A:$Z,23,FALSE)</f>
        <v>1.4017224485079798E-5</v>
      </c>
      <c r="BL50" s="22">
        <f>VLOOKUP($B50,Sheet3!$A:$Z,24,FALSE)</f>
        <v>8.7737074320405723E-6</v>
      </c>
      <c r="BM50" s="22">
        <f>VLOOKUP($B50,Sheet3!$A:$Z,25,FALSE)</f>
        <v>1.0508329661822492E-5</v>
      </c>
      <c r="BN50" s="22">
        <f>VLOOKUP($B50,Sheet3!$A:$Z,25,FALSE)</f>
        <v>1.0508329661822492E-5</v>
      </c>
    </row>
    <row r="51" spans="1:66" hidden="1" x14ac:dyDescent="0.2">
      <c r="A51">
        <f>VLOOKUP(B51,Sheet3!A:B,2,FALSE)</f>
        <v>0</v>
      </c>
      <c r="B51" s="12" t="s">
        <v>473</v>
      </c>
      <c r="C51" s="13">
        <v>90.27</v>
      </c>
      <c r="D51" s="13">
        <v>3.41</v>
      </c>
      <c r="E51" s="12" t="s">
        <v>344</v>
      </c>
      <c r="F51" s="11" t="s">
        <v>359</v>
      </c>
      <c r="G51" s="13" t="s">
        <v>307</v>
      </c>
      <c r="H51" s="12"/>
      <c r="I51" s="12"/>
      <c r="J51" s="12" t="s">
        <v>308</v>
      </c>
      <c r="K51" s="12">
        <v>3</v>
      </c>
      <c r="L51" s="12">
        <v>100</v>
      </c>
      <c r="M51" s="12">
        <v>3.92</v>
      </c>
      <c r="N51" s="11"/>
      <c r="O51" s="11"/>
      <c r="P51" s="11"/>
      <c r="Q51" s="11"/>
      <c r="R51" s="11"/>
      <c r="S51" s="11"/>
      <c r="T51" s="11"/>
      <c r="U51" s="11" t="s">
        <v>360</v>
      </c>
      <c r="V51" s="12" t="s">
        <v>474</v>
      </c>
      <c r="W51" s="11"/>
      <c r="X51" s="14">
        <v>346</v>
      </c>
      <c r="Y51" s="14">
        <v>2835</v>
      </c>
      <c r="Z51" s="14">
        <v>346</v>
      </c>
      <c r="AA51" s="15">
        <v>0.94234167279676595</v>
      </c>
      <c r="AB51" s="16">
        <v>0.68650493315031502</v>
      </c>
      <c r="AC51" s="17">
        <v>2637260</v>
      </c>
      <c r="AD51" s="14">
        <v>47701</v>
      </c>
      <c r="AE51" s="14">
        <v>47701</v>
      </c>
      <c r="AF51" s="14">
        <v>7622.13872832369</v>
      </c>
      <c r="AG51" s="14">
        <v>7622.13872832369</v>
      </c>
      <c r="AH51" s="14">
        <v>11088</v>
      </c>
      <c r="AI51" s="14">
        <v>11088</v>
      </c>
      <c r="AJ51" s="14">
        <v>11</v>
      </c>
      <c r="AK51" s="14">
        <v>44</v>
      </c>
      <c r="AL51" s="14">
        <v>0</v>
      </c>
      <c r="AM51" s="14">
        <v>0</v>
      </c>
      <c r="AN51" s="14">
        <v>0</v>
      </c>
      <c r="AO51" s="14">
        <v>1</v>
      </c>
      <c r="AP51" s="14">
        <v>45</v>
      </c>
      <c r="AQ51" s="22">
        <f>VLOOKUP($B51,Sheet3!$A:$Z,3,FALSE)</f>
        <v>1.0572271698018832E-4</v>
      </c>
      <c r="AR51" s="22">
        <f>VLOOKUP($B51,Sheet3!$A:$Z,4,FALSE)</f>
        <v>2.3191329375579531E-4</v>
      </c>
      <c r="AS51" s="22">
        <f>VLOOKUP($B51,Sheet3!$A:$Z,5,FALSE)</f>
        <v>2.048744918570129E-4</v>
      </c>
      <c r="AT51" s="22">
        <f>VLOOKUP($B51,Sheet3!$A:$Z,6,FALSE)</f>
        <v>2.4158410667205095E-4</v>
      </c>
      <c r="AU51" s="22">
        <f>VLOOKUP($B51,Sheet3!$A:$Z,6,FALSE)</f>
        <v>2.4158410667205095E-4</v>
      </c>
      <c r="AV51" s="22">
        <f>VLOOKUP($B51,Sheet3!$A:$Z,8,FALSE)</f>
        <v>2.9065745061554742E-4</v>
      </c>
      <c r="AW51" s="22">
        <f>VLOOKUP($B51,Sheet3!$A:$Z,9,FALSE)</f>
        <v>1.7405850690450822E-4</v>
      </c>
      <c r="AX51" s="22">
        <f>VLOOKUP($B51,Sheet3!$A:$Z,10,FALSE)</f>
        <v>3.0031670226654051E-4</v>
      </c>
      <c r="AY51" s="22">
        <f>VLOOKUP($B51,Sheet3!$A:$Z,11,FALSE)</f>
        <v>5.7446759046768001E-4</v>
      </c>
      <c r="AZ51" s="22">
        <f>VLOOKUP($B51,Sheet3!$A:$Z,12,FALSE)</f>
        <v>4.1524909782406004E-5</v>
      </c>
      <c r="BA51" s="22">
        <f>VLOOKUP($B51,Sheet3!$A:$Z,13,FALSE)</f>
        <v>5.6021493432988176E-4</v>
      </c>
      <c r="BB51" s="22">
        <f>VLOOKUP($B51,Sheet3!$A:$Z,14,FALSE)</f>
        <v>8.1124319735438651E-5</v>
      </c>
      <c r="BC51" s="23">
        <f>VLOOKUP($B51,Sheet3!$A:$Z,15,FALSE)</f>
        <v>4.2021252828007013E-4</v>
      </c>
      <c r="BD51" s="22">
        <f>VLOOKUP($B51,Sheet3!$A:$Z,16,FALSE)</f>
        <v>2.2698955456296248E-4</v>
      </c>
      <c r="BE51" s="22">
        <f>VLOOKUP($B51,Sheet3!$A:$Z,17,FALSE)</f>
        <v>1.583116696017593E-4</v>
      </c>
      <c r="BF51" s="22">
        <f>VLOOKUP($B51,Sheet3!$A:$Z,18,FALSE)</f>
        <v>2.4368029386340933E-4</v>
      </c>
      <c r="BG51" s="22">
        <f>VLOOKUP($B51,Sheet3!$A:$Z,19,FALSE)</f>
        <v>3.1998095149512941E-4</v>
      </c>
      <c r="BH51" s="22">
        <f>VLOOKUP($B51,Sheet3!$A:$Z,20,FALSE)</f>
        <v>1.2630474661365362E-4</v>
      </c>
      <c r="BI51" s="22">
        <f>VLOOKUP($B51,Sheet3!$A:$Z,21,FALSE)</f>
        <v>1.1825692895941411E-4</v>
      </c>
      <c r="BJ51" s="22">
        <f>VLOOKUP($B51,Sheet3!$A:$Z,22,FALSE)</f>
        <v>2.0825850495925503E-4</v>
      </c>
      <c r="BK51" s="22">
        <f>VLOOKUP($B51,Sheet3!$A:$Z,23,FALSE)</f>
        <v>8.5860284588876886E-5</v>
      </c>
      <c r="BL51" s="22">
        <f>VLOOKUP($B51,Sheet3!$A:$Z,24,FALSE)</f>
        <v>2.115598014703836E-4</v>
      </c>
      <c r="BM51" s="22">
        <f>VLOOKUP($B51,Sheet3!$A:$Z,25,FALSE)</f>
        <v>2.2059509086723615E-4</v>
      </c>
      <c r="BN51" s="22">
        <f>VLOOKUP($B51,Sheet3!$A:$Z,25,FALSE)</f>
        <v>2.2059509086723615E-4</v>
      </c>
    </row>
    <row r="52" spans="1:66" hidden="1" x14ac:dyDescent="0.2">
      <c r="A52" t="str">
        <f>VLOOKUP(B52,Sheet3!A:B,2,FALSE)</f>
        <v>compare with baikal</v>
      </c>
      <c r="B52" s="12" t="s">
        <v>11</v>
      </c>
      <c r="C52" s="13">
        <v>76.88</v>
      </c>
      <c r="D52" s="13">
        <v>2.56</v>
      </c>
      <c r="E52" s="12" t="s">
        <v>344</v>
      </c>
      <c r="F52" s="11" t="s">
        <v>444</v>
      </c>
      <c r="G52" s="13" t="s">
        <v>307</v>
      </c>
      <c r="H52" s="12"/>
      <c r="I52" s="12"/>
      <c r="J52" s="12" t="s">
        <v>308</v>
      </c>
      <c r="K52" s="12">
        <v>24</v>
      </c>
      <c r="L52" s="12">
        <v>90.2</v>
      </c>
      <c r="M52" s="12">
        <v>0</v>
      </c>
      <c r="N52" s="11"/>
      <c r="O52" s="11"/>
      <c r="P52" s="11"/>
      <c r="Q52" s="11"/>
      <c r="R52" s="11"/>
      <c r="S52" s="11"/>
      <c r="T52" s="11"/>
      <c r="U52" s="11" t="s">
        <v>445</v>
      </c>
      <c r="V52" s="12" t="s">
        <v>446</v>
      </c>
      <c r="W52" s="11"/>
      <c r="X52" s="14">
        <v>190</v>
      </c>
      <c r="Y52" s="14">
        <v>1311</v>
      </c>
      <c r="Z52" s="14">
        <v>190</v>
      </c>
      <c r="AA52" s="15">
        <v>0.95595633350609699</v>
      </c>
      <c r="AB52" s="16">
        <v>0.62450116572843895</v>
      </c>
      <c r="AC52" s="17">
        <v>1169226</v>
      </c>
      <c r="AD52" s="14">
        <v>47124</v>
      </c>
      <c r="AE52" s="14">
        <v>47124</v>
      </c>
      <c r="AF52" s="14">
        <v>6153.8210526315697</v>
      </c>
      <c r="AG52" s="14">
        <v>6153.8210526315697</v>
      </c>
      <c r="AH52" s="14">
        <v>8817</v>
      </c>
      <c r="AI52" s="14">
        <v>8817</v>
      </c>
      <c r="AJ52" s="14">
        <v>11</v>
      </c>
      <c r="AK52" s="14">
        <v>24</v>
      </c>
      <c r="AL52" s="14">
        <v>0</v>
      </c>
      <c r="AM52" s="14">
        <v>0</v>
      </c>
      <c r="AN52" s="14">
        <v>0</v>
      </c>
      <c r="AO52" s="14">
        <v>0</v>
      </c>
      <c r="AP52" s="14">
        <v>24</v>
      </c>
      <c r="AQ52" s="22">
        <f>VLOOKUP($B52,Sheet3!$A:$Z,3,FALSE)</f>
        <v>2.2394490897791757E-2</v>
      </c>
      <c r="AR52" s="22">
        <f>VLOOKUP($B52,Sheet3!$A:$Z,4,FALSE)</f>
        <v>1.9842385522019737E-2</v>
      </c>
      <c r="AS52" s="22">
        <f>VLOOKUP($B52,Sheet3!$A:$Z,5,FALSE)</f>
        <v>2.197237655884168E-2</v>
      </c>
      <c r="AT52" s="22">
        <f>VLOOKUP($B52,Sheet3!$A:$Z,6,FALSE)</f>
        <v>2.7517792575966846E-2</v>
      </c>
      <c r="AU52" s="22">
        <f>VLOOKUP($B52,Sheet3!$A:$Z,6,FALSE)</f>
        <v>2.7517792575966846E-2</v>
      </c>
      <c r="AV52" s="22">
        <f>VLOOKUP($B52,Sheet3!$A:$Z,8,FALSE)</f>
        <v>3.357214027615503E-2</v>
      </c>
      <c r="AW52" s="22">
        <f>VLOOKUP($B52,Sheet3!$A:$Z,9,FALSE)</f>
        <v>2.1653395281843044E-2</v>
      </c>
      <c r="AX52" s="22">
        <f>VLOOKUP($B52,Sheet3!$A:$Z,10,FALSE)</f>
        <v>3.329823481241434E-2</v>
      </c>
      <c r="AY52" s="22">
        <f>VLOOKUP($B52,Sheet3!$A:$Z,11,FALSE)</f>
        <v>3.5589713461461253E-2</v>
      </c>
      <c r="AZ52" s="22">
        <f>VLOOKUP($B52,Sheet3!$A:$Z,12,FALSE)</f>
        <v>1.2822026171784783E-2</v>
      </c>
      <c r="BA52" s="22">
        <f>VLOOKUP($B52,Sheet3!$A:$Z,13,FALSE)</f>
        <v>3.6306634188752657E-2</v>
      </c>
      <c r="BB52" s="22">
        <f>VLOOKUP($B52,Sheet3!$A:$Z,14,FALSE)</f>
        <v>2.0817774321199439E-2</v>
      </c>
      <c r="BC52" s="23">
        <f>VLOOKUP($B52,Sheet3!$A:$Z,15,FALSE)</f>
        <v>3.2563030661891153E-2</v>
      </c>
      <c r="BD52" s="22">
        <f>VLOOKUP($B52,Sheet3!$A:$Z,16,FALSE)</f>
        <v>3.1805330205450733E-2</v>
      </c>
      <c r="BE52" s="22">
        <f>VLOOKUP($B52,Sheet3!$A:$Z,17,FALSE)</f>
        <v>1.7857715055024204E-2</v>
      </c>
      <c r="BF52" s="22">
        <f>VLOOKUP($B52,Sheet3!$A:$Z,18,FALSE)</f>
        <v>3.2847171829976832E-2</v>
      </c>
      <c r="BG52" s="22">
        <f>VLOOKUP($B52,Sheet3!$A:$Z,19,FALSE)</f>
        <v>4.3963622822534409E-2</v>
      </c>
      <c r="BH52" s="22">
        <f>VLOOKUP($B52,Sheet3!$A:$Z,20,FALSE)</f>
        <v>2.3586361897880163E-2</v>
      </c>
      <c r="BI52" s="22">
        <f>VLOOKUP($B52,Sheet3!$A:$Z,21,FALSE)</f>
        <v>1.9705802943396366E-2</v>
      </c>
      <c r="BJ52" s="22">
        <f>VLOOKUP($B52,Sheet3!$A:$Z,22,FALSE)</f>
        <v>4.5453817765942706E-2</v>
      </c>
      <c r="BK52" s="22">
        <f>VLOOKUP($B52,Sheet3!$A:$Z,23,FALSE)</f>
        <v>5.2107647620452703E-2</v>
      </c>
      <c r="BL52" s="22">
        <f>VLOOKUP($B52,Sheet3!$A:$Z,24,FALSE)</f>
        <v>4.8021208380649702E-2</v>
      </c>
      <c r="BM52" s="22">
        <f>VLOOKUP($B52,Sheet3!$A:$Z,25,FALSE)</f>
        <v>6.6557695083124105E-2</v>
      </c>
      <c r="BN52" s="22">
        <f>VLOOKUP($B52,Sheet3!$A:$Z,25,FALSE)</f>
        <v>6.6557695083124105E-2</v>
      </c>
    </row>
    <row r="53" spans="1:66" hidden="1" x14ac:dyDescent="0.2">
      <c r="A53" t="str">
        <f>VLOOKUP(B53,Sheet3!A:B,2,FALSE)</f>
        <v>compare with baikal</v>
      </c>
      <c r="B53" s="12" t="s">
        <v>5</v>
      </c>
      <c r="C53" s="13">
        <v>79.599999999999994</v>
      </c>
      <c r="D53" s="13">
        <v>6.84</v>
      </c>
      <c r="E53" s="12" t="s">
        <v>344</v>
      </c>
      <c r="F53" s="11" t="s">
        <v>444</v>
      </c>
      <c r="G53" s="13" t="s">
        <v>307</v>
      </c>
      <c r="H53" s="12"/>
      <c r="I53" s="12"/>
      <c r="J53" s="12" t="s">
        <v>308</v>
      </c>
      <c r="K53" s="12">
        <v>24</v>
      </c>
      <c r="L53" s="12">
        <v>84.31</v>
      </c>
      <c r="M53" s="12">
        <v>7.84</v>
      </c>
      <c r="N53" s="11"/>
      <c r="O53" s="11"/>
      <c r="P53" s="11"/>
      <c r="Q53" s="11"/>
      <c r="R53" s="11"/>
      <c r="S53" s="11"/>
      <c r="T53" s="11"/>
      <c r="U53" s="11" t="s">
        <v>445</v>
      </c>
      <c r="V53" s="12" t="s">
        <v>447</v>
      </c>
      <c r="W53" s="11"/>
      <c r="X53" s="14">
        <v>423</v>
      </c>
      <c r="Y53" s="14">
        <v>2097</v>
      </c>
      <c r="Z53" s="14">
        <v>423</v>
      </c>
      <c r="AA53" s="15">
        <v>0.95548995459224695</v>
      </c>
      <c r="AB53" s="16">
        <v>0.62023799181558903</v>
      </c>
      <c r="AC53" s="17">
        <v>1761153</v>
      </c>
      <c r="AD53" s="14">
        <v>32272</v>
      </c>
      <c r="AE53" s="14">
        <v>32272</v>
      </c>
      <c r="AF53" s="14">
        <v>4163.48226950354</v>
      </c>
      <c r="AG53" s="14">
        <v>4163.48226950354</v>
      </c>
      <c r="AH53" s="14">
        <v>5203</v>
      </c>
      <c r="AI53" s="14">
        <v>5203</v>
      </c>
      <c r="AJ53" s="14">
        <v>11</v>
      </c>
      <c r="AK53" s="14">
        <v>30</v>
      </c>
      <c r="AL53" s="14">
        <v>0</v>
      </c>
      <c r="AM53" s="14">
        <v>0</v>
      </c>
      <c r="AN53" s="14">
        <v>0</v>
      </c>
      <c r="AO53" s="14">
        <v>1</v>
      </c>
      <c r="AP53" s="14">
        <v>31</v>
      </c>
      <c r="AQ53" s="22">
        <f>VLOOKUP($B53,Sheet3!$A:$Z,3,FALSE)</f>
        <v>4.2824524844363623E-2</v>
      </c>
      <c r="AR53" s="22">
        <f>VLOOKUP($B53,Sheet3!$A:$Z,4,FALSE)</f>
        <v>4.3843100898188776E-2</v>
      </c>
      <c r="AS53" s="22">
        <f>VLOOKUP($B53,Sheet3!$A:$Z,5,FALSE)</f>
        <v>4.5687458561900263E-2</v>
      </c>
      <c r="AT53" s="22">
        <f>VLOOKUP($B53,Sheet3!$A:$Z,6,FALSE)</f>
        <v>5.8290180518290061E-2</v>
      </c>
      <c r="AU53" s="22">
        <f>VLOOKUP($B53,Sheet3!$A:$Z,6,FALSE)</f>
        <v>5.8290180518290061E-2</v>
      </c>
      <c r="AV53" s="22">
        <f>VLOOKUP($B53,Sheet3!$A:$Z,8,FALSE)</f>
        <v>6.9772820221728732E-2</v>
      </c>
      <c r="AW53" s="22">
        <f>VLOOKUP($B53,Sheet3!$A:$Z,9,FALSE)</f>
        <v>4.3107082106431258E-2</v>
      </c>
      <c r="AX53" s="22">
        <f>VLOOKUP($B53,Sheet3!$A:$Z,10,FALSE)</f>
        <v>6.4601288391266193E-2</v>
      </c>
      <c r="AY53" s="22">
        <f>VLOOKUP($B53,Sheet3!$A:$Z,11,FALSE)</f>
        <v>7.6609481137557445E-2</v>
      </c>
      <c r="AZ53" s="22">
        <f>VLOOKUP($B53,Sheet3!$A:$Z,12,FALSE)</f>
        <v>2.3728131848997153E-2</v>
      </c>
      <c r="BA53" s="22">
        <f>VLOOKUP($B53,Sheet3!$A:$Z,13,FALSE)</f>
        <v>7.551712394468757E-2</v>
      </c>
      <c r="BB53" s="22">
        <f>VLOOKUP($B53,Sheet3!$A:$Z,14,FALSE)</f>
        <v>3.976659918619211E-2</v>
      </c>
      <c r="BC53" s="23">
        <f>VLOOKUP($B53,Sheet3!$A:$Z,15,FALSE)</f>
        <v>6.8105787053686667E-2</v>
      </c>
      <c r="BD53" s="22">
        <f>VLOOKUP($B53,Sheet3!$A:$Z,16,FALSE)</f>
        <v>6.5884723456701585E-2</v>
      </c>
      <c r="BE53" s="22">
        <f>VLOOKUP($B53,Sheet3!$A:$Z,17,FALSE)</f>
        <v>4.0483629250820594E-2</v>
      </c>
      <c r="BF53" s="22">
        <f>VLOOKUP($B53,Sheet3!$A:$Z,18,FALSE)</f>
        <v>7.3560222685176258E-2</v>
      </c>
      <c r="BG53" s="22">
        <f>VLOOKUP($B53,Sheet3!$A:$Z,19,FALSE)</f>
        <v>9.3562342000151788E-2</v>
      </c>
      <c r="BH53" s="22">
        <f>VLOOKUP($B53,Sheet3!$A:$Z,20,FALSE)</f>
        <v>4.629909322633409E-2</v>
      </c>
      <c r="BI53" s="22">
        <f>VLOOKUP($B53,Sheet3!$A:$Z,21,FALSE)</f>
        <v>3.8821780643254061E-2</v>
      </c>
      <c r="BJ53" s="22">
        <f>VLOOKUP($B53,Sheet3!$A:$Z,22,FALSE)</f>
        <v>9.4650167962893203E-2</v>
      </c>
      <c r="BK53" s="22">
        <f>VLOOKUP($B53,Sheet3!$A:$Z,23,FALSE)</f>
        <v>0.10931988824301263</v>
      </c>
      <c r="BL53" s="22">
        <f>VLOOKUP($B53,Sheet3!$A:$Z,24,FALSE)</f>
        <v>9.9457092764398777E-2</v>
      </c>
      <c r="BM53" s="22">
        <f>VLOOKUP($B53,Sheet3!$A:$Z,25,FALSE)</f>
        <v>0.12893498002324344</v>
      </c>
      <c r="BN53" s="22">
        <f>VLOOKUP($B53,Sheet3!$A:$Z,25,FALSE)</f>
        <v>0.12893498002324344</v>
      </c>
    </row>
    <row r="54" spans="1:66" hidden="1" x14ac:dyDescent="0.2">
      <c r="A54" t="str">
        <f>VLOOKUP(B54,Sheet3!A:B,2,FALSE)</f>
        <v>compare with baikal</v>
      </c>
      <c r="B54" s="12" t="s">
        <v>32</v>
      </c>
      <c r="C54" s="13">
        <v>91.45</v>
      </c>
      <c r="D54" s="13">
        <v>1.28</v>
      </c>
      <c r="E54" s="12" t="s">
        <v>344</v>
      </c>
      <c r="F54" s="11" t="s">
        <v>444</v>
      </c>
      <c r="G54" s="13" t="s">
        <v>307</v>
      </c>
      <c r="H54" s="12"/>
      <c r="I54" s="12"/>
      <c r="J54" s="12" t="s">
        <v>308</v>
      </c>
      <c r="K54" s="12">
        <v>24</v>
      </c>
      <c r="L54" s="12">
        <v>100</v>
      </c>
      <c r="M54" s="12">
        <v>0</v>
      </c>
      <c r="N54" s="11" t="s">
        <v>309</v>
      </c>
      <c r="O54" s="11" t="s">
        <v>352</v>
      </c>
      <c r="P54" s="11" t="s">
        <v>372</v>
      </c>
      <c r="Q54" s="11" t="s">
        <v>450</v>
      </c>
      <c r="R54" s="11" t="s">
        <v>451</v>
      </c>
      <c r="S54" s="11" t="s">
        <v>452</v>
      </c>
      <c r="T54" s="11" t="s">
        <v>312</v>
      </c>
      <c r="U54" s="11" t="s">
        <v>445</v>
      </c>
      <c r="V54" s="12" t="s">
        <v>453</v>
      </c>
      <c r="W54" s="11" t="s">
        <v>454</v>
      </c>
      <c r="X54" s="14">
        <v>42</v>
      </c>
      <c r="Y54" s="14">
        <v>1983</v>
      </c>
      <c r="Z54" s="14">
        <v>42</v>
      </c>
      <c r="AA54" s="15">
        <v>0.95195299050710702</v>
      </c>
      <c r="AB54" s="16">
        <v>0.63356911858737797</v>
      </c>
      <c r="AC54" s="17">
        <v>1951776</v>
      </c>
      <c r="AD54" s="14">
        <v>199221</v>
      </c>
      <c r="AE54" s="14">
        <v>199221</v>
      </c>
      <c r="AF54" s="14">
        <v>46470.857142857101</v>
      </c>
      <c r="AG54" s="14">
        <v>46470.857142857101</v>
      </c>
      <c r="AH54" s="14">
        <v>116240</v>
      </c>
      <c r="AI54" s="14">
        <v>116240</v>
      </c>
      <c r="AJ54" s="14">
        <v>11</v>
      </c>
      <c r="AK54" s="14">
        <v>44</v>
      </c>
      <c r="AL54" s="14">
        <v>0</v>
      </c>
      <c r="AM54" s="14">
        <v>1</v>
      </c>
      <c r="AN54" s="14">
        <v>0</v>
      </c>
      <c r="AO54" s="14">
        <v>3</v>
      </c>
      <c r="AP54" s="14">
        <v>48</v>
      </c>
      <c r="AQ54" s="22">
        <f>VLOOKUP($B54,Sheet3!$A:$Z,3,FALSE)</f>
        <v>4.5796709742548453E-3</v>
      </c>
      <c r="AR54" s="22">
        <f>VLOOKUP($B54,Sheet3!$A:$Z,4,FALSE)</f>
        <v>5.5841820918815606E-3</v>
      </c>
      <c r="AS54" s="22">
        <f>VLOOKUP($B54,Sheet3!$A:$Z,5,FALSE)</f>
        <v>5.6903305471057777E-3</v>
      </c>
      <c r="AT54" s="22">
        <f>VLOOKUP($B54,Sheet3!$A:$Z,6,FALSE)</f>
        <v>7.3732492557756794E-3</v>
      </c>
      <c r="AU54" s="22">
        <f>VLOOKUP($B54,Sheet3!$A:$Z,6,FALSE)</f>
        <v>7.3732492557756794E-3</v>
      </c>
      <c r="AV54" s="22">
        <f>VLOOKUP($B54,Sheet3!$A:$Z,8,FALSE)</f>
        <v>8.5899902614724691E-3</v>
      </c>
      <c r="AW54" s="22">
        <f>VLOOKUP($B54,Sheet3!$A:$Z,9,FALSE)</f>
        <v>4.0981205565000312E-3</v>
      </c>
      <c r="AX54" s="22">
        <f>VLOOKUP($B54,Sheet3!$A:$Z,10,FALSE)</f>
        <v>8.5216227218500185E-3</v>
      </c>
      <c r="AY54" s="22">
        <f>VLOOKUP($B54,Sheet3!$A:$Z,11,FALSE)</f>
        <v>8.2973811108817668E-3</v>
      </c>
      <c r="AZ54" s="22">
        <f>VLOOKUP($B54,Sheet3!$A:$Z,12,FALSE)</f>
        <v>9.114189113228066E-4</v>
      </c>
      <c r="BA54" s="22">
        <f>VLOOKUP($B54,Sheet3!$A:$Z,13,FALSE)</f>
        <v>9.3459674405385502E-3</v>
      </c>
      <c r="BB54" s="22">
        <f>VLOOKUP($B54,Sheet3!$A:$Z,14,FALSE)</f>
        <v>2.2802724014766912E-3</v>
      </c>
      <c r="BC54" s="23">
        <f>VLOOKUP($B54,Sheet3!$A:$Z,15,FALSE)</f>
        <v>8.4769223470310771E-3</v>
      </c>
      <c r="BD54" s="22">
        <f>VLOOKUP($B54,Sheet3!$A:$Z,16,FALSE)</f>
        <v>8.6794430055536671E-3</v>
      </c>
      <c r="BE54" s="22">
        <f>VLOOKUP($B54,Sheet3!$A:$Z,17,FALSE)</f>
        <v>4.8129212756233344E-3</v>
      </c>
      <c r="BF54" s="22">
        <f>VLOOKUP($B54,Sheet3!$A:$Z,18,FALSE)</f>
        <v>9.8971652653905094E-3</v>
      </c>
      <c r="BG54" s="22">
        <f>VLOOKUP($B54,Sheet3!$A:$Z,19,FALSE)</f>
        <v>1.4055887808207546E-2</v>
      </c>
      <c r="BH54" s="22">
        <f>VLOOKUP($B54,Sheet3!$A:$Z,20,FALSE)</f>
        <v>4.9476277438452029E-3</v>
      </c>
      <c r="BI54" s="22">
        <f>VLOOKUP($B54,Sheet3!$A:$Z,21,FALSE)</f>
        <v>4.2972913380001582E-3</v>
      </c>
      <c r="BJ54" s="22">
        <f>VLOOKUP($B54,Sheet3!$A:$Z,22,FALSE)</f>
        <v>1.3061183682115972E-2</v>
      </c>
      <c r="BK54" s="22">
        <f>VLOOKUP($B54,Sheet3!$A:$Z,23,FALSE)</f>
        <v>1.4548903371423387E-2</v>
      </c>
      <c r="BL54" s="22">
        <f>VLOOKUP($B54,Sheet3!$A:$Z,24,FALSE)</f>
        <v>1.3136232792925622E-2</v>
      </c>
      <c r="BM54" s="22">
        <f>VLOOKUP($B54,Sheet3!$A:$Z,25,FALSE)</f>
        <v>1.6855088087631958E-2</v>
      </c>
      <c r="BN54" s="22">
        <f>VLOOKUP($B54,Sheet3!$A:$Z,25,FALSE)</f>
        <v>1.6855088087631958E-2</v>
      </c>
    </row>
    <row r="55" spans="1:66" hidden="1" x14ac:dyDescent="0.2">
      <c r="A55" t="str">
        <f>VLOOKUP(B55,Sheet3!A:B,2,FALSE)</f>
        <v>compare with baikal</v>
      </c>
      <c r="B55" s="12" t="s">
        <v>42</v>
      </c>
      <c r="C55" s="13">
        <v>85.47</v>
      </c>
      <c r="D55" s="13">
        <v>1.28</v>
      </c>
      <c r="E55" s="12" t="s">
        <v>344</v>
      </c>
      <c r="F55" s="11" t="s">
        <v>444</v>
      </c>
      <c r="G55" s="13" t="s">
        <v>307</v>
      </c>
      <c r="H55" s="12"/>
      <c r="I55" s="12"/>
      <c r="J55" s="12" t="s">
        <v>308</v>
      </c>
      <c r="K55" s="12">
        <v>23</v>
      </c>
      <c r="L55" s="12">
        <v>92.16</v>
      </c>
      <c r="M55" s="12">
        <v>1.96</v>
      </c>
      <c r="N55" s="11" t="s">
        <v>309</v>
      </c>
      <c r="O55" s="11" t="s">
        <v>352</v>
      </c>
      <c r="P55" s="11" t="s">
        <v>372</v>
      </c>
      <c r="Q55" s="11" t="s">
        <v>450</v>
      </c>
      <c r="R55" s="11" t="s">
        <v>451</v>
      </c>
      <c r="S55" s="11" t="s">
        <v>455</v>
      </c>
      <c r="T55" s="11" t="s">
        <v>312</v>
      </c>
      <c r="U55" s="11" t="s">
        <v>445</v>
      </c>
      <c r="V55" s="12" t="s">
        <v>456</v>
      </c>
      <c r="W55" s="11" t="s">
        <v>454</v>
      </c>
      <c r="X55" s="14">
        <v>44</v>
      </c>
      <c r="Y55" s="14">
        <v>1712</v>
      </c>
      <c r="Z55" s="14">
        <v>44</v>
      </c>
      <c r="AA55" s="15">
        <v>0.941781417559311</v>
      </c>
      <c r="AB55" s="16">
        <v>0.673862742070378</v>
      </c>
      <c r="AC55" s="17">
        <v>1742107</v>
      </c>
      <c r="AD55" s="14">
        <v>198606</v>
      </c>
      <c r="AE55" s="14">
        <v>198606</v>
      </c>
      <c r="AF55" s="14">
        <v>39593.340909090897</v>
      </c>
      <c r="AG55" s="14">
        <v>39593.340909090897</v>
      </c>
      <c r="AH55" s="14">
        <v>78972</v>
      </c>
      <c r="AI55" s="14">
        <v>78972</v>
      </c>
      <c r="AJ55" s="14">
        <v>11</v>
      </c>
      <c r="AK55" s="14">
        <v>35</v>
      </c>
      <c r="AL55" s="14">
        <v>0</v>
      </c>
      <c r="AM55" s="14">
        <v>1</v>
      </c>
      <c r="AN55" s="14">
        <v>0</v>
      </c>
      <c r="AO55" s="14">
        <v>2</v>
      </c>
      <c r="AP55" s="14">
        <v>38</v>
      </c>
      <c r="AQ55" s="22">
        <f>VLOOKUP($B55,Sheet3!$A:$Z,3,FALSE)</f>
        <v>3.648021952706039E-3</v>
      </c>
      <c r="AR55" s="22">
        <f>VLOOKUP($B55,Sheet3!$A:$Z,4,FALSE)</f>
        <v>4.4407013808627528E-3</v>
      </c>
      <c r="AS55" s="22">
        <f>VLOOKUP($B55,Sheet3!$A:$Z,5,FALSE)</f>
        <v>4.4398011004225081E-3</v>
      </c>
      <c r="AT55" s="22">
        <f>VLOOKUP($B55,Sheet3!$A:$Z,6,FALSE)</f>
        <v>6.4363082902867391E-3</v>
      </c>
      <c r="AU55" s="22">
        <f>VLOOKUP($B55,Sheet3!$A:$Z,6,FALSE)</f>
        <v>6.4363082902867391E-3</v>
      </c>
      <c r="AV55" s="22">
        <f>VLOOKUP($B55,Sheet3!$A:$Z,8,FALSE)</f>
        <v>6.0353752752836682E-3</v>
      </c>
      <c r="AW55" s="22">
        <f>VLOOKUP($B55,Sheet3!$A:$Z,9,FALSE)</f>
        <v>3.4445596694124615E-3</v>
      </c>
      <c r="AX55" s="22">
        <f>VLOOKUP($B55,Sheet3!$A:$Z,10,FALSE)</f>
        <v>6.187324747953785E-3</v>
      </c>
      <c r="AY55" s="22">
        <f>VLOOKUP($B55,Sheet3!$A:$Z,11,FALSE)</f>
        <v>6.3065469147141834E-3</v>
      </c>
      <c r="AZ55" s="22">
        <f>VLOOKUP($B55,Sheet3!$A:$Z,12,FALSE)</f>
        <v>4.4502007908928034E-4</v>
      </c>
      <c r="BA55" s="22">
        <f>VLOOKUP($B55,Sheet3!$A:$Z,13,FALSE)</f>
        <v>7.1693022271040125E-3</v>
      </c>
      <c r="BB55" s="22">
        <f>VLOOKUP($B55,Sheet3!$A:$Z,14,FALSE)</f>
        <v>9.172414641851691E-4</v>
      </c>
      <c r="BC55" s="23">
        <f>VLOOKUP($B55,Sheet3!$A:$Z,15,FALSE)</f>
        <v>6.5068066355484623E-3</v>
      </c>
      <c r="BD55" s="22">
        <f>VLOOKUP($B55,Sheet3!$A:$Z,16,FALSE)</f>
        <v>5.0937345649841584E-3</v>
      </c>
      <c r="BE55" s="22">
        <f>VLOOKUP($B55,Sheet3!$A:$Z,17,FALSE)</f>
        <v>3.5793530127354654E-3</v>
      </c>
      <c r="BF55" s="22">
        <f>VLOOKUP($B55,Sheet3!$A:$Z,18,FALSE)</f>
        <v>7.0404549024242549E-3</v>
      </c>
      <c r="BG55" s="22">
        <f>VLOOKUP($B55,Sheet3!$A:$Z,19,FALSE)</f>
        <v>9.9957763929721249E-3</v>
      </c>
      <c r="BH55" s="22">
        <f>VLOOKUP($B55,Sheet3!$A:$Z,20,FALSE)</f>
        <v>3.4711991134960883E-3</v>
      </c>
      <c r="BI55" s="22">
        <f>VLOOKUP($B55,Sheet3!$A:$Z,21,FALSE)</f>
        <v>2.9540915347721726E-3</v>
      </c>
      <c r="BJ55" s="22">
        <f>VLOOKUP($B55,Sheet3!$A:$Z,22,FALSE)</f>
        <v>9.9387859024531403E-3</v>
      </c>
      <c r="BK55" s="22">
        <f>VLOOKUP($B55,Sheet3!$A:$Z,23,FALSE)</f>
        <v>1.1315114849261197E-2</v>
      </c>
      <c r="BL55" s="22">
        <f>VLOOKUP($B55,Sheet3!$A:$Z,24,FALSE)</f>
        <v>9.5186450284446018E-3</v>
      </c>
      <c r="BM55" s="22">
        <f>VLOOKUP($B55,Sheet3!$A:$Z,25,FALSE)</f>
        <v>1.4937170992296524E-2</v>
      </c>
      <c r="BN55" s="22">
        <f>VLOOKUP($B55,Sheet3!$A:$Z,25,FALSE)</f>
        <v>1.4937170992296524E-2</v>
      </c>
    </row>
    <row r="56" spans="1:66" hidden="1" x14ac:dyDescent="0.2">
      <c r="A56" t="str">
        <f>VLOOKUP(B56,Sheet3!A:B,2,FALSE)</f>
        <v>compare with baikal</v>
      </c>
      <c r="B56" s="12" t="s">
        <v>242</v>
      </c>
      <c r="C56" s="13">
        <v>96.58</v>
      </c>
      <c r="D56" s="13">
        <v>1.28</v>
      </c>
      <c r="E56" s="12" t="s">
        <v>344</v>
      </c>
      <c r="F56" s="11" t="s">
        <v>444</v>
      </c>
      <c r="G56" s="13" t="s">
        <v>307</v>
      </c>
      <c r="H56" s="12"/>
      <c r="I56" s="12"/>
      <c r="J56" s="12" t="s">
        <v>308</v>
      </c>
      <c r="K56" s="12">
        <v>12</v>
      </c>
      <c r="L56" s="12">
        <v>92.16</v>
      </c>
      <c r="M56" s="12">
        <v>3.92</v>
      </c>
      <c r="N56" s="11" t="s">
        <v>309</v>
      </c>
      <c r="O56" s="11" t="s">
        <v>471</v>
      </c>
      <c r="P56" s="11" t="s">
        <v>312</v>
      </c>
      <c r="Q56" s="11" t="s">
        <v>312</v>
      </c>
      <c r="R56" s="11" t="s">
        <v>312</v>
      </c>
      <c r="S56" s="11" t="s">
        <v>312</v>
      </c>
      <c r="T56" s="11" t="s">
        <v>312</v>
      </c>
      <c r="U56" s="11" t="s">
        <v>445</v>
      </c>
      <c r="V56" s="12" t="s">
        <v>472</v>
      </c>
      <c r="W56" s="11" t="s">
        <v>454</v>
      </c>
      <c r="X56" s="14">
        <v>55</v>
      </c>
      <c r="Y56" s="14">
        <v>2001</v>
      </c>
      <c r="Z56" s="14">
        <v>55</v>
      </c>
      <c r="AA56" s="15">
        <v>0.95596181560682203</v>
      </c>
      <c r="AB56" s="16">
        <v>0.56447464577613904</v>
      </c>
      <c r="AC56" s="17">
        <v>2007417</v>
      </c>
      <c r="AD56" s="14">
        <v>307177</v>
      </c>
      <c r="AE56" s="14">
        <v>307177</v>
      </c>
      <c r="AF56" s="14">
        <v>36498.490909090899</v>
      </c>
      <c r="AG56" s="14">
        <v>36498.490909090899</v>
      </c>
      <c r="AH56" s="14">
        <v>77989</v>
      </c>
      <c r="AI56" s="14">
        <v>77989</v>
      </c>
      <c r="AJ56" s="14">
        <v>11</v>
      </c>
      <c r="AK56" s="14">
        <v>44</v>
      </c>
      <c r="AL56" s="14">
        <v>0</v>
      </c>
      <c r="AM56" s="14">
        <v>0</v>
      </c>
      <c r="AN56" s="14">
        <v>0</v>
      </c>
      <c r="AO56" s="14">
        <v>0</v>
      </c>
      <c r="AP56" s="14">
        <v>44</v>
      </c>
      <c r="AQ56" s="22">
        <f>VLOOKUP($B56,Sheet3!$A:$Z,3,FALSE)</f>
        <v>4.4831702585722375E-4</v>
      </c>
      <c r="AR56" s="22">
        <f>VLOOKUP($B56,Sheet3!$A:$Z,4,FALSE)</f>
        <v>5.2238042703137936E-4</v>
      </c>
      <c r="AS56" s="22">
        <f>VLOOKUP($B56,Sheet3!$A:$Z,5,FALSE)</f>
        <v>5.1052581601142906E-4</v>
      </c>
      <c r="AT56" s="22">
        <f>VLOOKUP($B56,Sheet3!$A:$Z,6,FALSE)</f>
        <v>7.1764984908319275E-4</v>
      </c>
      <c r="AU56" s="22">
        <f>VLOOKUP($B56,Sheet3!$A:$Z,6,FALSE)</f>
        <v>7.1764984908319275E-4</v>
      </c>
      <c r="AV56" s="22">
        <f>VLOOKUP($B56,Sheet3!$A:$Z,8,FALSE)</f>
        <v>8.031155663514915E-4</v>
      </c>
      <c r="AW56" s="22">
        <f>VLOOKUP($B56,Sheet3!$A:$Z,9,FALSE)</f>
        <v>4.4691744563493712E-4</v>
      </c>
      <c r="AX56" s="22">
        <f>VLOOKUP($B56,Sheet3!$A:$Z,10,FALSE)</f>
        <v>7.9398964411345175E-4</v>
      </c>
      <c r="AY56" s="22">
        <f>VLOOKUP($B56,Sheet3!$A:$Z,11,FALSE)</f>
        <v>8.5152043230767905E-4</v>
      </c>
      <c r="AZ56" s="22">
        <f>VLOOKUP($B56,Sheet3!$A:$Z,12,FALSE)</f>
        <v>7.0579153658491248E-5</v>
      </c>
      <c r="BA56" s="22">
        <f>VLOOKUP($B56,Sheet3!$A:$Z,13,FALSE)</f>
        <v>1.0424542285739152E-3</v>
      </c>
      <c r="BB56" s="22">
        <f>VLOOKUP($B56,Sheet3!$A:$Z,14,FALSE)</f>
        <v>1.6559710819287363E-4</v>
      </c>
      <c r="BC56" s="23">
        <f>VLOOKUP($B56,Sheet3!$A:$Z,15,FALSE)</f>
        <v>1.2097276101048792E-3</v>
      </c>
      <c r="BD56" s="22">
        <f>VLOOKUP($B56,Sheet3!$A:$Z,16,FALSE)</f>
        <v>5.3486518776120517E-4</v>
      </c>
      <c r="BE56" s="22">
        <f>VLOOKUP($B56,Sheet3!$A:$Z,17,FALSE)</f>
        <v>3.5688672610342565E-4</v>
      </c>
      <c r="BF56" s="22">
        <f>VLOOKUP($B56,Sheet3!$A:$Z,18,FALSE)</f>
        <v>6.2594606856383002E-4</v>
      </c>
      <c r="BG56" s="22">
        <f>VLOOKUP($B56,Sheet3!$A:$Z,19,FALSE)</f>
        <v>8.3626308342865446E-4</v>
      </c>
      <c r="BH56" s="22">
        <f>VLOOKUP($B56,Sheet3!$A:$Z,20,FALSE)</f>
        <v>3.0369392761031349E-4</v>
      </c>
      <c r="BI56" s="22">
        <f>VLOOKUP($B56,Sheet3!$A:$Z,21,FALSE)</f>
        <v>2.6090718242689521E-4</v>
      </c>
      <c r="BJ56" s="22">
        <f>VLOOKUP($B56,Sheet3!$A:$Z,22,FALSE)</f>
        <v>9.1989331130519568E-4</v>
      </c>
      <c r="BK56" s="22">
        <f>VLOOKUP($B56,Sheet3!$A:$Z,23,FALSE)</f>
        <v>9.449846102294869E-4</v>
      </c>
      <c r="BL56" s="22">
        <f>VLOOKUP($B56,Sheet3!$A:$Z,24,FALSE)</f>
        <v>9.046144823350252E-4</v>
      </c>
      <c r="BM56" s="22">
        <f>VLOOKUP($B56,Sheet3!$A:$Z,25,FALSE)</f>
        <v>1.2908608945619987E-3</v>
      </c>
      <c r="BN56" s="22">
        <f>VLOOKUP($B56,Sheet3!$A:$Z,25,FALSE)</f>
        <v>1.2908608945619987E-3</v>
      </c>
    </row>
    <row r="57" spans="1:66" hidden="1" x14ac:dyDescent="0.2">
      <c r="A57" t="str">
        <f>VLOOKUP(B57,Sheet3!A:B,2,FALSE)</f>
        <v>compare with baikal</v>
      </c>
      <c r="B57" s="12" t="s">
        <v>50</v>
      </c>
      <c r="C57" s="13">
        <v>89.74</v>
      </c>
      <c r="D57" s="13">
        <v>1.71</v>
      </c>
      <c r="E57" s="12" t="s">
        <v>344</v>
      </c>
      <c r="F57" s="11" t="s">
        <v>444</v>
      </c>
      <c r="G57" s="13" t="s">
        <v>307</v>
      </c>
      <c r="H57" s="12"/>
      <c r="I57" s="12"/>
      <c r="J57" s="12" t="s">
        <v>308</v>
      </c>
      <c r="K57" s="12">
        <v>24</v>
      </c>
      <c r="L57" s="12">
        <v>92.16</v>
      </c>
      <c r="M57" s="12">
        <v>1.96</v>
      </c>
      <c r="N57" s="11" t="s">
        <v>309</v>
      </c>
      <c r="O57" s="11" t="s">
        <v>352</v>
      </c>
      <c r="P57" s="11" t="s">
        <v>484</v>
      </c>
      <c r="Q57" s="11" t="s">
        <v>485</v>
      </c>
      <c r="R57" s="11" t="s">
        <v>486</v>
      </c>
      <c r="S57" s="11" t="s">
        <v>487</v>
      </c>
      <c r="T57" s="11" t="s">
        <v>312</v>
      </c>
      <c r="U57" s="11" t="s">
        <v>445</v>
      </c>
      <c r="V57" s="12" t="s">
        <v>488</v>
      </c>
      <c r="W57" s="11" t="s">
        <v>489</v>
      </c>
      <c r="X57" s="14">
        <v>101</v>
      </c>
      <c r="Y57" s="14">
        <v>1555</v>
      </c>
      <c r="Z57" s="14">
        <v>101</v>
      </c>
      <c r="AA57" s="15">
        <v>0.95720808623321296</v>
      </c>
      <c r="AB57" s="16">
        <v>0.586877679947157</v>
      </c>
      <c r="AC57" s="17">
        <v>1524517</v>
      </c>
      <c r="AD57" s="14">
        <v>118790</v>
      </c>
      <c r="AE57" s="14">
        <v>118790</v>
      </c>
      <c r="AF57" s="14">
        <v>15094.227722772201</v>
      </c>
      <c r="AG57" s="14">
        <v>15094.227722772201</v>
      </c>
      <c r="AH57" s="14">
        <v>26812</v>
      </c>
      <c r="AI57" s="14">
        <v>26812</v>
      </c>
      <c r="AJ57" s="14">
        <v>11</v>
      </c>
      <c r="AK57" s="14">
        <v>25</v>
      </c>
      <c r="AL57" s="14">
        <v>0</v>
      </c>
      <c r="AM57" s="14">
        <v>1</v>
      </c>
      <c r="AN57" s="14">
        <v>0</v>
      </c>
      <c r="AO57" s="14">
        <v>0</v>
      </c>
      <c r="AP57" s="14">
        <v>26</v>
      </c>
      <c r="AQ57" s="22">
        <f>VLOOKUP($B57,Sheet3!$A:$Z,3,FALSE)</f>
        <v>3.5874603103375579E-3</v>
      </c>
      <c r="AR57" s="22">
        <f>VLOOKUP($B57,Sheet3!$A:$Z,4,FALSE)</f>
        <v>3.6091867740907922E-3</v>
      </c>
      <c r="AS57" s="22">
        <f>VLOOKUP($B57,Sheet3!$A:$Z,5,FALSE)</f>
        <v>3.3147959045409072E-3</v>
      </c>
      <c r="AT57" s="22">
        <f>VLOOKUP($B57,Sheet3!$A:$Z,6,FALSE)</f>
        <v>2.5757416569551867E-3</v>
      </c>
      <c r="AU57" s="22">
        <f>VLOOKUP($B57,Sheet3!$A:$Z,6,FALSE)</f>
        <v>2.5757416569551867E-3</v>
      </c>
      <c r="AV57" s="22">
        <f>VLOOKUP($B57,Sheet3!$A:$Z,8,FALSE)</f>
        <v>1.3234959563754962E-3</v>
      </c>
      <c r="AW57" s="22">
        <f>VLOOKUP($B57,Sheet3!$A:$Z,9,FALSE)</f>
        <v>1.0363283634019969E-2</v>
      </c>
      <c r="AX57" s="22">
        <f>VLOOKUP($B57,Sheet3!$A:$Z,10,FALSE)</f>
        <v>1.125672058453413E-3</v>
      </c>
      <c r="AY57" s="22">
        <f>VLOOKUP($B57,Sheet3!$A:$Z,11,FALSE)</f>
        <v>1.0194339243505578E-3</v>
      </c>
      <c r="AZ57" s="22">
        <f>VLOOKUP($B57,Sheet3!$A:$Z,12,FALSE)</f>
        <v>1.7696908697881344E-2</v>
      </c>
      <c r="BA57" s="22">
        <f>VLOOKUP($B57,Sheet3!$A:$Z,13,FALSE)</f>
        <v>1.4681098218347151E-3</v>
      </c>
      <c r="BB57" s="22">
        <f>VLOOKUP($B57,Sheet3!$A:$Z,14,FALSE)</f>
        <v>2.365029356635627E-2</v>
      </c>
      <c r="BC57" s="23">
        <f>VLOOKUP($B57,Sheet3!$A:$Z,15,FALSE)</f>
        <v>1.1707735304512224E-3</v>
      </c>
      <c r="BD57" s="22">
        <f>VLOOKUP($B57,Sheet3!$A:$Z,16,FALSE)</f>
        <v>3.7091952268776779E-3</v>
      </c>
      <c r="BE57" s="22">
        <f>VLOOKUP($B57,Sheet3!$A:$Z,17,FALSE)</f>
        <v>3.2186300049540833E-3</v>
      </c>
      <c r="BF57" s="22">
        <f>VLOOKUP($B57,Sheet3!$A:$Z,18,FALSE)</f>
        <v>4.0304887644327129E-3</v>
      </c>
      <c r="BG57" s="22">
        <f>VLOOKUP($B57,Sheet3!$A:$Z,19,FALSE)</f>
        <v>1.9724223215457962E-3</v>
      </c>
      <c r="BH57" s="22">
        <f>VLOOKUP($B57,Sheet3!$A:$Z,20,FALSE)</f>
        <v>1.4554802060376361E-2</v>
      </c>
      <c r="BI57" s="22">
        <f>VLOOKUP($B57,Sheet3!$A:$Z,21,FALSE)</f>
        <v>1.4268160724604241E-2</v>
      </c>
      <c r="BJ57" s="22">
        <f>VLOOKUP($B57,Sheet3!$A:$Z,22,FALSE)</f>
        <v>1.2055610423168041E-3</v>
      </c>
      <c r="BK57" s="22">
        <f>VLOOKUP($B57,Sheet3!$A:$Z,23,FALSE)</f>
        <v>1.7548446203825745E-3</v>
      </c>
      <c r="BL57" s="22">
        <f>VLOOKUP($B57,Sheet3!$A:$Z,24,FALSE)</f>
        <v>1.1824184485385897E-3</v>
      </c>
      <c r="BM57" s="22">
        <f>VLOOKUP($B57,Sheet3!$A:$Z,25,FALSE)</f>
        <v>1.6779464299068693E-3</v>
      </c>
      <c r="BN57" s="22">
        <f>VLOOKUP($B57,Sheet3!$A:$Z,25,FALSE)</f>
        <v>1.6779464299068693E-3</v>
      </c>
    </row>
    <row r="58" spans="1:66" hidden="1" x14ac:dyDescent="0.2">
      <c r="A58" t="str">
        <f>VLOOKUP(B58,Sheet3!A:B,2,FALSE)</f>
        <v>compare with baikal</v>
      </c>
      <c r="B58" s="12" t="s">
        <v>14</v>
      </c>
      <c r="C58" s="13">
        <v>91.45</v>
      </c>
      <c r="D58" s="13">
        <v>1.71</v>
      </c>
      <c r="E58" s="12" t="s">
        <v>344</v>
      </c>
      <c r="F58" s="11" t="s">
        <v>444</v>
      </c>
      <c r="G58" s="13" t="s">
        <v>307</v>
      </c>
      <c r="H58" s="12"/>
      <c r="I58" s="12"/>
      <c r="J58" s="12" t="s">
        <v>308</v>
      </c>
      <c r="K58" s="12">
        <v>24</v>
      </c>
      <c r="L58" s="12">
        <v>98.04</v>
      </c>
      <c r="M58" s="12">
        <v>1.96</v>
      </c>
      <c r="N58" s="11" t="s">
        <v>309</v>
      </c>
      <c r="O58" s="11" t="s">
        <v>352</v>
      </c>
      <c r="P58" s="11" t="s">
        <v>372</v>
      </c>
      <c r="Q58" s="11" t="s">
        <v>450</v>
      </c>
      <c r="R58" s="11" t="s">
        <v>451</v>
      </c>
      <c r="S58" s="11" t="s">
        <v>452</v>
      </c>
      <c r="T58" s="11" t="s">
        <v>312</v>
      </c>
      <c r="U58" s="11" t="s">
        <v>445</v>
      </c>
      <c r="V58" s="12" t="s">
        <v>490</v>
      </c>
      <c r="W58" s="11" t="s">
        <v>454</v>
      </c>
      <c r="X58" s="14">
        <v>150</v>
      </c>
      <c r="Y58" s="14">
        <v>1641</v>
      </c>
      <c r="Z58" s="14">
        <v>150</v>
      </c>
      <c r="AA58" s="15">
        <v>0.95607872627484602</v>
      </c>
      <c r="AB58" s="16">
        <v>0.58460420425354398</v>
      </c>
      <c r="AC58" s="17">
        <v>1582445</v>
      </c>
      <c r="AD58" s="14">
        <v>80228</v>
      </c>
      <c r="AE58" s="14">
        <v>80228</v>
      </c>
      <c r="AF58" s="14">
        <v>10549.6333333333</v>
      </c>
      <c r="AG58" s="14">
        <v>10549.6333333333</v>
      </c>
      <c r="AH58" s="14">
        <v>19710</v>
      </c>
      <c r="AI58" s="14">
        <v>19710</v>
      </c>
      <c r="AJ58" s="14">
        <v>11</v>
      </c>
      <c r="AK58" s="14">
        <v>32</v>
      </c>
      <c r="AL58" s="14">
        <v>0</v>
      </c>
      <c r="AM58" s="14">
        <v>0</v>
      </c>
      <c r="AN58" s="14">
        <v>0</v>
      </c>
      <c r="AO58" s="14">
        <v>0</v>
      </c>
      <c r="AP58" s="14">
        <v>32</v>
      </c>
      <c r="AQ58" s="22">
        <f>VLOOKUP($B58,Sheet3!$A:$Z,3,FALSE)</f>
        <v>1.5441962069561237E-2</v>
      </c>
      <c r="AR58" s="22">
        <f>VLOOKUP($B58,Sheet3!$A:$Z,4,FALSE)</f>
        <v>1.4038068280623012E-2</v>
      </c>
      <c r="AS58" s="22">
        <f>VLOOKUP($B58,Sheet3!$A:$Z,5,FALSE)</f>
        <v>1.542543755512227E-2</v>
      </c>
      <c r="AT58" s="22">
        <f>VLOOKUP($B58,Sheet3!$A:$Z,6,FALSE)</f>
        <v>1.8744730915079121E-2</v>
      </c>
      <c r="AU58" s="22">
        <f>VLOOKUP($B58,Sheet3!$A:$Z,6,FALSE)</f>
        <v>1.8744730915079121E-2</v>
      </c>
      <c r="AV58" s="22">
        <f>VLOOKUP($B58,Sheet3!$A:$Z,8,FALSE)</f>
        <v>2.5609423234551953E-2</v>
      </c>
      <c r="AW58" s="22">
        <f>VLOOKUP($B58,Sheet3!$A:$Z,9,FALSE)</f>
        <v>1.1338856706934386E-2</v>
      </c>
      <c r="AX58" s="22">
        <f>VLOOKUP($B58,Sheet3!$A:$Z,10,FALSE)</f>
        <v>2.4615550919008491E-2</v>
      </c>
      <c r="AY58" s="22">
        <f>VLOOKUP($B58,Sheet3!$A:$Z,11,FALSE)</f>
        <v>2.7809640436493529E-2</v>
      </c>
      <c r="AZ58" s="22">
        <f>VLOOKUP($B58,Sheet3!$A:$Z,12,FALSE)</f>
        <v>6.8260748957974593E-3</v>
      </c>
      <c r="BA58" s="22">
        <f>VLOOKUP($B58,Sheet3!$A:$Z,13,FALSE)</f>
        <v>3.4757921931703739E-2</v>
      </c>
      <c r="BB58" s="22">
        <f>VLOOKUP($B58,Sheet3!$A:$Z,14,FALSE)</f>
        <v>1.7184194952099857E-2</v>
      </c>
      <c r="BC58" s="23">
        <f>VLOOKUP($B58,Sheet3!$A:$Z,15,FALSE)</f>
        <v>2.8110943845671421E-2</v>
      </c>
      <c r="BD58" s="22">
        <f>VLOOKUP($B58,Sheet3!$A:$Z,16,FALSE)</f>
        <v>2.1538352834658176E-2</v>
      </c>
      <c r="BE58" s="22">
        <f>VLOOKUP($B58,Sheet3!$A:$Z,17,FALSE)</f>
        <v>1.1679008203978169E-2</v>
      </c>
      <c r="BF58" s="22">
        <f>VLOOKUP($B58,Sheet3!$A:$Z,18,FALSE)</f>
        <v>1.9652579446963588E-2</v>
      </c>
      <c r="BG58" s="22">
        <f>VLOOKUP($B58,Sheet3!$A:$Z,19,FALSE)</f>
        <v>3.1789755005668614E-2</v>
      </c>
      <c r="BH58" s="22">
        <f>VLOOKUP($B58,Sheet3!$A:$Z,20,FALSE)</f>
        <v>1.1636889374609325E-2</v>
      </c>
      <c r="BI58" s="22">
        <f>VLOOKUP($B58,Sheet3!$A:$Z,21,FALSE)</f>
        <v>8.7300331134377625E-3</v>
      </c>
      <c r="BJ58" s="22">
        <f>VLOOKUP($B58,Sheet3!$A:$Z,22,FALSE)</f>
        <v>2.9821258768897529E-2</v>
      </c>
      <c r="BK58" s="22">
        <f>VLOOKUP($B58,Sheet3!$A:$Z,23,FALSE)</f>
        <v>3.4628850163398603E-2</v>
      </c>
      <c r="BL58" s="22">
        <f>VLOOKUP($B58,Sheet3!$A:$Z,24,FALSE)</f>
        <v>3.0068299568287694E-2</v>
      </c>
      <c r="BM58" s="22">
        <f>VLOOKUP($B58,Sheet3!$A:$Z,25,FALSE)</f>
        <v>3.7860593409843359E-2</v>
      </c>
      <c r="BN58" s="22">
        <f>VLOOKUP($B58,Sheet3!$A:$Z,25,FALSE)</f>
        <v>3.7860593409843359E-2</v>
      </c>
    </row>
    <row r="59" spans="1:66" hidden="1" x14ac:dyDescent="0.2">
      <c r="A59" t="str">
        <f>VLOOKUP(B59,Sheet3!A:B,2,FALSE)</f>
        <v>compare with baikal</v>
      </c>
      <c r="B59" s="12" t="s">
        <v>192</v>
      </c>
      <c r="C59" s="13">
        <v>90.6</v>
      </c>
      <c r="D59" s="13">
        <v>0.85</v>
      </c>
      <c r="E59" s="12" t="s">
        <v>344</v>
      </c>
      <c r="F59" s="11" t="s">
        <v>448</v>
      </c>
      <c r="G59" s="13" t="s">
        <v>307</v>
      </c>
      <c r="H59" s="12"/>
      <c r="I59" s="12"/>
      <c r="J59" s="12" t="s">
        <v>308</v>
      </c>
      <c r="K59" s="12">
        <v>21</v>
      </c>
      <c r="L59" s="12">
        <v>88.24</v>
      </c>
      <c r="M59" s="12">
        <v>5.88</v>
      </c>
      <c r="N59" s="11"/>
      <c r="O59" s="11"/>
      <c r="P59" s="11"/>
      <c r="Q59" s="11"/>
      <c r="R59" s="11"/>
      <c r="S59" s="11"/>
      <c r="T59" s="11"/>
      <c r="U59" s="11" t="s">
        <v>445</v>
      </c>
      <c r="V59" s="12" t="s">
        <v>449</v>
      </c>
      <c r="W59" s="11"/>
      <c r="X59" s="14">
        <v>59</v>
      </c>
      <c r="Y59" s="14">
        <v>2254</v>
      </c>
      <c r="Z59" s="14">
        <v>59</v>
      </c>
      <c r="AA59" s="15">
        <v>0.95171974961694505</v>
      </c>
      <c r="AB59" s="16">
        <v>0.64141005671379503</v>
      </c>
      <c r="AC59" s="17">
        <v>2203344</v>
      </c>
      <c r="AD59" s="14">
        <v>151677</v>
      </c>
      <c r="AE59" s="14">
        <v>151677</v>
      </c>
      <c r="AF59" s="14">
        <v>37344.813559321999</v>
      </c>
      <c r="AG59" s="14">
        <v>37344.813559321999</v>
      </c>
      <c r="AH59" s="14">
        <v>68233</v>
      </c>
      <c r="AI59" s="14">
        <v>68233</v>
      </c>
      <c r="AJ59" s="14">
        <v>11</v>
      </c>
      <c r="AK59" s="14">
        <v>46</v>
      </c>
      <c r="AL59" s="14">
        <v>0</v>
      </c>
      <c r="AM59" s="14">
        <v>1</v>
      </c>
      <c r="AN59" s="14">
        <v>0</v>
      </c>
      <c r="AO59" s="14">
        <v>1</v>
      </c>
      <c r="AP59" s="14">
        <v>48</v>
      </c>
      <c r="AQ59" s="22">
        <f>VLOOKUP($B59,Sheet3!$A:$Z,3,FALSE)</f>
        <v>5.0162256543901903E-4</v>
      </c>
      <c r="AR59" s="22">
        <f>VLOOKUP($B59,Sheet3!$A:$Z,4,FALSE)</f>
        <v>7.2649811867105574E-4</v>
      </c>
      <c r="AS59" s="22">
        <f>VLOOKUP($B59,Sheet3!$A:$Z,5,FALSE)</f>
        <v>6.6410292406082825E-4</v>
      </c>
      <c r="AT59" s="22">
        <f>VLOOKUP($B59,Sheet3!$A:$Z,6,FALSE)</f>
        <v>9.5542714673563104E-4</v>
      </c>
      <c r="AU59" s="22">
        <f>VLOOKUP($B59,Sheet3!$A:$Z,6,FALSE)</f>
        <v>9.5542714673563104E-4</v>
      </c>
      <c r="AV59" s="22">
        <f>VLOOKUP($B59,Sheet3!$A:$Z,8,FALSE)</f>
        <v>9.6485070193491954E-4</v>
      </c>
      <c r="AW59" s="22">
        <f>VLOOKUP($B59,Sheet3!$A:$Z,9,FALSE)</f>
        <v>5.5141831827575831E-4</v>
      </c>
      <c r="AX59" s="22">
        <f>VLOOKUP($B59,Sheet3!$A:$Z,10,FALSE)</f>
        <v>9.5359585925236827E-4</v>
      </c>
      <c r="AY59" s="22">
        <f>VLOOKUP($B59,Sheet3!$A:$Z,11,FALSE)</f>
        <v>1.3698037691648685E-3</v>
      </c>
      <c r="AZ59" s="22">
        <f>VLOOKUP($B59,Sheet3!$A:$Z,12,FALSE)</f>
        <v>4.9102345181021776E-4</v>
      </c>
      <c r="BA59" s="22">
        <f>VLOOKUP($B59,Sheet3!$A:$Z,13,FALSE)</f>
        <v>1.7576962669927719E-3</v>
      </c>
      <c r="BB59" s="22">
        <f>VLOOKUP($B59,Sheet3!$A:$Z,14,FALSE)</f>
        <v>1.2029248708686074E-3</v>
      </c>
      <c r="BC59" s="23">
        <f>VLOOKUP($B59,Sheet3!$A:$Z,15,FALSE)</f>
        <v>1.2937534177041908E-3</v>
      </c>
      <c r="BD59" s="22">
        <f>VLOOKUP($B59,Sheet3!$A:$Z,16,FALSE)</f>
        <v>1.0976473365882334E-3</v>
      </c>
      <c r="BE59" s="22">
        <f>VLOOKUP($B59,Sheet3!$A:$Z,17,FALSE)</f>
        <v>7.8293987160898656E-4</v>
      </c>
      <c r="BF59" s="22">
        <f>VLOOKUP($B59,Sheet3!$A:$Z,18,FALSE)</f>
        <v>1.3241120066871746E-3</v>
      </c>
      <c r="BG59" s="22">
        <f>VLOOKUP($B59,Sheet3!$A:$Z,19,FALSE)</f>
        <v>1.6455969675309356E-3</v>
      </c>
      <c r="BH59" s="22">
        <f>VLOOKUP($B59,Sheet3!$A:$Z,20,FALSE)</f>
        <v>6.5003682688242993E-4</v>
      </c>
      <c r="BI59" s="22">
        <f>VLOOKUP($B59,Sheet3!$A:$Z,21,FALSE)</f>
        <v>6.075517410734589E-4</v>
      </c>
      <c r="BJ59" s="22">
        <f>VLOOKUP($B59,Sheet3!$A:$Z,22,FALSE)</f>
        <v>1.4156320733785968E-3</v>
      </c>
      <c r="BK59" s="22">
        <f>VLOOKUP($B59,Sheet3!$A:$Z,23,FALSE)</f>
        <v>1.3818822492301867E-3</v>
      </c>
      <c r="BL59" s="22">
        <f>VLOOKUP($B59,Sheet3!$A:$Z,24,FALSE)</f>
        <v>1.5044854241337675E-3</v>
      </c>
      <c r="BM59" s="22">
        <f>VLOOKUP($B59,Sheet3!$A:$Z,25,FALSE)</f>
        <v>1.8719988914802641E-3</v>
      </c>
      <c r="BN59" s="22">
        <f>VLOOKUP($B59,Sheet3!$A:$Z,25,FALSE)</f>
        <v>1.8719988914802641E-3</v>
      </c>
    </row>
    <row r="60" spans="1:66" hidden="1" x14ac:dyDescent="0.2">
      <c r="A60" t="str">
        <f>VLOOKUP(B60,Sheet3!A:B,2,FALSE)</f>
        <v>compare with baikal</v>
      </c>
      <c r="B60" s="12" t="s">
        <v>17</v>
      </c>
      <c r="C60" s="13">
        <v>84.62</v>
      </c>
      <c r="D60" s="13">
        <v>1.28</v>
      </c>
      <c r="E60" s="12" t="s">
        <v>344</v>
      </c>
      <c r="F60" s="11" t="s">
        <v>448</v>
      </c>
      <c r="G60" s="13" t="s">
        <v>307</v>
      </c>
      <c r="H60" s="12"/>
      <c r="I60" s="12"/>
      <c r="J60" s="12" t="s">
        <v>308</v>
      </c>
      <c r="K60" s="12">
        <v>24</v>
      </c>
      <c r="L60" s="12">
        <v>90.2</v>
      </c>
      <c r="M60" s="12">
        <v>0</v>
      </c>
      <c r="N60" s="11" t="s">
        <v>309</v>
      </c>
      <c r="O60" s="11" t="s">
        <v>352</v>
      </c>
      <c r="P60" s="11" t="s">
        <v>372</v>
      </c>
      <c r="Q60" s="11" t="s">
        <v>450</v>
      </c>
      <c r="R60" s="11" t="s">
        <v>462</v>
      </c>
      <c r="S60" s="11" t="s">
        <v>463</v>
      </c>
      <c r="T60" s="11" t="s">
        <v>312</v>
      </c>
      <c r="U60" s="11" t="s">
        <v>445</v>
      </c>
      <c r="V60" s="12" t="s">
        <v>464</v>
      </c>
      <c r="W60" s="11" t="s">
        <v>465</v>
      </c>
      <c r="X60" s="14">
        <v>43</v>
      </c>
      <c r="Y60" s="14">
        <v>1924</v>
      </c>
      <c r="Z60" s="14">
        <v>43</v>
      </c>
      <c r="AA60" s="15">
        <v>0.94627857645469604</v>
      </c>
      <c r="AB60" s="16">
        <v>0.63735342609285195</v>
      </c>
      <c r="AC60" s="17">
        <v>1946970</v>
      </c>
      <c r="AD60" s="14">
        <v>254733</v>
      </c>
      <c r="AE60" s="14">
        <v>254733</v>
      </c>
      <c r="AF60" s="14">
        <v>45278.372093023201</v>
      </c>
      <c r="AG60" s="14">
        <v>45278.372093023201</v>
      </c>
      <c r="AH60" s="14">
        <v>87254</v>
      </c>
      <c r="AI60" s="14">
        <v>87254</v>
      </c>
      <c r="AJ60" s="14">
        <v>11</v>
      </c>
      <c r="AK60" s="14">
        <v>32</v>
      </c>
      <c r="AL60" s="14">
        <v>0</v>
      </c>
      <c r="AM60" s="14">
        <v>0</v>
      </c>
      <c r="AN60" s="14">
        <v>0</v>
      </c>
      <c r="AO60" s="14">
        <v>0</v>
      </c>
      <c r="AP60" s="14">
        <v>32</v>
      </c>
      <c r="AQ60" s="22">
        <f>VLOOKUP($B60,Sheet3!$A:$Z,3,FALSE)</f>
        <v>7.6019926377298734E-3</v>
      </c>
      <c r="AR60" s="22">
        <f>VLOOKUP($B60,Sheet3!$A:$Z,4,FALSE)</f>
        <v>1.1502284968008434E-2</v>
      </c>
      <c r="AS60" s="22">
        <f>VLOOKUP($B60,Sheet3!$A:$Z,5,FALSE)</f>
        <v>1.0038234539531735E-2</v>
      </c>
      <c r="AT60" s="22">
        <f>VLOOKUP($B60,Sheet3!$A:$Z,6,FALSE)</f>
        <v>1.3630475534458768E-2</v>
      </c>
      <c r="AU60" s="22">
        <f>VLOOKUP($B60,Sheet3!$A:$Z,6,FALSE)</f>
        <v>1.3630475534458768E-2</v>
      </c>
      <c r="AV60" s="22">
        <f>VLOOKUP($B60,Sheet3!$A:$Z,8,FALSE)</f>
        <v>1.3741601825988568E-2</v>
      </c>
      <c r="AW60" s="22">
        <f>VLOOKUP($B60,Sheet3!$A:$Z,9,FALSE)</f>
        <v>8.122811737688463E-3</v>
      </c>
      <c r="AX60" s="22">
        <f>VLOOKUP($B60,Sheet3!$A:$Z,10,FALSE)</f>
        <v>1.3782822776173886E-2</v>
      </c>
      <c r="AY60" s="22">
        <f>VLOOKUP($B60,Sheet3!$A:$Z,11,FALSE)</f>
        <v>9.7363163795284712E-3</v>
      </c>
      <c r="AZ60" s="22">
        <f>VLOOKUP($B60,Sheet3!$A:$Z,12,FALSE)</f>
        <v>2.0479285910240206E-3</v>
      </c>
      <c r="BA60" s="22">
        <f>VLOOKUP($B60,Sheet3!$A:$Z,13,FALSE)</f>
        <v>1.0882521967023696E-2</v>
      </c>
      <c r="BB60" s="22">
        <f>VLOOKUP($B60,Sheet3!$A:$Z,14,FALSE)</f>
        <v>6.1824384781240969E-3</v>
      </c>
      <c r="BC60" s="23">
        <f>VLOOKUP($B60,Sheet3!$A:$Z,15,FALSE)</f>
        <v>1.1637480618413867E-2</v>
      </c>
      <c r="BD60" s="22">
        <f>VLOOKUP($B60,Sheet3!$A:$Z,16,FALSE)</f>
        <v>9.6847307292584773E-3</v>
      </c>
      <c r="BE60" s="22">
        <f>VLOOKUP($B60,Sheet3!$A:$Z,17,FALSE)</f>
        <v>6.7133831440111527E-3</v>
      </c>
      <c r="BF60" s="22">
        <f>VLOOKUP($B60,Sheet3!$A:$Z,18,FALSE)</f>
        <v>1.1600414351275555E-2</v>
      </c>
      <c r="BG60" s="22">
        <f>VLOOKUP($B60,Sheet3!$A:$Z,19,FALSE)</f>
        <v>1.5330381920370206E-2</v>
      </c>
      <c r="BH60" s="22">
        <f>VLOOKUP($B60,Sheet3!$A:$Z,20,FALSE)</f>
        <v>6.1013271431181407E-3</v>
      </c>
      <c r="BI60" s="22">
        <f>VLOOKUP($B60,Sheet3!$A:$Z,21,FALSE)</f>
        <v>5.5877256235276757E-3</v>
      </c>
      <c r="BJ60" s="22">
        <f>VLOOKUP($B60,Sheet3!$A:$Z,22,FALSE)</f>
        <v>1.4320497750390999E-2</v>
      </c>
      <c r="BK60" s="22">
        <f>VLOOKUP($B60,Sheet3!$A:$Z,23,FALSE)</f>
        <v>1.4842101769668083E-2</v>
      </c>
      <c r="BL60" s="22">
        <f>VLOOKUP($B60,Sheet3!$A:$Z,24,FALSE)</f>
        <v>1.4720713463670685E-2</v>
      </c>
      <c r="BM60" s="22">
        <f>VLOOKUP($B60,Sheet3!$A:$Z,25,FALSE)</f>
        <v>2.0228983807986274E-2</v>
      </c>
      <c r="BN60" s="22">
        <f>VLOOKUP($B60,Sheet3!$A:$Z,25,FALSE)</f>
        <v>2.0228983807986274E-2</v>
      </c>
    </row>
    <row r="61" spans="1:66" hidden="1" x14ac:dyDescent="0.2">
      <c r="A61" t="str">
        <f>VLOOKUP(B61,Sheet3!A:B,2,FALSE)</f>
        <v>compare with baikal</v>
      </c>
      <c r="B61" s="12" t="s">
        <v>209</v>
      </c>
      <c r="C61" s="13">
        <v>96.58</v>
      </c>
      <c r="D61" s="13">
        <v>1.71</v>
      </c>
      <c r="E61" s="12" t="s">
        <v>344</v>
      </c>
      <c r="F61" s="11" t="s">
        <v>457</v>
      </c>
      <c r="G61" s="13" t="s">
        <v>307</v>
      </c>
      <c r="H61" s="12"/>
      <c r="I61" s="12"/>
      <c r="J61" s="12" t="s">
        <v>308</v>
      </c>
      <c r="K61" s="12">
        <v>18</v>
      </c>
      <c r="L61" s="12">
        <v>100</v>
      </c>
      <c r="M61" s="12">
        <v>2.63</v>
      </c>
      <c r="N61" s="11" t="s">
        <v>309</v>
      </c>
      <c r="O61" s="11" t="s">
        <v>352</v>
      </c>
      <c r="P61" s="11" t="s">
        <v>372</v>
      </c>
      <c r="Q61" s="11" t="s">
        <v>450</v>
      </c>
      <c r="R61" s="11" t="s">
        <v>458</v>
      </c>
      <c r="S61" s="11" t="s">
        <v>459</v>
      </c>
      <c r="T61" s="11" t="s">
        <v>312</v>
      </c>
      <c r="U61" s="11" t="s">
        <v>445</v>
      </c>
      <c r="V61" s="12" t="s">
        <v>460</v>
      </c>
      <c r="W61" s="11" t="s">
        <v>461</v>
      </c>
      <c r="X61" s="14">
        <v>137</v>
      </c>
      <c r="Y61" s="14">
        <v>3100</v>
      </c>
      <c r="Z61" s="14">
        <v>137</v>
      </c>
      <c r="AA61" s="15">
        <v>0.929663162846326</v>
      </c>
      <c r="AB61" s="16">
        <v>0.68201235303095797</v>
      </c>
      <c r="AC61" s="17">
        <v>3197272</v>
      </c>
      <c r="AD61" s="14">
        <v>227718</v>
      </c>
      <c r="AE61" s="14">
        <v>227718</v>
      </c>
      <c r="AF61" s="14">
        <v>23337.7518248175</v>
      </c>
      <c r="AG61" s="14">
        <v>23337.7518248175</v>
      </c>
      <c r="AH61" s="14">
        <v>53694</v>
      </c>
      <c r="AI61" s="14">
        <v>53694</v>
      </c>
      <c r="AJ61" s="14">
        <v>11</v>
      </c>
      <c r="AK61" s="14">
        <v>46</v>
      </c>
      <c r="AL61" s="14">
        <v>0</v>
      </c>
      <c r="AM61" s="14">
        <v>0</v>
      </c>
      <c r="AN61" s="14">
        <v>0</v>
      </c>
      <c r="AO61" s="14">
        <v>2</v>
      </c>
      <c r="AP61" s="14">
        <v>48</v>
      </c>
      <c r="AQ61" s="22">
        <f>VLOOKUP($B61,Sheet3!$A:$Z,3,FALSE)</f>
        <v>5.9283353722206617E-4</v>
      </c>
      <c r="AR61" s="22">
        <f>VLOOKUP($B61,Sheet3!$A:$Z,4,FALSE)</f>
        <v>6.2345186963987055E-4</v>
      </c>
      <c r="AS61" s="22">
        <f>VLOOKUP($B61,Sheet3!$A:$Z,5,FALSE)</f>
        <v>7.6261400999348174E-4</v>
      </c>
      <c r="AT61" s="22">
        <f>VLOOKUP($B61,Sheet3!$A:$Z,6,FALSE)</f>
        <v>6.2885697903139828E-4</v>
      </c>
      <c r="AU61" s="22">
        <f>VLOOKUP($B61,Sheet3!$A:$Z,6,FALSE)</f>
        <v>6.2885697903139828E-4</v>
      </c>
      <c r="AV61" s="22">
        <f>VLOOKUP($B61,Sheet3!$A:$Z,8,FALSE)</f>
        <v>5.5989403431292752E-4</v>
      </c>
      <c r="AW61" s="22">
        <f>VLOOKUP($B61,Sheet3!$A:$Z,9,FALSE)</f>
        <v>1.2477841974842085E-3</v>
      </c>
      <c r="AX61" s="22">
        <f>VLOOKUP($B61,Sheet3!$A:$Z,10,FALSE)</f>
        <v>3.6924683617709181E-4</v>
      </c>
      <c r="AY61" s="22">
        <f>VLOOKUP($B61,Sheet3!$A:$Z,11,FALSE)</f>
        <v>2.8814171662702904E-4</v>
      </c>
      <c r="AZ61" s="22">
        <f>VLOOKUP($B61,Sheet3!$A:$Z,12,FALSE)</f>
        <v>1.4352536225716085E-3</v>
      </c>
      <c r="BA61" s="22">
        <f>VLOOKUP($B61,Sheet3!$A:$Z,13,FALSE)</f>
        <v>3.8916067019029312E-4</v>
      </c>
      <c r="BB61" s="22">
        <f>VLOOKUP($B61,Sheet3!$A:$Z,14,FALSE)</f>
        <v>2.501353214891513E-3</v>
      </c>
      <c r="BC61" s="23">
        <f>VLOOKUP($B61,Sheet3!$A:$Z,15,FALSE)</f>
        <v>5.7120454175882364E-4</v>
      </c>
      <c r="BD61" s="22">
        <f>VLOOKUP($B61,Sheet3!$A:$Z,16,FALSE)</f>
        <v>5.2867106761846755E-4</v>
      </c>
      <c r="BE61" s="22">
        <f>VLOOKUP($B61,Sheet3!$A:$Z,17,FALSE)</f>
        <v>9.805937468199881E-4</v>
      </c>
      <c r="BF61" s="22">
        <f>VLOOKUP($B61,Sheet3!$A:$Z,18,FALSE)</f>
        <v>8.4500503906658245E-4</v>
      </c>
      <c r="BG61" s="22">
        <f>VLOOKUP($B61,Sheet3!$A:$Z,19,FALSE)</f>
        <v>4.958829512411644E-4</v>
      </c>
      <c r="BH61" s="22">
        <f>VLOOKUP($B61,Sheet3!$A:$Z,20,FALSE)</f>
        <v>1.1898225789575606E-3</v>
      </c>
      <c r="BI61" s="22">
        <f>VLOOKUP($B61,Sheet3!$A:$Z,21,FALSE)</f>
        <v>1.128218675014906E-3</v>
      </c>
      <c r="BJ61" s="22">
        <f>VLOOKUP($B61,Sheet3!$A:$Z,22,FALSE)</f>
        <v>1.4971675053662757E-4</v>
      </c>
      <c r="BK61" s="22">
        <f>VLOOKUP($B61,Sheet3!$A:$Z,23,FALSE)</f>
        <v>5.8643211118710676E-5</v>
      </c>
      <c r="BL61" s="22">
        <f>VLOOKUP($B61,Sheet3!$A:$Z,24,FALSE)</f>
        <v>1.1850866142888279E-4</v>
      </c>
      <c r="BM61" s="22">
        <f>VLOOKUP($B61,Sheet3!$A:$Z,25,FALSE)</f>
        <v>2.4425675058608302E-4</v>
      </c>
      <c r="BN61" s="22">
        <f>VLOOKUP($B61,Sheet3!$A:$Z,25,FALSE)</f>
        <v>2.4425675058608302E-4</v>
      </c>
    </row>
    <row r="62" spans="1:66" hidden="1" x14ac:dyDescent="0.2">
      <c r="A62" t="str">
        <f>VLOOKUP(B62,Sheet3!A:B,2,FALSE)</f>
        <v>compare with baikal</v>
      </c>
      <c r="B62" s="12" t="s">
        <v>91</v>
      </c>
      <c r="C62" s="13">
        <v>93.16</v>
      </c>
      <c r="D62" s="13">
        <v>5.98</v>
      </c>
      <c r="E62" s="12" t="s">
        <v>344</v>
      </c>
      <c r="F62" s="11" t="s">
        <v>371</v>
      </c>
      <c r="G62" s="13" t="s">
        <v>307</v>
      </c>
      <c r="H62" s="12"/>
      <c r="I62" s="12"/>
      <c r="J62" s="12" t="s">
        <v>308</v>
      </c>
      <c r="K62" s="12">
        <v>6</v>
      </c>
      <c r="L62" s="12">
        <v>100</v>
      </c>
      <c r="M62" s="12">
        <v>7.84</v>
      </c>
      <c r="N62" s="11" t="s">
        <v>309</v>
      </c>
      <c r="O62" s="11" t="s">
        <v>352</v>
      </c>
      <c r="P62" s="11" t="s">
        <v>372</v>
      </c>
      <c r="Q62" s="11" t="s">
        <v>373</v>
      </c>
      <c r="R62" s="11" t="s">
        <v>312</v>
      </c>
      <c r="S62" s="11" t="s">
        <v>312</v>
      </c>
      <c r="T62" s="11" t="s">
        <v>312</v>
      </c>
      <c r="U62" s="11" t="s">
        <v>365</v>
      </c>
      <c r="V62" s="12" t="s">
        <v>374</v>
      </c>
      <c r="W62" s="11" t="s">
        <v>375</v>
      </c>
      <c r="X62" s="14">
        <v>322</v>
      </c>
      <c r="Y62" s="14">
        <v>2720</v>
      </c>
      <c r="Z62" s="14">
        <v>322</v>
      </c>
      <c r="AA62" s="15">
        <v>0.91272283049543901</v>
      </c>
      <c r="AB62" s="16">
        <v>0.71782554310943902</v>
      </c>
      <c r="AC62" s="17">
        <v>2565459</v>
      </c>
      <c r="AD62" s="14">
        <v>77709</v>
      </c>
      <c r="AE62" s="14">
        <v>77709</v>
      </c>
      <c r="AF62" s="14">
        <v>7967.2639751552697</v>
      </c>
      <c r="AG62" s="14">
        <v>7967.2639751552697</v>
      </c>
      <c r="AH62" s="14">
        <v>13633</v>
      </c>
      <c r="AI62" s="14">
        <v>13633</v>
      </c>
      <c r="AJ62" s="14">
        <v>11</v>
      </c>
      <c r="AK62" s="14">
        <v>44</v>
      </c>
      <c r="AL62" s="14">
        <v>0</v>
      </c>
      <c r="AM62" s="14">
        <v>0</v>
      </c>
      <c r="AN62" s="14">
        <v>0</v>
      </c>
      <c r="AO62" s="14">
        <v>1</v>
      </c>
      <c r="AP62" s="14">
        <v>45</v>
      </c>
      <c r="AQ62" s="22">
        <f>VLOOKUP($B62,Sheet3!$A:$Z,3,FALSE)</f>
        <v>2.6072993529300745E-4</v>
      </c>
      <c r="AR62" s="22">
        <f>VLOOKUP($B62,Sheet3!$A:$Z,4,FALSE)</f>
        <v>1.8125192981792266E-3</v>
      </c>
      <c r="AS62" s="22">
        <f>VLOOKUP($B62,Sheet3!$A:$Z,5,FALSE)</f>
        <v>7.0909158730916996E-4</v>
      </c>
      <c r="AT62" s="22">
        <f>VLOOKUP($B62,Sheet3!$A:$Z,6,FALSE)</f>
        <v>1.3639019703299844E-3</v>
      </c>
      <c r="AU62" s="22">
        <f>VLOOKUP($B62,Sheet3!$A:$Z,6,FALSE)</f>
        <v>1.3639019703299844E-3</v>
      </c>
      <c r="AV62" s="22">
        <f>VLOOKUP($B62,Sheet3!$A:$Z,8,FALSE)</f>
        <v>6.6884725002450237E-7</v>
      </c>
      <c r="AW62" s="22">
        <f>VLOOKUP($B62,Sheet3!$A:$Z,9,FALSE)</f>
        <v>3.6235568913709872E-6</v>
      </c>
      <c r="AX62" s="22">
        <f>VLOOKUP($B62,Sheet3!$A:$Z,10,FALSE)</f>
        <v>3.394782974133411E-7</v>
      </c>
      <c r="AY62" s="22">
        <f>VLOOKUP($B62,Sheet3!$A:$Z,11,FALSE)</f>
        <v>5.4910961954124687E-7</v>
      </c>
      <c r="AZ62" s="22">
        <f>VLOOKUP($B62,Sheet3!$A:$Z,12,FALSE)</f>
        <v>3.5140841723006253E-6</v>
      </c>
      <c r="BA62" s="22">
        <f>VLOOKUP($B62,Sheet3!$A:$Z,13,FALSE)</f>
        <v>3.458578083890364E-7</v>
      </c>
      <c r="BB62" s="22">
        <f>VLOOKUP($B62,Sheet3!$A:$Z,14,FALSE)</f>
        <v>2.8509015845436807E-6</v>
      </c>
      <c r="BC62" s="23">
        <f>VLOOKUP($B62,Sheet3!$A:$Z,15,FALSE)</f>
        <v>5.1552422856648006E-7</v>
      </c>
      <c r="BD62" s="22">
        <f>VLOOKUP($B62,Sheet3!$A:$Z,16,FALSE)</f>
        <v>8.2887583153510907E-5</v>
      </c>
      <c r="BE62" s="22">
        <f>VLOOKUP($B62,Sheet3!$A:$Z,17,FALSE)</f>
        <v>1.4612645498628652E-3</v>
      </c>
      <c r="BF62" s="22">
        <f>VLOOKUP($B62,Sheet3!$A:$Z,18,FALSE)</f>
        <v>2.5211216818982738E-3</v>
      </c>
      <c r="BG62" s="22">
        <f>VLOOKUP($B62,Sheet3!$A:$Z,19,FALSE)</f>
        <v>7.3377942564048627E-7</v>
      </c>
      <c r="BH62" s="22">
        <f>VLOOKUP($B62,Sheet3!$A:$Z,20,FALSE)</f>
        <v>2.1658432910830525E-6</v>
      </c>
      <c r="BI62" s="22">
        <f>VLOOKUP($B62,Sheet3!$A:$Z,21,FALSE)</f>
        <v>6.3279222881159819E-5</v>
      </c>
      <c r="BJ62" s="22">
        <f>VLOOKUP($B62,Sheet3!$A:$Z,22,FALSE)</f>
        <v>1.2305018056947163E-6</v>
      </c>
      <c r="BK62" s="22">
        <f>VLOOKUP($B62,Sheet3!$A:$Z,23,FALSE)</f>
        <v>2.4487916482629744E-6</v>
      </c>
      <c r="BL62" s="22">
        <f>VLOOKUP($B62,Sheet3!$A:$Z,24,FALSE)</f>
        <v>4.4084679913982027E-6</v>
      </c>
      <c r="BM62" s="22">
        <f>VLOOKUP($B62,Sheet3!$A:$Z,25,FALSE)</f>
        <v>1.1566348427436052E-6</v>
      </c>
      <c r="BN62" s="22">
        <f>VLOOKUP($B62,Sheet3!$A:$Z,25,FALSE)</f>
        <v>1.1566348427436052E-6</v>
      </c>
    </row>
    <row r="63" spans="1:66" hidden="1" x14ac:dyDescent="0.2">
      <c r="A63" t="str">
        <f>VLOOKUP(B63,Sheet3!A:B,2,FALSE)</f>
        <v>compare with baikal</v>
      </c>
      <c r="B63" s="12" t="s">
        <v>136</v>
      </c>
      <c r="C63" s="13">
        <v>91.81</v>
      </c>
      <c r="D63" s="13">
        <v>2.62</v>
      </c>
      <c r="E63" s="12" t="s">
        <v>344</v>
      </c>
      <c r="F63" s="11" t="s">
        <v>437</v>
      </c>
      <c r="G63" s="13" t="s">
        <v>307</v>
      </c>
      <c r="H63" s="12"/>
      <c r="I63" s="12"/>
      <c r="J63" s="12" t="s">
        <v>308</v>
      </c>
      <c r="K63" s="12">
        <v>1</v>
      </c>
      <c r="L63" s="12">
        <v>98.04</v>
      </c>
      <c r="M63" s="12">
        <v>9.8000000000000007</v>
      </c>
      <c r="N63" s="11" t="s">
        <v>309</v>
      </c>
      <c r="O63" s="11" t="s">
        <v>352</v>
      </c>
      <c r="P63" s="11" t="s">
        <v>352</v>
      </c>
      <c r="Q63" s="11" t="s">
        <v>438</v>
      </c>
      <c r="R63" s="11" t="s">
        <v>439</v>
      </c>
      <c r="S63" s="11" t="s">
        <v>440</v>
      </c>
      <c r="T63" s="11" t="s">
        <v>312</v>
      </c>
      <c r="U63" s="11" t="s">
        <v>441</v>
      </c>
      <c r="V63" s="12" t="s">
        <v>442</v>
      </c>
      <c r="W63" s="11" t="s">
        <v>443</v>
      </c>
      <c r="X63" s="14">
        <v>654</v>
      </c>
      <c r="Y63" s="14">
        <v>3457</v>
      </c>
      <c r="Z63" s="14">
        <v>654</v>
      </c>
      <c r="AA63" s="15">
        <v>0.89983438361670798</v>
      </c>
      <c r="AB63" s="16">
        <v>0.71477296884769004</v>
      </c>
      <c r="AC63" s="17">
        <v>3189298</v>
      </c>
      <c r="AD63" s="14">
        <v>29609</v>
      </c>
      <c r="AE63" s="14">
        <v>29609</v>
      </c>
      <c r="AF63" s="14">
        <v>4876.6024464831798</v>
      </c>
      <c r="AG63" s="14">
        <v>4876.6024464831798</v>
      </c>
      <c r="AH63" s="14">
        <v>6053</v>
      </c>
      <c r="AI63" s="14">
        <v>6053</v>
      </c>
      <c r="AJ63" s="14">
        <v>11</v>
      </c>
      <c r="AK63" s="14">
        <v>45</v>
      </c>
      <c r="AL63" s="14">
        <v>0</v>
      </c>
      <c r="AM63" s="14">
        <v>0</v>
      </c>
      <c r="AN63" s="14">
        <v>0</v>
      </c>
      <c r="AO63" s="14">
        <v>0</v>
      </c>
      <c r="AP63" s="14">
        <v>45</v>
      </c>
      <c r="AQ63" s="22">
        <f>VLOOKUP($B63,Sheet3!$A:$Z,3,FALSE)</f>
        <v>4.280869905643235E-5</v>
      </c>
      <c r="AR63" s="22">
        <f>VLOOKUP($B63,Sheet3!$A:$Z,4,FALSE)</f>
        <v>1.1744762283563445E-3</v>
      </c>
      <c r="AS63" s="22">
        <f>VLOOKUP($B63,Sheet3!$A:$Z,5,FALSE)</f>
        <v>8.1654436221890683E-5</v>
      </c>
      <c r="AT63" s="22">
        <f>VLOOKUP($B63,Sheet3!$A:$Z,6,FALSE)</f>
        <v>1.4848292579907674E-4</v>
      </c>
      <c r="AU63" s="22">
        <f>VLOOKUP($B63,Sheet3!$A:$Z,6,FALSE)</f>
        <v>1.4848292579907674E-4</v>
      </c>
      <c r="AV63" s="22">
        <f>VLOOKUP($B63,Sheet3!$A:$Z,8,FALSE)</f>
        <v>3.6548574452465383E-5</v>
      </c>
      <c r="AW63" s="22">
        <f>VLOOKUP($B63,Sheet3!$A:$Z,9,FALSE)</f>
        <v>3.3693405685005043E-5</v>
      </c>
      <c r="AX63" s="22">
        <f>VLOOKUP($B63,Sheet3!$A:$Z,10,FALSE)</f>
        <v>5.4247474779736458E-5</v>
      </c>
      <c r="AY63" s="22">
        <f>VLOOKUP($B63,Sheet3!$A:$Z,11,FALSE)</f>
        <v>2.0721270684196815E-6</v>
      </c>
      <c r="AZ63" s="22">
        <f>VLOOKUP($B63,Sheet3!$A:$Z,12,FALSE)</f>
        <v>6.3019960667127603E-6</v>
      </c>
      <c r="BA63" s="22">
        <f>VLOOKUP($B63,Sheet3!$A:$Z,13,FALSE)</f>
        <v>2.6351106208515061E-6</v>
      </c>
      <c r="BB63" s="22">
        <f>VLOOKUP($B63,Sheet3!$A:$Z,14,FALSE)</f>
        <v>1.2731882748817095E-5</v>
      </c>
      <c r="BC63" s="23">
        <f>VLOOKUP($B63,Sheet3!$A:$Z,15,FALSE)</f>
        <v>2.2791847443848179E-6</v>
      </c>
      <c r="BD63" s="22">
        <f>VLOOKUP($B63,Sheet3!$A:$Z,16,FALSE)</f>
        <v>1.3763818370983288E-5</v>
      </c>
      <c r="BE63" s="22">
        <f>VLOOKUP($B63,Sheet3!$A:$Z,17,FALSE)</f>
        <v>5.1344170231447687E-5</v>
      </c>
      <c r="BF63" s="22">
        <f>VLOOKUP($B63,Sheet3!$A:$Z,18,FALSE)</f>
        <v>1.3931442045166001E-4</v>
      </c>
      <c r="BG63" s="22">
        <f>VLOOKUP($B63,Sheet3!$A:$Z,19,FALSE)</f>
        <v>8.836365731209274E-6</v>
      </c>
      <c r="BH63" s="22">
        <f>VLOOKUP($B63,Sheet3!$A:$Z,20,FALSE)</f>
        <v>1.7200602975311738E-5</v>
      </c>
      <c r="BI63" s="22">
        <f>VLOOKUP($B63,Sheet3!$A:$Z,21,FALSE)</f>
        <v>2.4412454751855912E-5</v>
      </c>
      <c r="BJ63" s="22">
        <f>VLOOKUP($B63,Sheet3!$A:$Z,22,FALSE)</f>
        <v>9.3678660112304889E-6</v>
      </c>
      <c r="BK63" s="22">
        <f>VLOOKUP($B63,Sheet3!$A:$Z,23,FALSE)</f>
        <v>1.1326422683964372E-5</v>
      </c>
      <c r="BL63" s="22">
        <f>VLOOKUP($B63,Sheet3!$A:$Z,24,FALSE)</f>
        <v>1.0394700545410948E-5</v>
      </c>
      <c r="BM63" s="22">
        <f>VLOOKUP($B63,Sheet3!$A:$Z,25,FALSE)</f>
        <v>4.7901681124770403E-6</v>
      </c>
      <c r="BN63" s="22">
        <f>VLOOKUP($B63,Sheet3!$A:$Z,25,FALSE)</f>
        <v>4.7901681124770403E-6</v>
      </c>
    </row>
    <row r="64" spans="1:66" hidden="1" x14ac:dyDescent="0.2">
      <c r="A64">
        <f>VLOOKUP(B64,Sheet3!A:B,2,FALSE)</f>
        <v>0</v>
      </c>
      <c r="B64" s="12" t="s">
        <v>520</v>
      </c>
      <c r="C64" s="13">
        <v>61.67</v>
      </c>
      <c r="D64" s="13">
        <v>0</v>
      </c>
      <c r="E64" s="12" t="s">
        <v>505</v>
      </c>
      <c r="F64" s="11" t="s">
        <v>508</v>
      </c>
      <c r="G64" s="13" t="s">
        <v>307</v>
      </c>
      <c r="H64" s="12"/>
      <c r="I64" s="12"/>
      <c r="J64" s="12" t="s">
        <v>308</v>
      </c>
      <c r="K64" s="12">
        <v>1</v>
      </c>
      <c r="L64" s="12">
        <v>80.39</v>
      </c>
      <c r="M64" s="12">
        <v>3.92</v>
      </c>
      <c r="N64" s="11" t="s">
        <v>309</v>
      </c>
      <c r="O64" s="11" t="s">
        <v>521</v>
      </c>
      <c r="P64" s="11" t="s">
        <v>522</v>
      </c>
      <c r="Q64" s="11" t="s">
        <v>312</v>
      </c>
      <c r="R64" s="11" t="s">
        <v>312</v>
      </c>
      <c r="S64" s="11" t="s">
        <v>312</v>
      </c>
      <c r="T64" s="11" t="s">
        <v>312</v>
      </c>
      <c r="U64" s="11" t="s">
        <v>333</v>
      </c>
      <c r="V64" s="12" t="s">
        <v>523</v>
      </c>
      <c r="W64" s="11" t="s">
        <v>524</v>
      </c>
      <c r="X64" s="14">
        <v>296</v>
      </c>
      <c r="Y64" s="14">
        <v>1088</v>
      </c>
      <c r="Z64" s="14">
        <v>296</v>
      </c>
      <c r="AA64" s="15">
        <v>0.887523440622214</v>
      </c>
      <c r="AB64" s="16">
        <v>0.55511126335621397</v>
      </c>
      <c r="AC64" s="17">
        <v>910812</v>
      </c>
      <c r="AD64" s="14">
        <v>10378</v>
      </c>
      <c r="AE64" s="14">
        <v>10378</v>
      </c>
      <c r="AF64" s="14">
        <v>3077.0675675675602</v>
      </c>
      <c r="AG64" s="14">
        <v>3077.0675675675602</v>
      </c>
      <c r="AH64" s="14">
        <v>3290</v>
      </c>
      <c r="AI64" s="14">
        <v>3290</v>
      </c>
      <c r="AJ64" s="14">
        <v>11</v>
      </c>
      <c r="AK64" s="14">
        <v>24</v>
      </c>
      <c r="AL64" s="14">
        <v>0</v>
      </c>
      <c r="AM64" s="14">
        <v>0</v>
      </c>
      <c r="AN64" s="14">
        <v>0</v>
      </c>
      <c r="AO64" s="14">
        <v>0</v>
      </c>
      <c r="AP64" s="14">
        <v>24</v>
      </c>
      <c r="AQ64" s="22">
        <f>VLOOKUP($B64,Sheet3!$A:$Z,3,FALSE)</f>
        <v>1.919412319639858E-4</v>
      </c>
      <c r="AR64" s="22">
        <f>VLOOKUP($B64,Sheet3!$A:$Z,4,FALSE)</f>
        <v>1.8281756786937191E-4</v>
      </c>
      <c r="AS64" s="22">
        <f>VLOOKUP($B64,Sheet3!$A:$Z,5,FALSE)</f>
        <v>1.7395794667491188E-4</v>
      </c>
      <c r="AT64" s="22">
        <f>VLOOKUP($B64,Sheet3!$A:$Z,6,FALSE)</f>
        <v>2.2713813646938657E-4</v>
      </c>
      <c r="AU64" s="22">
        <f>VLOOKUP($B64,Sheet3!$A:$Z,6,FALSE)</f>
        <v>2.2713813646938657E-4</v>
      </c>
      <c r="AV64" s="22">
        <f>VLOOKUP($B64,Sheet3!$A:$Z,8,FALSE)</f>
        <v>4.4359825735421386E-4</v>
      </c>
      <c r="AW64" s="22">
        <f>VLOOKUP($B64,Sheet3!$A:$Z,9,FALSE)</f>
        <v>1.8081423810675955E-4</v>
      </c>
      <c r="AX64" s="22">
        <f>VLOOKUP($B64,Sheet3!$A:$Z,10,FALSE)</f>
        <v>2.7255024697205255E-4</v>
      </c>
      <c r="AY64" s="22">
        <f>VLOOKUP($B64,Sheet3!$A:$Z,11,FALSE)</f>
        <v>2.2629506317410486E-5</v>
      </c>
      <c r="AZ64" s="22">
        <f>VLOOKUP($B64,Sheet3!$A:$Z,12,FALSE)</f>
        <v>1.7002628016024813E-6</v>
      </c>
      <c r="BA64" s="22">
        <f>VLOOKUP($B64,Sheet3!$A:$Z,13,FALSE)</f>
        <v>1.9539984482492205E-5</v>
      </c>
      <c r="BB64" s="22">
        <f>VLOOKUP($B64,Sheet3!$A:$Z,14,FALSE)</f>
        <v>2.6447958863994825E-6</v>
      </c>
      <c r="BC64" s="23">
        <f>VLOOKUP($B64,Sheet3!$A:$Z,15,FALSE)</f>
        <v>3.0522737772413119E-5</v>
      </c>
      <c r="BD64" s="22">
        <f>VLOOKUP($B64,Sheet3!$A:$Z,16,FALSE)</f>
        <v>2.9567223227564863E-6</v>
      </c>
      <c r="BE64" s="22">
        <f>VLOOKUP($B64,Sheet3!$A:$Z,17,FALSE)</f>
        <v>3.9234962567495274E-6</v>
      </c>
      <c r="BF64" s="22">
        <f>VLOOKUP($B64,Sheet3!$A:$Z,18,FALSE)</f>
        <v>4.1015819745155905E-6</v>
      </c>
      <c r="BG64" s="22">
        <f>VLOOKUP($B64,Sheet3!$A:$Z,19,FALSE)</f>
        <v>3.8715134923192716E-6</v>
      </c>
      <c r="BH64" s="22">
        <f>VLOOKUP($B64,Sheet3!$A:$Z,20,FALSE)</f>
        <v>1.4715805564275035E-6</v>
      </c>
      <c r="BI64" s="22">
        <f>VLOOKUP($B64,Sheet3!$A:$Z,21,FALSE)</f>
        <v>3.3399499951500796E-6</v>
      </c>
      <c r="BJ64" s="22">
        <f>VLOOKUP($B64,Sheet3!$A:$Z,22,FALSE)</f>
        <v>3.1989729519926667E-6</v>
      </c>
      <c r="BK64" s="22">
        <f>VLOOKUP($B64,Sheet3!$A:$Z,23,FALSE)</f>
        <v>2.3541952372018346E-6</v>
      </c>
      <c r="BL64" s="22">
        <f>VLOOKUP($B64,Sheet3!$A:$Z,24,FALSE)</f>
        <v>2.851620841298846E-6</v>
      </c>
      <c r="BM64" s="22">
        <f>VLOOKUP($B64,Sheet3!$A:$Z,25,FALSE)</f>
        <v>2.2494139744176631E-6</v>
      </c>
      <c r="BN64" s="22">
        <f>VLOOKUP($B64,Sheet3!$A:$Z,25,FALSE)</f>
        <v>2.2494139744176631E-6</v>
      </c>
    </row>
    <row r="65" spans="1:66" hidden="1" x14ac:dyDescent="0.2">
      <c r="A65">
        <f>VLOOKUP(B65,Sheet3!A:B,2,FALSE)</f>
        <v>0</v>
      </c>
      <c r="B65" s="12" t="s">
        <v>525</v>
      </c>
      <c r="C65" s="13">
        <v>86.06</v>
      </c>
      <c r="D65" s="13">
        <v>0.18</v>
      </c>
      <c r="E65" s="12" t="s">
        <v>505</v>
      </c>
      <c r="F65" s="11" t="s">
        <v>508</v>
      </c>
      <c r="G65" s="13" t="s">
        <v>307</v>
      </c>
      <c r="H65" s="12"/>
      <c r="I65" s="12"/>
      <c r="J65" s="12" t="s">
        <v>308</v>
      </c>
      <c r="K65" s="12">
        <v>1</v>
      </c>
      <c r="L65" s="12">
        <v>94.12</v>
      </c>
      <c r="M65" s="12">
        <v>3.92</v>
      </c>
      <c r="N65" s="11" t="s">
        <v>309</v>
      </c>
      <c r="O65" s="11" t="s">
        <v>496</v>
      </c>
      <c r="P65" s="11" t="s">
        <v>497</v>
      </c>
      <c r="Q65" s="11" t="s">
        <v>526</v>
      </c>
      <c r="R65" s="11" t="s">
        <v>527</v>
      </c>
      <c r="S65" s="11" t="s">
        <v>312</v>
      </c>
      <c r="T65" s="11" t="s">
        <v>312</v>
      </c>
      <c r="U65" s="11" t="s">
        <v>333</v>
      </c>
      <c r="V65" s="12" t="s">
        <v>528</v>
      </c>
      <c r="W65" s="11" t="s">
        <v>529</v>
      </c>
      <c r="X65" s="14">
        <v>377</v>
      </c>
      <c r="Y65" s="14">
        <v>2262</v>
      </c>
      <c r="Z65" s="14">
        <v>377</v>
      </c>
      <c r="AA65" s="15">
        <v>0.93059014893508796</v>
      </c>
      <c r="AB65" s="16">
        <v>0.57812642363012601</v>
      </c>
      <c r="AC65" s="17">
        <v>2085338</v>
      </c>
      <c r="AD65" s="14">
        <v>31845</v>
      </c>
      <c r="AE65" s="14">
        <v>31845</v>
      </c>
      <c r="AF65" s="14">
        <v>5531.40053050397</v>
      </c>
      <c r="AG65" s="14">
        <v>5531.40053050397</v>
      </c>
      <c r="AH65" s="14">
        <v>6862</v>
      </c>
      <c r="AI65" s="14">
        <v>6862</v>
      </c>
      <c r="AJ65" s="14">
        <v>11</v>
      </c>
      <c r="AK65" s="14">
        <v>36</v>
      </c>
      <c r="AL65" s="14">
        <v>0</v>
      </c>
      <c r="AM65" s="14">
        <v>0</v>
      </c>
      <c r="AN65" s="14">
        <v>0</v>
      </c>
      <c r="AO65" s="14">
        <v>0</v>
      </c>
      <c r="AP65" s="14">
        <v>36</v>
      </c>
      <c r="AQ65" s="22">
        <f>VLOOKUP($B65,Sheet3!$A:$Z,3,FALSE)</f>
        <v>1.1052981408067314E-6</v>
      </c>
      <c r="AR65" s="22">
        <f>VLOOKUP($B65,Sheet3!$A:$Z,4,FALSE)</f>
        <v>3.0759933646089196E-6</v>
      </c>
      <c r="AS65" s="22">
        <f>VLOOKUP($B65,Sheet3!$A:$Z,5,FALSE)</f>
        <v>7.9758702284114314E-7</v>
      </c>
      <c r="AT65" s="22">
        <f>VLOOKUP($B65,Sheet3!$A:$Z,6,FALSE)</f>
        <v>8.0879116629941474E-7</v>
      </c>
      <c r="AU65" s="22">
        <f>VLOOKUP($B65,Sheet3!$A:$Z,6,FALSE)</f>
        <v>8.0879116629941474E-7</v>
      </c>
      <c r="AV65" s="22">
        <f>VLOOKUP($B65,Sheet3!$A:$Z,8,FALSE)</f>
        <v>2.8647599538605579E-7</v>
      </c>
      <c r="AW65" s="22">
        <f>VLOOKUP($B65,Sheet3!$A:$Z,9,FALSE)</f>
        <v>8.6720399158250922E-7</v>
      </c>
      <c r="AX65" s="22">
        <f>VLOOKUP($B65,Sheet3!$A:$Z,10,FALSE)</f>
        <v>9.3436673329907349E-7</v>
      </c>
      <c r="AY65" s="22">
        <f>VLOOKUP($B65,Sheet3!$A:$Z,11,FALSE)</f>
        <v>2.0329997937579364E-7</v>
      </c>
      <c r="AZ65" s="22">
        <f>VLOOKUP($B65,Sheet3!$A:$Z,12,FALSE)</f>
        <v>4.8765650040661401E-7</v>
      </c>
      <c r="BA65" s="22">
        <f>VLOOKUP($B65,Sheet3!$A:$Z,13,FALSE)</f>
        <v>1.7957304528892367E-7</v>
      </c>
      <c r="BB65" s="22">
        <f>VLOOKUP($B65,Sheet3!$A:$Z,14,FALSE)</f>
        <v>7.2346856974875759E-7</v>
      </c>
      <c r="BC65" s="23">
        <f>VLOOKUP($B65,Sheet3!$A:$Z,15,FALSE)</f>
        <v>2.1563075100111629E-7</v>
      </c>
      <c r="BD65" s="22">
        <f>VLOOKUP($B65,Sheet3!$A:$Z,16,FALSE)</f>
        <v>5.7149018781114835E-6</v>
      </c>
      <c r="BE65" s="22">
        <f>VLOOKUP($B65,Sheet3!$A:$Z,17,FALSE)</f>
        <v>1.4943008897433633E-5</v>
      </c>
      <c r="BF65" s="22">
        <f>VLOOKUP($B65,Sheet3!$A:$Z,18,FALSE)</f>
        <v>7.7684754433624546E-4</v>
      </c>
      <c r="BG65" s="22">
        <f>VLOOKUP($B65,Sheet3!$A:$Z,19,FALSE)</f>
        <v>7.1305977552808162E-7</v>
      </c>
      <c r="BH65" s="22">
        <f>VLOOKUP($B65,Sheet3!$A:$Z,20,FALSE)</f>
        <v>2.3983150656859284E-6</v>
      </c>
      <c r="BI65" s="22">
        <f>VLOOKUP($B65,Sheet3!$A:$Z,21,FALSE)</f>
        <v>5.441024807245742E-6</v>
      </c>
      <c r="BJ65" s="22">
        <f>VLOOKUP($B65,Sheet3!$A:$Z,22,FALSE)</f>
        <v>6.5529006093637104E-7</v>
      </c>
      <c r="BK65" s="22">
        <f>VLOOKUP($B65,Sheet3!$A:$Z,23,FALSE)</f>
        <v>1.0682455524785758E-6</v>
      </c>
      <c r="BL65" s="22">
        <f>VLOOKUP($B65,Sheet3!$A:$Z,24,FALSE)</f>
        <v>9.643567053411584E-7</v>
      </c>
      <c r="BM65" s="22">
        <f>VLOOKUP($B65,Sheet3!$A:$Z,25,FALSE)</f>
        <v>1.1672472363790903E-6</v>
      </c>
      <c r="BN65" s="22">
        <f>VLOOKUP($B65,Sheet3!$A:$Z,25,FALSE)</f>
        <v>1.1672472363790903E-6</v>
      </c>
    </row>
    <row r="66" spans="1:66" hidden="1" x14ac:dyDescent="0.2">
      <c r="A66" t="str">
        <f>VLOOKUP(B66,Sheet3!A:B,2,FALSE)</f>
        <v>compare with baikal</v>
      </c>
      <c r="B66" s="12" t="s">
        <v>226</v>
      </c>
      <c r="C66" s="13">
        <v>94.14</v>
      </c>
      <c r="D66" s="13">
        <v>0</v>
      </c>
      <c r="E66" s="12" t="s">
        <v>344</v>
      </c>
      <c r="F66" s="11" t="s">
        <v>359</v>
      </c>
      <c r="G66" s="13" t="s">
        <v>307</v>
      </c>
      <c r="H66" s="12"/>
      <c r="I66" s="12"/>
      <c r="J66" s="12" t="s">
        <v>308</v>
      </c>
      <c r="K66" s="12">
        <v>20</v>
      </c>
      <c r="L66" s="12">
        <v>100</v>
      </c>
      <c r="M66" s="12">
        <v>0</v>
      </c>
      <c r="N66" s="11" t="s">
        <v>309</v>
      </c>
      <c r="O66" s="11" t="s">
        <v>475</v>
      </c>
      <c r="P66" s="11" t="s">
        <v>475</v>
      </c>
      <c r="Q66" s="11" t="s">
        <v>312</v>
      </c>
      <c r="R66" s="11" t="s">
        <v>312</v>
      </c>
      <c r="S66" s="11" t="s">
        <v>312</v>
      </c>
      <c r="T66" s="11" t="s">
        <v>312</v>
      </c>
      <c r="U66" s="11" t="s">
        <v>360</v>
      </c>
      <c r="V66" s="12" t="s">
        <v>476</v>
      </c>
      <c r="W66" s="11" t="s">
        <v>477</v>
      </c>
      <c r="X66" s="14">
        <v>61</v>
      </c>
      <c r="Y66" s="14">
        <v>2450</v>
      </c>
      <c r="Z66" s="14">
        <v>61</v>
      </c>
      <c r="AA66" s="15">
        <v>0.93608725378856805</v>
      </c>
      <c r="AB66" s="16">
        <v>0.67373695066997297</v>
      </c>
      <c r="AC66" s="17">
        <v>2416216</v>
      </c>
      <c r="AD66" s="14">
        <v>205478</v>
      </c>
      <c r="AE66" s="14">
        <v>205478</v>
      </c>
      <c r="AF66" s="14">
        <v>39610.098360655698</v>
      </c>
      <c r="AG66" s="14">
        <v>39610.098360655698</v>
      </c>
      <c r="AH66" s="14">
        <v>90338</v>
      </c>
      <c r="AI66" s="14">
        <v>90338</v>
      </c>
      <c r="AJ66" s="14">
        <v>11</v>
      </c>
      <c r="AK66" s="14">
        <v>50</v>
      </c>
      <c r="AL66" s="14">
        <v>0</v>
      </c>
      <c r="AM66" s="14">
        <v>0</v>
      </c>
      <c r="AN66" s="14">
        <v>0</v>
      </c>
      <c r="AO66" s="14">
        <v>1</v>
      </c>
      <c r="AP66" s="14">
        <v>51</v>
      </c>
      <c r="AQ66" s="22">
        <f>VLOOKUP($B66,Sheet3!$A:$Z,3,FALSE)</f>
        <v>2.5970434520009196E-4</v>
      </c>
      <c r="AR66" s="22">
        <f>VLOOKUP($B66,Sheet3!$A:$Z,4,FALSE)</f>
        <v>5.8211862158962055E-4</v>
      </c>
      <c r="AS66" s="22">
        <f>VLOOKUP($B66,Sheet3!$A:$Z,5,FALSE)</f>
        <v>5.4428981763233607E-4</v>
      </c>
      <c r="AT66" s="22">
        <f>VLOOKUP($B66,Sheet3!$A:$Z,6,FALSE)</f>
        <v>6.21679109270333E-4</v>
      </c>
      <c r="AU66" s="22">
        <f>VLOOKUP($B66,Sheet3!$A:$Z,6,FALSE)</f>
        <v>6.21679109270333E-4</v>
      </c>
      <c r="AV66" s="22">
        <f>VLOOKUP($B66,Sheet3!$A:$Z,8,FALSE)</f>
        <v>7.0431309598460246E-4</v>
      </c>
      <c r="AW66" s="22">
        <f>VLOOKUP($B66,Sheet3!$A:$Z,9,FALSE)</f>
        <v>6.6148605835299624E-4</v>
      </c>
      <c r="AX66" s="22">
        <f>VLOOKUP($B66,Sheet3!$A:$Z,10,FALSE)</f>
        <v>6.8674898604904682E-4</v>
      </c>
      <c r="AY66" s="22">
        <f>VLOOKUP($B66,Sheet3!$A:$Z,11,FALSE)</f>
        <v>9.1358304896346483E-4</v>
      </c>
      <c r="AZ66" s="22">
        <f>VLOOKUP($B66,Sheet3!$A:$Z,12,FALSE)</f>
        <v>1.0808647797976804E-3</v>
      </c>
      <c r="BA66" s="22">
        <f>VLOOKUP($B66,Sheet3!$A:$Z,13,FALSE)</f>
        <v>9.6175924325072302E-4</v>
      </c>
      <c r="BB66" s="22">
        <f>VLOOKUP($B66,Sheet3!$A:$Z,14,FALSE)</f>
        <v>1.2722566322038362E-3</v>
      </c>
      <c r="BC66" s="23">
        <f>VLOOKUP($B66,Sheet3!$A:$Z,15,FALSE)</f>
        <v>6.3621888709042534E-4</v>
      </c>
      <c r="BD66" s="22">
        <f>VLOOKUP($B66,Sheet3!$A:$Z,16,FALSE)</f>
        <v>7.1300645072728305E-4</v>
      </c>
      <c r="BE66" s="22">
        <f>VLOOKUP($B66,Sheet3!$A:$Z,17,FALSE)</f>
        <v>4.8231872797424184E-4</v>
      </c>
      <c r="BF66" s="22">
        <f>VLOOKUP($B66,Sheet3!$A:$Z,18,FALSE)</f>
        <v>8.2581567027155954E-4</v>
      </c>
      <c r="BG66" s="22">
        <f>VLOOKUP($B66,Sheet3!$A:$Z,19,FALSE)</f>
        <v>9.7916087073632112E-4</v>
      </c>
      <c r="BH66" s="22">
        <f>VLOOKUP($B66,Sheet3!$A:$Z,20,FALSE)</f>
        <v>8.2249143823538685E-4</v>
      </c>
      <c r="BI66" s="22">
        <f>VLOOKUP($B66,Sheet3!$A:$Z,21,FALSE)</f>
        <v>5.1526618867055304E-4</v>
      </c>
      <c r="BJ66" s="22">
        <f>VLOOKUP($B66,Sheet3!$A:$Z,22,FALSE)</f>
        <v>5.340938234422041E-4</v>
      </c>
      <c r="BK66" s="22">
        <f>VLOOKUP($B66,Sheet3!$A:$Z,23,FALSE)</f>
        <v>2.6354626439936327E-4</v>
      </c>
      <c r="BL66" s="22">
        <f>VLOOKUP($B66,Sheet3!$A:$Z,24,FALSE)</f>
        <v>5.4995564106036178E-4</v>
      </c>
      <c r="BM66" s="22">
        <f>VLOOKUP($B66,Sheet3!$A:$Z,25,FALSE)</f>
        <v>5.8430712463689949E-4</v>
      </c>
      <c r="BN66" s="22">
        <f>VLOOKUP($B66,Sheet3!$A:$Z,25,FALSE)</f>
        <v>5.8430712463689949E-4</v>
      </c>
    </row>
    <row r="67" spans="1:66" hidden="1" x14ac:dyDescent="0.2">
      <c r="A67">
        <f>VLOOKUP(B67,Sheet3!A:B,2,FALSE)</f>
        <v>0</v>
      </c>
      <c r="B67" s="12" t="s">
        <v>531</v>
      </c>
      <c r="C67" s="13">
        <v>69.819999999999993</v>
      </c>
      <c r="D67" s="13">
        <v>5.16</v>
      </c>
      <c r="E67" s="12" t="s">
        <v>505</v>
      </c>
      <c r="F67" s="11" t="s">
        <v>508</v>
      </c>
      <c r="G67" s="13" t="s">
        <v>307</v>
      </c>
      <c r="H67" s="12"/>
      <c r="I67" s="12"/>
      <c r="J67" s="12" t="s">
        <v>308</v>
      </c>
      <c r="K67" s="12">
        <v>1</v>
      </c>
      <c r="L67" s="12">
        <v>86.27</v>
      </c>
      <c r="M67" s="12">
        <v>19.61</v>
      </c>
      <c r="N67" s="11"/>
      <c r="O67" s="11"/>
      <c r="P67" s="11"/>
      <c r="Q67" s="11"/>
      <c r="R67" s="11"/>
      <c r="S67" s="11"/>
      <c r="T67" s="11"/>
      <c r="U67" s="11" t="s">
        <v>333</v>
      </c>
      <c r="V67" s="12" t="s">
        <v>532</v>
      </c>
      <c r="W67" s="11"/>
      <c r="X67" s="14">
        <v>730</v>
      </c>
      <c r="Y67" s="14">
        <v>2683</v>
      </c>
      <c r="Z67" s="14">
        <v>730</v>
      </c>
      <c r="AA67" s="15">
        <v>0.93619786152381601</v>
      </c>
      <c r="AB67" s="16">
        <v>0.68801935934096403</v>
      </c>
      <c r="AC67" s="17">
        <v>2172388</v>
      </c>
      <c r="AD67" s="14">
        <v>13155</v>
      </c>
      <c r="AE67" s="14">
        <v>13155</v>
      </c>
      <c r="AF67" s="14">
        <v>2975.8739726027302</v>
      </c>
      <c r="AG67" s="14">
        <v>2975.8739726027302</v>
      </c>
      <c r="AH67" s="14">
        <v>3136</v>
      </c>
      <c r="AI67" s="14">
        <v>3136</v>
      </c>
      <c r="AJ67" s="14">
        <v>11</v>
      </c>
      <c r="AK67" s="14">
        <v>17</v>
      </c>
      <c r="AL67" s="14">
        <v>0</v>
      </c>
      <c r="AM67" s="14">
        <v>0</v>
      </c>
      <c r="AN67" s="14">
        <v>0</v>
      </c>
      <c r="AO67" s="14">
        <v>0</v>
      </c>
      <c r="AP67" s="14">
        <v>17</v>
      </c>
      <c r="AQ67" s="22">
        <f>VLOOKUP($B67,Sheet3!$A:$Z,3,FALSE)</f>
        <v>9.3601391161284584E-5</v>
      </c>
      <c r="AR67" s="22">
        <f>VLOOKUP($B67,Sheet3!$A:$Z,4,FALSE)</f>
        <v>1.8750658319233689E-4</v>
      </c>
      <c r="AS67" s="22">
        <f>VLOOKUP($B67,Sheet3!$A:$Z,5,FALSE)</f>
        <v>1.2630585441950496E-4</v>
      </c>
      <c r="AT67" s="22">
        <f>VLOOKUP($B67,Sheet3!$A:$Z,6,FALSE)</f>
        <v>1.2390145574941324E-4</v>
      </c>
      <c r="AU67" s="22">
        <f>VLOOKUP($B67,Sheet3!$A:$Z,6,FALSE)</f>
        <v>1.2390145574941324E-4</v>
      </c>
      <c r="AV67" s="22">
        <f>VLOOKUP($B67,Sheet3!$A:$Z,8,FALSE)</f>
        <v>7.4870471649744942E-5</v>
      </c>
      <c r="AW67" s="22">
        <f>VLOOKUP($B67,Sheet3!$A:$Z,9,FALSE)</f>
        <v>2.9741365096486275E-4</v>
      </c>
      <c r="AX67" s="22">
        <f>VLOOKUP($B67,Sheet3!$A:$Z,10,FALSE)</f>
        <v>9.5185224693767855E-5</v>
      </c>
      <c r="AY67" s="22">
        <f>VLOOKUP($B67,Sheet3!$A:$Z,11,FALSE)</f>
        <v>3.451727157806499E-5</v>
      </c>
      <c r="AZ67" s="22">
        <f>VLOOKUP($B67,Sheet3!$A:$Z,12,FALSE)</f>
        <v>5.5687807452420497E-4</v>
      </c>
      <c r="BA67" s="22">
        <f>VLOOKUP($B67,Sheet3!$A:$Z,13,FALSE)</f>
        <v>3.9854617814088586E-5</v>
      </c>
      <c r="BB67" s="22">
        <f>VLOOKUP($B67,Sheet3!$A:$Z,14,FALSE)</f>
        <v>8.5931299137442416E-4</v>
      </c>
      <c r="BC67" s="23">
        <f>VLOOKUP($B67,Sheet3!$A:$Z,15,FALSE)</f>
        <v>2.5947431172290425E-5</v>
      </c>
      <c r="BD67" s="22">
        <f>VLOOKUP($B67,Sheet3!$A:$Z,16,FALSE)</f>
        <v>1.2860437258804691E-4</v>
      </c>
      <c r="BE67" s="22">
        <f>VLOOKUP($B67,Sheet3!$A:$Z,17,FALSE)</f>
        <v>1.0552198096404205E-4</v>
      </c>
      <c r="BF67" s="22">
        <f>VLOOKUP($B67,Sheet3!$A:$Z,18,FALSE)</f>
        <v>1.4884857783522347E-4</v>
      </c>
      <c r="BG67" s="22">
        <f>VLOOKUP($B67,Sheet3!$A:$Z,19,FALSE)</f>
        <v>1.0648488585288289E-4</v>
      </c>
      <c r="BH67" s="22">
        <f>VLOOKUP($B67,Sheet3!$A:$Z,20,FALSE)</f>
        <v>3.5345010752271762E-4</v>
      </c>
      <c r="BI67" s="22">
        <f>VLOOKUP($B67,Sheet3!$A:$Z,21,FALSE)</f>
        <v>3.1568830206240921E-4</v>
      </c>
      <c r="BJ67" s="22">
        <f>VLOOKUP($B67,Sheet3!$A:$Z,22,FALSE)</f>
        <v>3.7192201455099759E-5</v>
      </c>
      <c r="BK67" s="22">
        <f>VLOOKUP($B67,Sheet3!$A:$Z,23,FALSE)</f>
        <v>3.6586666005287004E-5</v>
      </c>
      <c r="BL67" s="22">
        <f>VLOOKUP($B67,Sheet3!$A:$Z,24,FALSE)</f>
        <v>3.3632326015127132E-5</v>
      </c>
      <c r="BM67" s="22">
        <f>VLOOKUP($B67,Sheet3!$A:$Z,25,FALSE)</f>
        <v>6.1871992605435771E-5</v>
      </c>
      <c r="BN67" s="22">
        <f>VLOOKUP($B67,Sheet3!$A:$Z,25,FALSE)</f>
        <v>6.1871992605435771E-5</v>
      </c>
    </row>
    <row r="68" spans="1:66" hidden="1" x14ac:dyDescent="0.2">
      <c r="A68">
        <f>VLOOKUP(B68,Sheet3!A:B,2,FALSE)</f>
        <v>0</v>
      </c>
      <c r="B68" s="12" t="s">
        <v>533</v>
      </c>
      <c r="C68" s="13">
        <v>60.53</v>
      </c>
      <c r="D68" s="13">
        <v>0.94</v>
      </c>
      <c r="E68" s="12" t="s">
        <v>505</v>
      </c>
      <c r="F68" s="11" t="s">
        <v>508</v>
      </c>
      <c r="G68" s="13" t="s">
        <v>307</v>
      </c>
      <c r="H68" s="12"/>
      <c r="I68" s="12"/>
      <c r="J68" s="12" t="s">
        <v>308</v>
      </c>
      <c r="K68" s="12">
        <v>2</v>
      </c>
      <c r="L68" s="12">
        <v>64.709999999999994</v>
      </c>
      <c r="M68" s="12">
        <v>13.73</v>
      </c>
      <c r="N68" s="11" t="s">
        <v>309</v>
      </c>
      <c r="O68" s="11" t="s">
        <v>496</v>
      </c>
      <c r="P68" s="11" t="s">
        <v>497</v>
      </c>
      <c r="Q68" s="11" t="s">
        <v>534</v>
      </c>
      <c r="R68" s="11" t="s">
        <v>535</v>
      </c>
      <c r="S68" s="11" t="s">
        <v>312</v>
      </c>
      <c r="T68" s="11" t="s">
        <v>312</v>
      </c>
      <c r="U68" s="11" t="s">
        <v>333</v>
      </c>
      <c r="V68" s="12" t="s">
        <v>536</v>
      </c>
      <c r="W68" s="11" t="s">
        <v>537</v>
      </c>
      <c r="X68" s="14">
        <v>1152</v>
      </c>
      <c r="Y68" s="14">
        <v>3708</v>
      </c>
      <c r="Z68" s="14">
        <v>1152</v>
      </c>
      <c r="AA68" s="15">
        <v>0.91493073624265098</v>
      </c>
      <c r="AB68" s="16">
        <v>0.64410891128741699</v>
      </c>
      <c r="AC68" s="17">
        <v>2997816</v>
      </c>
      <c r="AD68" s="14">
        <v>8500</v>
      </c>
      <c r="AE68" s="14">
        <v>8500</v>
      </c>
      <c r="AF68" s="14">
        <v>2602.2708333333298</v>
      </c>
      <c r="AG68" s="14">
        <v>2602.2708333333298</v>
      </c>
      <c r="AH68" s="14">
        <v>2664</v>
      </c>
      <c r="AI68" s="14">
        <v>2664</v>
      </c>
      <c r="AJ68" s="14">
        <v>11</v>
      </c>
      <c r="AK68" s="14">
        <v>14</v>
      </c>
      <c r="AL68" s="14">
        <v>0</v>
      </c>
      <c r="AM68" s="14">
        <v>0</v>
      </c>
      <c r="AN68" s="14">
        <v>0</v>
      </c>
      <c r="AO68" s="14">
        <v>1</v>
      </c>
      <c r="AP68" s="14">
        <v>15</v>
      </c>
      <c r="AQ68" s="22">
        <f>VLOOKUP($B68,Sheet3!$A:$Z,3,FALSE)</f>
        <v>5.7299853888505511E-5</v>
      </c>
      <c r="AR68" s="22">
        <f>VLOOKUP($B68,Sheet3!$A:$Z,4,FALSE)</f>
        <v>1.2863606778764906E-4</v>
      </c>
      <c r="AS68" s="22">
        <f>VLOOKUP($B68,Sheet3!$A:$Z,5,FALSE)</f>
        <v>8.6295096232739279E-5</v>
      </c>
      <c r="AT68" s="22">
        <f>VLOOKUP($B68,Sheet3!$A:$Z,6,FALSE)</f>
        <v>6.071769094857919E-5</v>
      </c>
      <c r="AU68" s="22">
        <f>VLOOKUP($B68,Sheet3!$A:$Z,6,FALSE)</f>
        <v>6.071769094857919E-5</v>
      </c>
      <c r="AV68" s="22">
        <f>VLOOKUP($B68,Sheet3!$A:$Z,8,FALSE)</f>
        <v>1.62793991973548E-5</v>
      </c>
      <c r="AW68" s="22">
        <f>VLOOKUP($B68,Sheet3!$A:$Z,9,FALSE)</f>
        <v>2.7145467389489602E-4</v>
      </c>
      <c r="AX68" s="22">
        <f>VLOOKUP($B68,Sheet3!$A:$Z,10,FALSE)</f>
        <v>1.1122127167492521E-5</v>
      </c>
      <c r="AY68" s="22">
        <f>VLOOKUP($B68,Sheet3!$A:$Z,11,FALSE)</f>
        <v>4.2102148173014038E-6</v>
      </c>
      <c r="AZ68" s="22">
        <f>VLOOKUP($B68,Sheet3!$A:$Z,12,FALSE)</f>
        <v>5.2955458653289463E-4</v>
      </c>
      <c r="BA68" s="22">
        <f>VLOOKUP($B68,Sheet3!$A:$Z,13,FALSE)</f>
        <v>5.6902397255516549E-6</v>
      </c>
      <c r="BB68" s="22">
        <f>VLOOKUP($B68,Sheet3!$A:$Z,14,FALSE)</f>
        <v>6.3728348694359275E-4</v>
      </c>
      <c r="BC68" s="23">
        <f>VLOOKUP($B68,Sheet3!$A:$Z,15,FALSE)</f>
        <v>4.7087777929621206E-6</v>
      </c>
      <c r="BD68" s="22">
        <f>VLOOKUP($B68,Sheet3!$A:$Z,16,FALSE)</f>
        <v>8.7773668559465616E-5</v>
      </c>
      <c r="BE68" s="22">
        <f>VLOOKUP($B68,Sheet3!$A:$Z,17,FALSE)</f>
        <v>1.2624161002407246E-4</v>
      </c>
      <c r="BF68" s="22">
        <f>VLOOKUP($B68,Sheet3!$A:$Z,18,FALSE)</f>
        <v>1.0080411374200047E-4</v>
      </c>
      <c r="BG68" s="22">
        <f>VLOOKUP($B68,Sheet3!$A:$Z,19,FALSE)</f>
        <v>4.0063597277946264E-5</v>
      </c>
      <c r="BH68" s="22">
        <f>VLOOKUP($B68,Sheet3!$A:$Z,20,FALSE)</f>
        <v>3.753688705403006E-4</v>
      </c>
      <c r="BI68" s="22">
        <f>VLOOKUP($B68,Sheet3!$A:$Z,21,FALSE)</f>
        <v>2.130335856537892E-4</v>
      </c>
      <c r="BJ68" s="22">
        <f>VLOOKUP($B68,Sheet3!$A:$Z,22,FALSE)</f>
        <v>7.5744772353825275E-6</v>
      </c>
      <c r="BK68" s="22">
        <f>VLOOKUP($B68,Sheet3!$A:$Z,23,FALSE)</f>
        <v>8.4358272049177888E-6</v>
      </c>
      <c r="BL68" s="22">
        <f>VLOOKUP($B68,Sheet3!$A:$Z,24,FALSE)</f>
        <v>6.6102796806959604E-6</v>
      </c>
      <c r="BM68" s="22">
        <f>VLOOKUP($B68,Sheet3!$A:$Z,25,FALSE)</f>
        <v>9.7254692656808494E-6</v>
      </c>
      <c r="BN68" s="22">
        <f>VLOOKUP($B68,Sheet3!$A:$Z,25,FALSE)</f>
        <v>9.7254692656808494E-6</v>
      </c>
    </row>
    <row r="69" spans="1:66" hidden="1" x14ac:dyDescent="0.2">
      <c r="A69">
        <f>VLOOKUP(B69,Sheet3!A:B,2,FALSE)</f>
        <v>0</v>
      </c>
      <c r="B69" s="12" t="s">
        <v>538</v>
      </c>
      <c r="C69" s="13">
        <v>65.930000000000007</v>
      </c>
      <c r="D69" s="13">
        <v>5.76</v>
      </c>
      <c r="E69" s="12" t="s">
        <v>505</v>
      </c>
      <c r="F69" s="11" t="s">
        <v>508</v>
      </c>
      <c r="G69" s="13" t="s">
        <v>307</v>
      </c>
      <c r="H69" s="12"/>
      <c r="I69" s="12"/>
      <c r="J69" s="12" t="s">
        <v>308</v>
      </c>
      <c r="K69" s="12">
        <v>1</v>
      </c>
      <c r="L69" s="12">
        <v>62.75</v>
      </c>
      <c r="M69" s="12">
        <v>5.88</v>
      </c>
      <c r="N69" s="11"/>
      <c r="O69" s="11"/>
      <c r="P69" s="11"/>
      <c r="Q69" s="11"/>
      <c r="R69" s="11"/>
      <c r="S69" s="11"/>
      <c r="T69" s="11"/>
      <c r="U69" s="11" t="s">
        <v>333</v>
      </c>
      <c r="V69" s="12" t="s">
        <v>539</v>
      </c>
      <c r="W69" s="11"/>
      <c r="X69" s="14">
        <v>964</v>
      </c>
      <c r="Y69" s="14">
        <v>3764</v>
      </c>
      <c r="Z69" s="14">
        <v>964</v>
      </c>
      <c r="AA69" s="15">
        <v>0.89718906456439895</v>
      </c>
      <c r="AB69" s="16">
        <v>0.69079002775159504</v>
      </c>
      <c r="AC69" s="17">
        <v>2968478</v>
      </c>
      <c r="AD69" s="14">
        <v>18237</v>
      </c>
      <c r="AE69" s="14">
        <v>18237</v>
      </c>
      <c r="AF69" s="14">
        <v>3079.33402489626</v>
      </c>
      <c r="AG69" s="14">
        <v>3079.33402489626</v>
      </c>
      <c r="AH69" s="14">
        <v>3282</v>
      </c>
      <c r="AI69" s="14">
        <v>3282</v>
      </c>
      <c r="AJ69" s="14">
        <v>11</v>
      </c>
      <c r="AK69" s="14">
        <v>21</v>
      </c>
      <c r="AL69" s="14">
        <v>0</v>
      </c>
      <c r="AM69" s="14">
        <v>1</v>
      </c>
      <c r="AN69" s="14">
        <v>1</v>
      </c>
      <c r="AO69" s="14">
        <v>0</v>
      </c>
      <c r="AP69" s="14">
        <v>23</v>
      </c>
      <c r="AQ69" s="22">
        <f>VLOOKUP($B69,Sheet3!$A:$Z,3,FALSE)</f>
        <v>6.3502972846975195E-5</v>
      </c>
      <c r="AR69" s="22">
        <f>VLOOKUP($B69,Sheet3!$A:$Z,4,FALSE)</f>
        <v>1.3931351701937226E-4</v>
      </c>
      <c r="AS69" s="22">
        <f>VLOOKUP($B69,Sheet3!$A:$Z,5,FALSE)</f>
        <v>9.7275215374930312E-5</v>
      </c>
      <c r="AT69" s="22">
        <f>VLOOKUP($B69,Sheet3!$A:$Z,6,FALSE)</f>
        <v>8.2914220092555671E-5</v>
      </c>
      <c r="AU69" s="22">
        <f>VLOOKUP($B69,Sheet3!$A:$Z,6,FALSE)</f>
        <v>8.2914220092555671E-5</v>
      </c>
      <c r="AV69" s="22">
        <f>VLOOKUP($B69,Sheet3!$A:$Z,8,FALSE)</f>
        <v>4.1204436393173477E-5</v>
      </c>
      <c r="AW69" s="22">
        <f>VLOOKUP($B69,Sheet3!$A:$Z,9,FALSE)</f>
        <v>2.5655342085382024E-4</v>
      </c>
      <c r="AX69" s="22">
        <f>VLOOKUP($B69,Sheet3!$A:$Z,10,FALSE)</f>
        <v>4.5914993154925732E-5</v>
      </c>
      <c r="AY69" s="22">
        <f>VLOOKUP($B69,Sheet3!$A:$Z,11,FALSE)</f>
        <v>1.7945707733849548E-5</v>
      </c>
      <c r="AZ69" s="22">
        <f>VLOOKUP($B69,Sheet3!$A:$Z,12,FALSE)</f>
        <v>5.1321702052025873E-4</v>
      </c>
      <c r="BA69" s="22">
        <f>VLOOKUP($B69,Sheet3!$A:$Z,13,FALSE)</f>
        <v>2.0934317067260417E-5</v>
      </c>
      <c r="BB69" s="22">
        <f>VLOOKUP($B69,Sheet3!$A:$Z,14,FALSE)</f>
        <v>8.5088129755343583E-4</v>
      </c>
      <c r="BC69" s="23">
        <f>VLOOKUP($B69,Sheet3!$A:$Z,15,FALSE)</f>
        <v>1.5201680971248851E-5</v>
      </c>
      <c r="BD69" s="22">
        <f>VLOOKUP($B69,Sheet3!$A:$Z,16,FALSE)</f>
        <v>8.0308479962276985E-5</v>
      </c>
      <c r="BE69" s="22">
        <f>VLOOKUP($B69,Sheet3!$A:$Z,17,FALSE)</f>
        <v>9.7203004064498803E-5</v>
      </c>
      <c r="BF69" s="22">
        <f>VLOOKUP($B69,Sheet3!$A:$Z,18,FALSE)</f>
        <v>1.0106823021668099E-4</v>
      </c>
      <c r="BG69" s="22">
        <f>VLOOKUP($B69,Sheet3!$A:$Z,19,FALSE)</f>
        <v>4.7420209836477136E-5</v>
      </c>
      <c r="BH69" s="22">
        <f>VLOOKUP($B69,Sheet3!$A:$Z,20,FALSE)</f>
        <v>2.8720578742043047E-4</v>
      </c>
      <c r="BI69" s="22">
        <f>VLOOKUP($B69,Sheet3!$A:$Z,21,FALSE)</f>
        <v>1.9036306931389307E-4</v>
      </c>
      <c r="BJ69" s="22">
        <f>VLOOKUP($B69,Sheet3!$A:$Z,22,FALSE)</f>
        <v>1.3121100610077566E-5</v>
      </c>
      <c r="BK69" s="22">
        <f>VLOOKUP($B69,Sheet3!$A:$Z,23,FALSE)</f>
        <v>1.4334495677852159E-5</v>
      </c>
      <c r="BL69" s="22">
        <f>VLOOKUP($B69,Sheet3!$A:$Z,24,FALSE)</f>
        <v>1.4489748412813363E-5</v>
      </c>
      <c r="BM69" s="22">
        <f>VLOOKUP($B69,Sheet3!$A:$Z,25,FALSE)</f>
        <v>2.3156695901089395E-5</v>
      </c>
      <c r="BN69" s="22">
        <f>VLOOKUP($B69,Sheet3!$A:$Z,25,FALSE)</f>
        <v>2.3156695901089395E-5</v>
      </c>
    </row>
    <row r="70" spans="1:66" hidden="1" x14ac:dyDescent="0.2">
      <c r="A70">
        <f>VLOOKUP(B70,Sheet3!A:B,2,FALSE)</f>
        <v>0</v>
      </c>
      <c r="B70" s="12" t="s">
        <v>540</v>
      </c>
      <c r="C70" s="13">
        <v>93.45</v>
      </c>
      <c r="D70" s="13">
        <v>1.74</v>
      </c>
      <c r="E70" s="12" t="s">
        <v>505</v>
      </c>
      <c r="F70" s="11" t="s">
        <v>508</v>
      </c>
      <c r="G70" s="13" t="s">
        <v>307</v>
      </c>
      <c r="H70" s="12"/>
      <c r="I70" s="12"/>
      <c r="J70" s="12" t="s">
        <v>308</v>
      </c>
      <c r="K70" s="12">
        <v>4</v>
      </c>
      <c r="L70" s="12">
        <v>60.78</v>
      </c>
      <c r="M70" s="12">
        <v>1.96</v>
      </c>
      <c r="N70" s="11" t="s">
        <v>541</v>
      </c>
      <c r="O70" s="11" t="s">
        <v>312</v>
      </c>
      <c r="P70" s="11" t="s">
        <v>312</v>
      </c>
      <c r="Q70" s="11" t="s">
        <v>312</v>
      </c>
      <c r="R70" s="11" t="s">
        <v>312</v>
      </c>
      <c r="S70" s="11" t="s">
        <v>312</v>
      </c>
      <c r="T70" s="11" t="s">
        <v>312</v>
      </c>
      <c r="U70" s="11" t="s">
        <v>333</v>
      </c>
      <c r="V70" s="12" t="s">
        <v>542</v>
      </c>
      <c r="W70" s="11"/>
      <c r="X70" s="14">
        <v>278</v>
      </c>
      <c r="Y70" s="14">
        <v>4985</v>
      </c>
      <c r="Z70" s="14">
        <v>278</v>
      </c>
      <c r="AA70" s="15">
        <v>0.93008535415190896</v>
      </c>
      <c r="AB70" s="16">
        <v>0.66794672775592401</v>
      </c>
      <c r="AC70" s="17">
        <v>4976325</v>
      </c>
      <c r="AD70" s="14">
        <v>89755</v>
      </c>
      <c r="AE70" s="14">
        <v>89755</v>
      </c>
      <c r="AF70" s="14">
        <v>17900.449640287701</v>
      </c>
      <c r="AG70" s="14">
        <v>17900.449640287701</v>
      </c>
      <c r="AH70" s="14">
        <v>27571</v>
      </c>
      <c r="AI70" s="14">
        <v>27571</v>
      </c>
      <c r="AJ70" s="14">
        <v>11</v>
      </c>
      <c r="AK70" s="14">
        <v>32</v>
      </c>
      <c r="AL70" s="14">
        <v>0</v>
      </c>
      <c r="AM70" s="14">
        <v>1</v>
      </c>
      <c r="AN70" s="14">
        <v>1</v>
      </c>
      <c r="AO70" s="14">
        <v>0</v>
      </c>
      <c r="AP70" s="14">
        <v>34</v>
      </c>
      <c r="AQ70" s="22">
        <f>VLOOKUP($B70,Sheet3!$A:$Z,3,FALSE)</f>
        <v>1.6505530590421624E-4</v>
      </c>
      <c r="AR70" s="22">
        <f>VLOOKUP($B70,Sheet3!$A:$Z,4,FALSE)</f>
        <v>3.1044557916905745E-4</v>
      </c>
      <c r="AS70" s="22">
        <f>VLOOKUP($B70,Sheet3!$A:$Z,5,FALSE)</f>
        <v>2.4085921072328618E-4</v>
      </c>
      <c r="AT70" s="22">
        <f>VLOOKUP($B70,Sheet3!$A:$Z,6,FALSE)</f>
        <v>1.7391887547209202E-4</v>
      </c>
      <c r="AU70" s="22">
        <f>VLOOKUP($B70,Sheet3!$A:$Z,6,FALSE)</f>
        <v>1.7391887547209202E-4</v>
      </c>
      <c r="AV70" s="22">
        <f>VLOOKUP($B70,Sheet3!$A:$Z,8,FALSE)</f>
        <v>8.3297228630275924E-5</v>
      </c>
      <c r="AW70" s="22">
        <f>VLOOKUP($B70,Sheet3!$A:$Z,9,FALSE)</f>
        <v>5.6368209823261651E-4</v>
      </c>
      <c r="AX70" s="22">
        <f>VLOOKUP($B70,Sheet3!$A:$Z,10,FALSE)</f>
        <v>7.7603072800489645E-5</v>
      </c>
      <c r="AY70" s="22">
        <f>VLOOKUP($B70,Sheet3!$A:$Z,11,FALSE)</f>
        <v>2.573780741159836E-5</v>
      </c>
      <c r="AZ70" s="22">
        <f>VLOOKUP($B70,Sheet3!$A:$Z,12,FALSE)</f>
        <v>1.0453364969074822E-3</v>
      </c>
      <c r="BA70" s="22">
        <f>VLOOKUP($B70,Sheet3!$A:$Z,13,FALSE)</f>
        <v>2.7944169321959027E-5</v>
      </c>
      <c r="BB70" s="22">
        <f>VLOOKUP($B70,Sheet3!$A:$Z,14,FALSE)</f>
        <v>1.3905086244956045E-3</v>
      </c>
      <c r="BC70" s="23">
        <f>VLOOKUP($B70,Sheet3!$A:$Z,15,FALSE)</f>
        <v>2.3232739988480211E-5</v>
      </c>
      <c r="BD70" s="22">
        <f>VLOOKUP($B70,Sheet3!$A:$Z,16,FALSE)</f>
        <v>2.4961481957514408E-4</v>
      </c>
      <c r="BE70" s="22">
        <f>VLOOKUP($B70,Sheet3!$A:$Z,17,FALSE)</f>
        <v>3.2290390115842927E-4</v>
      </c>
      <c r="BF70" s="22">
        <f>VLOOKUP($B70,Sheet3!$A:$Z,18,FALSE)</f>
        <v>2.8042592470259222E-4</v>
      </c>
      <c r="BG70" s="22">
        <f>VLOOKUP($B70,Sheet3!$A:$Z,19,FALSE)</f>
        <v>1.2682219215038722E-4</v>
      </c>
      <c r="BH70" s="22">
        <f>VLOOKUP($B70,Sheet3!$A:$Z,20,FALSE)</f>
        <v>8.261880155406464E-4</v>
      </c>
      <c r="BI70" s="22">
        <f>VLOOKUP($B70,Sheet3!$A:$Z,21,FALSE)</f>
        <v>6.5866250370692661E-4</v>
      </c>
      <c r="BJ70" s="22">
        <f>VLOOKUP($B70,Sheet3!$A:$Z,22,FALSE)</f>
        <v>3.1429182574849289E-5</v>
      </c>
      <c r="BK70" s="22">
        <f>VLOOKUP($B70,Sheet3!$A:$Z,23,FALSE)</f>
        <v>2.9499664843844979E-5</v>
      </c>
      <c r="BL70" s="22">
        <f>VLOOKUP($B70,Sheet3!$A:$Z,24,FALSE)</f>
        <v>2.9902188926272887E-5</v>
      </c>
      <c r="BM70" s="22">
        <f>VLOOKUP($B70,Sheet3!$A:$Z,25,FALSE)</f>
        <v>4.7619084743014647E-5</v>
      </c>
      <c r="BN70" s="22">
        <f>VLOOKUP($B70,Sheet3!$A:$Z,25,FALSE)</f>
        <v>4.7619084743014647E-5</v>
      </c>
    </row>
    <row r="71" spans="1:66" hidden="1" x14ac:dyDescent="0.2">
      <c r="A71" t="str">
        <f>VLOOKUP(B71,Sheet3!A:B,2,FALSE)</f>
        <v>compare with baikal</v>
      </c>
      <c r="B71" s="12" t="s">
        <v>118</v>
      </c>
      <c r="C71" s="13">
        <v>64.36</v>
      </c>
      <c r="D71" s="13">
        <v>1.33</v>
      </c>
      <c r="E71" s="12" t="s">
        <v>344</v>
      </c>
      <c r="F71" s="11" t="s">
        <v>359</v>
      </c>
      <c r="G71" s="13" t="s">
        <v>307</v>
      </c>
      <c r="H71" s="12"/>
      <c r="I71" s="12"/>
      <c r="J71" s="12" t="s">
        <v>308</v>
      </c>
      <c r="K71" s="12">
        <v>22</v>
      </c>
      <c r="L71" s="12">
        <v>92.16</v>
      </c>
      <c r="M71" s="12">
        <v>2.63</v>
      </c>
      <c r="N71" s="11" t="s">
        <v>309</v>
      </c>
      <c r="O71" s="11" t="s">
        <v>352</v>
      </c>
      <c r="P71" s="11" t="s">
        <v>352</v>
      </c>
      <c r="Q71" s="11" t="s">
        <v>312</v>
      </c>
      <c r="R71" s="11" t="s">
        <v>312</v>
      </c>
      <c r="S71" s="11" t="s">
        <v>312</v>
      </c>
      <c r="T71" s="11" t="s">
        <v>312</v>
      </c>
      <c r="U71" s="11" t="s">
        <v>360</v>
      </c>
      <c r="V71" s="12" t="s">
        <v>482</v>
      </c>
      <c r="W71" s="11" t="s">
        <v>483</v>
      </c>
      <c r="X71" s="14">
        <v>141</v>
      </c>
      <c r="Y71" s="14">
        <v>1145</v>
      </c>
      <c r="Z71" s="14">
        <v>141</v>
      </c>
      <c r="AA71" s="15">
        <v>0.95734501964730301</v>
      </c>
      <c r="AB71" s="16">
        <v>0.54282482048636305</v>
      </c>
      <c r="AC71" s="17">
        <v>1015661</v>
      </c>
      <c r="AD71" s="14">
        <v>47980</v>
      </c>
      <c r="AE71" s="14">
        <v>47980</v>
      </c>
      <c r="AF71" s="14">
        <v>7203.2695035460902</v>
      </c>
      <c r="AG71" s="14">
        <v>7203.2695035460902</v>
      </c>
      <c r="AH71" s="14">
        <v>10974</v>
      </c>
      <c r="AI71" s="14">
        <v>10974</v>
      </c>
      <c r="AJ71" s="14">
        <v>11</v>
      </c>
      <c r="AK71" s="14">
        <v>27</v>
      </c>
      <c r="AL71" s="14">
        <v>0</v>
      </c>
      <c r="AM71" s="14">
        <v>0</v>
      </c>
      <c r="AN71" s="14">
        <v>0</v>
      </c>
      <c r="AO71" s="14">
        <v>1</v>
      </c>
      <c r="AP71" s="14">
        <v>28</v>
      </c>
      <c r="AQ71" s="22">
        <f>VLOOKUP($B71,Sheet3!$A:$Z,3,FALSE)</f>
        <v>8.8224358144572555E-4</v>
      </c>
      <c r="AR71" s="22">
        <f>VLOOKUP($B71,Sheet3!$A:$Z,4,FALSE)</f>
        <v>1.3480256218291479E-3</v>
      </c>
      <c r="AS71" s="22">
        <f>VLOOKUP($B71,Sheet3!$A:$Z,5,FALSE)</f>
        <v>1.1955265982100548E-3</v>
      </c>
      <c r="AT71" s="22">
        <f>VLOOKUP($B71,Sheet3!$A:$Z,6,FALSE)</f>
        <v>1.4046673495363439E-3</v>
      </c>
      <c r="AU71" s="22">
        <f>VLOOKUP($B71,Sheet3!$A:$Z,6,FALSE)</f>
        <v>1.4046673495363439E-3</v>
      </c>
      <c r="AV71" s="22">
        <f>VLOOKUP($B71,Sheet3!$A:$Z,8,FALSE)</f>
        <v>1.9210400623145929E-3</v>
      </c>
      <c r="AW71" s="22">
        <f>VLOOKUP($B71,Sheet3!$A:$Z,9,FALSE)</f>
        <v>8.0875396224232071E-4</v>
      </c>
      <c r="AX71" s="22">
        <f>VLOOKUP($B71,Sheet3!$A:$Z,10,FALSE)</f>
        <v>1.8003332169507984E-3</v>
      </c>
      <c r="AY71" s="22">
        <f>VLOOKUP($B71,Sheet3!$A:$Z,11,FALSE)</f>
        <v>1.8958480967161478E-3</v>
      </c>
      <c r="AZ71" s="22">
        <f>VLOOKUP($B71,Sheet3!$A:$Z,12,FALSE)</f>
        <v>5.9751439386104756E-4</v>
      </c>
      <c r="BA71" s="22">
        <f>VLOOKUP($B71,Sheet3!$A:$Z,13,FALSE)</f>
        <v>2.3390375842588132E-3</v>
      </c>
      <c r="BB71" s="22">
        <f>VLOOKUP($B71,Sheet3!$A:$Z,14,FALSE)</f>
        <v>1.1823811804672838E-3</v>
      </c>
      <c r="BC71" s="23">
        <f>VLOOKUP($B71,Sheet3!$A:$Z,15,FALSE)</f>
        <v>1.6728870682305396E-3</v>
      </c>
      <c r="BD71" s="22">
        <f>VLOOKUP($B71,Sheet3!$A:$Z,16,FALSE)</f>
        <v>1.5406691725434827E-3</v>
      </c>
      <c r="BE71" s="22">
        <f>VLOOKUP($B71,Sheet3!$A:$Z,17,FALSE)</f>
        <v>8.2489510999492123E-4</v>
      </c>
      <c r="BF71" s="22">
        <f>VLOOKUP($B71,Sheet3!$A:$Z,18,FALSE)</f>
        <v>1.4571980634511519E-3</v>
      </c>
      <c r="BG71" s="22">
        <f>VLOOKUP($B71,Sheet3!$A:$Z,19,FALSE)</f>
        <v>2.3235630743851038E-3</v>
      </c>
      <c r="BH71" s="22">
        <f>VLOOKUP($B71,Sheet3!$A:$Z,20,FALSE)</f>
        <v>8.8676661137915139E-4</v>
      </c>
      <c r="BI71" s="22">
        <f>VLOOKUP($B71,Sheet3!$A:$Z,21,FALSE)</f>
        <v>6.4207567421640762E-4</v>
      </c>
      <c r="BJ71" s="22">
        <f>VLOOKUP($B71,Sheet3!$A:$Z,22,FALSE)</f>
        <v>2.0199235481704928E-3</v>
      </c>
      <c r="BK71" s="22">
        <f>VLOOKUP($B71,Sheet3!$A:$Z,23,FALSE)</f>
        <v>2.069113960705042E-3</v>
      </c>
      <c r="BL71" s="22">
        <f>VLOOKUP($B71,Sheet3!$A:$Z,24,FALSE)</f>
        <v>1.972021754401072E-3</v>
      </c>
      <c r="BM71" s="22">
        <f>VLOOKUP($B71,Sheet3!$A:$Z,25,FALSE)</f>
        <v>2.4018102116907616E-3</v>
      </c>
      <c r="BN71" s="22">
        <f>VLOOKUP($B71,Sheet3!$A:$Z,25,FALSE)</f>
        <v>2.4018102116907616E-3</v>
      </c>
    </row>
    <row r="72" spans="1:66" hidden="1" x14ac:dyDescent="0.2">
      <c r="A72">
        <f>VLOOKUP(B72,Sheet3!A:B,2,FALSE)</f>
        <v>0</v>
      </c>
      <c r="B72" s="12" t="s">
        <v>544</v>
      </c>
      <c r="C72" s="13">
        <v>62.52</v>
      </c>
      <c r="D72" s="13">
        <v>7.53</v>
      </c>
      <c r="E72" s="12" t="s">
        <v>505</v>
      </c>
      <c r="F72" s="11" t="s">
        <v>508</v>
      </c>
      <c r="G72" s="13" t="s">
        <v>307</v>
      </c>
      <c r="H72" s="12"/>
      <c r="I72" s="12"/>
      <c r="J72" s="12" t="s">
        <v>308</v>
      </c>
      <c r="K72" s="12">
        <v>1</v>
      </c>
      <c r="L72" s="12">
        <v>68.63</v>
      </c>
      <c r="M72" s="12">
        <v>11.76</v>
      </c>
      <c r="N72" s="11"/>
      <c r="O72" s="11"/>
      <c r="P72" s="11"/>
      <c r="Q72" s="11"/>
      <c r="R72" s="11"/>
      <c r="S72" s="11"/>
      <c r="T72" s="11"/>
      <c r="U72" s="11" t="s">
        <v>333</v>
      </c>
      <c r="V72" s="12" t="s">
        <v>545</v>
      </c>
      <c r="W72" s="11"/>
      <c r="X72" s="14">
        <v>1691</v>
      </c>
      <c r="Y72" s="14">
        <v>5665</v>
      </c>
      <c r="Z72" s="14">
        <v>1691</v>
      </c>
      <c r="AA72" s="15">
        <v>0.92888708848163504</v>
      </c>
      <c r="AB72" s="16">
        <v>0.68519064414822195</v>
      </c>
      <c r="AC72" s="17">
        <v>4759417</v>
      </c>
      <c r="AD72" s="14">
        <v>11104</v>
      </c>
      <c r="AE72" s="14">
        <v>11104</v>
      </c>
      <c r="AF72" s="14">
        <v>2814.5576581904102</v>
      </c>
      <c r="AG72" s="14">
        <v>2814.5576581904102</v>
      </c>
      <c r="AH72" s="14">
        <v>2999</v>
      </c>
      <c r="AI72" s="14">
        <v>2999</v>
      </c>
      <c r="AJ72" s="14">
        <v>11</v>
      </c>
      <c r="AK72" s="14">
        <v>21</v>
      </c>
      <c r="AL72" s="14">
        <v>0</v>
      </c>
      <c r="AM72" s="14">
        <v>0</v>
      </c>
      <c r="AN72" s="14">
        <v>1</v>
      </c>
      <c r="AO72" s="14">
        <v>1</v>
      </c>
      <c r="AP72" s="14">
        <v>23</v>
      </c>
      <c r="AQ72" s="22">
        <f>VLOOKUP($B72,Sheet3!$A:$Z,3,FALSE)</f>
        <v>3.9681186233907434E-5</v>
      </c>
      <c r="AR72" s="22">
        <f>VLOOKUP($B72,Sheet3!$A:$Z,4,FALSE)</f>
        <v>8.8993228902040599E-5</v>
      </c>
      <c r="AS72" s="22">
        <f>VLOOKUP($B72,Sheet3!$A:$Z,5,FALSE)</f>
        <v>6.4094590435211817E-5</v>
      </c>
      <c r="AT72" s="22">
        <f>VLOOKUP($B72,Sheet3!$A:$Z,6,FALSE)</f>
        <v>5.7036160475179024E-5</v>
      </c>
      <c r="AU72" s="22">
        <f>VLOOKUP($B72,Sheet3!$A:$Z,6,FALSE)</f>
        <v>5.7036160475179024E-5</v>
      </c>
      <c r="AV72" s="22">
        <f>VLOOKUP($B72,Sheet3!$A:$Z,8,FALSE)</f>
        <v>3.5416573456977516E-5</v>
      </c>
      <c r="AW72" s="22">
        <f>VLOOKUP($B72,Sheet3!$A:$Z,9,FALSE)</f>
        <v>8.831177292607155E-5</v>
      </c>
      <c r="AX72" s="22">
        <f>VLOOKUP($B72,Sheet3!$A:$Z,10,FALSE)</f>
        <v>3.3436607244042806E-5</v>
      </c>
      <c r="AY72" s="22">
        <f>VLOOKUP($B72,Sheet3!$A:$Z,11,FALSE)</f>
        <v>1.6683128835254974E-5</v>
      </c>
      <c r="AZ72" s="22">
        <f>VLOOKUP($B72,Sheet3!$A:$Z,12,FALSE)</f>
        <v>2.3246160294925801E-4</v>
      </c>
      <c r="BA72" s="22">
        <f>VLOOKUP($B72,Sheet3!$A:$Z,13,FALSE)</f>
        <v>1.5385455756111544E-5</v>
      </c>
      <c r="BB72" s="22">
        <f>VLOOKUP($B72,Sheet3!$A:$Z,14,FALSE)</f>
        <v>6.3537339131554361E-4</v>
      </c>
      <c r="BC72" s="23">
        <f>VLOOKUP($B72,Sheet3!$A:$Z,15,FALSE)</f>
        <v>1.295012312527439E-5</v>
      </c>
      <c r="BD72" s="22">
        <f>VLOOKUP($B72,Sheet3!$A:$Z,16,FALSE)</f>
        <v>5.2817778691657974E-5</v>
      </c>
      <c r="BE72" s="22">
        <f>VLOOKUP($B72,Sheet3!$A:$Z,17,FALSE)</f>
        <v>6.1710983524139332E-5</v>
      </c>
      <c r="BF72" s="22">
        <f>VLOOKUP($B72,Sheet3!$A:$Z,18,FALSE)</f>
        <v>6.7723991059997999E-5</v>
      </c>
      <c r="BG72" s="22">
        <f>VLOOKUP($B72,Sheet3!$A:$Z,19,FALSE)</f>
        <v>4.5563818782143164E-5</v>
      </c>
      <c r="BH72" s="22">
        <f>VLOOKUP($B72,Sheet3!$A:$Z,20,FALSE)</f>
        <v>9.7719087649836029E-5</v>
      </c>
      <c r="BI72" s="22">
        <f>VLOOKUP($B72,Sheet3!$A:$Z,21,FALSE)</f>
        <v>7.6401573587610449E-5</v>
      </c>
      <c r="BJ72" s="22">
        <f>VLOOKUP($B72,Sheet3!$A:$Z,22,FALSE)</f>
        <v>1.6962644955171194E-5</v>
      </c>
      <c r="BK72" s="22">
        <f>VLOOKUP($B72,Sheet3!$A:$Z,23,FALSE)</f>
        <v>1.8144520613485879E-5</v>
      </c>
      <c r="BL72" s="22">
        <f>VLOOKUP($B72,Sheet3!$A:$Z,24,FALSE)</f>
        <v>2.1324052260657103E-5</v>
      </c>
      <c r="BM72" s="22">
        <f>VLOOKUP($B72,Sheet3!$A:$Z,25,FALSE)</f>
        <v>2.3290788069346128E-5</v>
      </c>
      <c r="BN72" s="22">
        <f>VLOOKUP($B72,Sheet3!$A:$Z,25,FALSE)</f>
        <v>2.3290788069346128E-5</v>
      </c>
    </row>
    <row r="73" spans="1:66" hidden="1" x14ac:dyDescent="0.2">
      <c r="A73" t="str">
        <f>VLOOKUP(B73,Sheet3!A:B,2,FALSE)</f>
        <v>compare with baikal</v>
      </c>
      <c r="B73" s="12" t="s">
        <v>30</v>
      </c>
      <c r="C73" s="13">
        <v>81.150000000000006</v>
      </c>
      <c r="D73" s="13">
        <v>0</v>
      </c>
      <c r="E73" s="12" t="s">
        <v>344</v>
      </c>
      <c r="F73" s="11" t="s">
        <v>418</v>
      </c>
      <c r="G73" s="13" t="s">
        <v>307</v>
      </c>
      <c r="H73" s="12"/>
      <c r="I73" s="12"/>
      <c r="J73" s="12" t="s">
        <v>308</v>
      </c>
      <c r="K73" s="12">
        <v>14</v>
      </c>
      <c r="L73" s="12">
        <v>98.04</v>
      </c>
      <c r="M73" s="12">
        <v>0</v>
      </c>
      <c r="N73" s="11" t="s">
        <v>419</v>
      </c>
      <c r="O73" s="11" t="s">
        <v>312</v>
      </c>
      <c r="P73" s="11" t="s">
        <v>312</v>
      </c>
      <c r="Q73" s="11" t="s">
        <v>312</v>
      </c>
      <c r="R73" s="11" t="s">
        <v>312</v>
      </c>
      <c r="S73" s="11" t="s">
        <v>312</v>
      </c>
      <c r="T73" s="11" t="s">
        <v>312</v>
      </c>
      <c r="U73" s="11" t="s">
        <v>360</v>
      </c>
      <c r="V73" s="12" t="s">
        <v>420</v>
      </c>
      <c r="W73" s="11"/>
      <c r="X73" s="14">
        <v>25</v>
      </c>
      <c r="Y73" s="14">
        <v>1328</v>
      </c>
      <c r="Z73" s="14">
        <v>25</v>
      </c>
      <c r="AA73" s="15">
        <v>0.94783998487733701</v>
      </c>
      <c r="AB73" s="16">
        <v>0.47171395855832599</v>
      </c>
      <c r="AC73" s="17">
        <v>1290778</v>
      </c>
      <c r="AD73" s="14">
        <v>256053</v>
      </c>
      <c r="AE73" s="14">
        <v>256053</v>
      </c>
      <c r="AF73" s="14">
        <v>51631.12</v>
      </c>
      <c r="AG73" s="14">
        <v>51631.12</v>
      </c>
      <c r="AH73" s="14">
        <v>120948</v>
      </c>
      <c r="AI73" s="14">
        <v>120948</v>
      </c>
      <c r="AJ73" s="14">
        <v>11</v>
      </c>
      <c r="AK73" s="14">
        <v>44</v>
      </c>
      <c r="AL73" s="14">
        <v>0</v>
      </c>
      <c r="AM73" s="14">
        <v>0</v>
      </c>
      <c r="AN73" s="14">
        <v>0</v>
      </c>
      <c r="AO73" s="14">
        <v>0</v>
      </c>
      <c r="AP73" s="14">
        <v>44</v>
      </c>
      <c r="AQ73" s="22">
        <f>VLOOKUP($B73,Sheet3!$A:$Z,3,FALSE)</f>
        <v>6.4564676480305706E-3</v>
      </c>
      <c r="AR73" s="22">
        <f>VLOOKUP($B73,Sheet3!$A:$Z,4,FALSE)</f>
        <v>6.4577414377507232E-3</v>
      </c>
      <c r="AS73" s="22">
        <f>VLOOKUP($B73,Sheet3!$A:$Z,5,FALSE)</f>
        <v>6.159289545737634E-3</v>
      </c>
      <c r="AT73" s="22">
        <f>VLOOKUP($B73,Sheet3!$A:$Z,6,FALSE)</f>
        <v>5.066328157492187E-3</v>
      </c>
      <c r="AU73" s="22">
        <f>VLOOKUP($B73,Sheet3!$A:$Z,6,FALSE)</f>
        <v>5.066328157492187E-3</v>
      </c>
      <c r="AV73" s="22">
        <f>VLOOKUP($B73,Sheet3!$A:$Z,8,FALSE)</f>
        <v>2.9867497684419424E-3</v>
      </c>
      <c r="AW73" s="22">
        <f>VLOOKUP($B73,Sheet3!$A:$Z,9,FALSE)</f>
        <v>1.8613661888351073E-2</v>
      </c>
      <c r="AX73" s="22">
        <f>VLOOKUP($B73,Sheet3!$A:$Z,10,FALSE)</f>
        <v>2.4261241057582541E-3</v>
      </c>
      <c r="AY73" s="22">
        <f>VLOOKUP($B73,Sheet3!$A:$Z,11,FALSE)</f>
        <v>2.7802299208554903E-3</v>
      </c>
      <c r="AZ73" s="22">
        <f>VLOOKUP($B73,Sheet3!$A:$Z,12,FALSE)</f>
        <v>3.6404654609252435E-2</v>
      </c>
      <c r="BA73" s="22">
        <f>VLOOKUP($B73,Sheet3!$A:$Z,13,FALSE)</f>
        <v>3.8104774705981573E-3</v>
      </c>
      <c r="BB73" s="22">
        <f>VLOOKUP($B73,Sheet3!$A:$Z,14,FALSE)</f>
        <v>2.818776371596312E-2</v>
      </c>
      <c r="BC73" s="23">
        <f>VLOOKUP($B73,Sheet3!$A:$Z,15,FALSE)</f>
        <v>3.0652194124121618E-3</v>
      </c>
      <c r="BD73" s="22">
        <f>VLOOKUP($B73,Sheet3!$A:$Z,16,FALSE)</f>
        <v>7.5920339702140217E-3</v>
      </c>
      <c r="BE73" s="22">
        <f>VLOOKUP($B73,Sheet3!$A:$Z,17,FALSE)</f>
        <v>5.5760135405297498E-3</v>
      </c>
      <c r="BF73" s="22">
        <f>VLOOKUP($B73,Sheet3!$A:$Z,18,FALSE)</f>
        <v>7.9607298147545431E-3</v>
      </c>
      <c r="BG73" s="22">
        <f>VLOOKUP($B73,Sheet3!$A:$Z,19,FALSE)</f>
        <v>3.537141182689833E-3</v>
      </c>
      <c r="BH73" s="22">
        <f>VLOOKUP($B73,Sheet3!$A:$Z,20,FALSE)</f>
        <v>2.954885421584803E-2</v>
      </c>
      <c r="BI73" s="22">
        <f>VLOOKUP($B73,Sheet3!$A:$Z,21,FALSE)</f>
        <v>2.7605160110849025E-2</v>
      </c>
      <c r="BJ73" s="22">
        <f>VLOOKUP($B73,Sheet3!$A:$Z,22,FALSE)</f>
        <v>3.2206830888238023E-3</v>
      </c>
      <c r="BK73" s="22">
        <f>VLOOKUP($B73,Sheet3!$A:$Z,23,FALSE)</f>
        <v>5.0338383190690244E-3</v>
      </c>
      <c r="BL73" s="22">
        <f>VLOOKUP($B73,Sheet3!$A:$Z,24,FALSE)</f>
        <v>3.9386687755441629E-3</v>
      </c>
      <c r="BM73" s="22">
        <f>VLOOKUP($B73,Sheet3!$A:$Z,25,FALSE)</f>
        <v>3.9798329742288478E-3</v>
      </c>
      <c r="BN73" s="22">
        <f>VLOOKUP($B73,Sheet3!$A:$Z,25,FALSE)</f>
        <v>3.9798329742288478E-3</v>
      </c>
    </row>
    <row r="74" spans="1:66" hidden="1" x14ac:dyDescent="0.2">
      <c r="A74">
        <f>VLOOKUP(B74,Sheet3!A:B,2,FALSE)</f>
        <v>0</v>
      </c>
      <c r="B74" s="12" t="s">
        <v>548</v>
      </c>
      <c r="C74" s="13">
        <v>96.16</v>
      </c>
      <c r="D74" s="13">
        <v>5.39</v>
      </c>
      <c r="E74" s="12" t="s">
        <v>505</v>
      </c>
      <c r="F74" s="11" t="s">
        <v>508</v>
      </c>
      <c r="G74" s="13" t="s">
        <v>307</v>
      </c>
      <c r="H74" s="12"/>
      <c r="I74" s="12"/>
      <c r="J74" s="12" t="s">
        <v>308</v>
      </c>
      <c r="K74" s="12">
        <v>19</v>
      </c>
      <c r="L74" s="12">
        <v>96.08</v>
      </c>
      <c r="M74" s="12">
        <v>5.88</v>
      </c>
      <c r="N74" s="11"/>
      <c r="O74" s="11"/>
      <c r="P74" s="11"/>
      <c r="Q74" s="11"/>
      <c r="R74" s="11"/>
      <c r="S74" s="11"/>
      <c r="T74" s="11"/>
      <c r="U74" s="11" t="s">
        <v>333</v>
      </c>
      <c r="V74" s="12" t="s">
        <v>549</v>
      </c>
      <c r="W74" s="11"/>
      <c r="X74" s="14">
        <v>692</v>
      </c>
      <c r="Y74" s="14">
        <v>4396</v>
      </c>
      <c r="Z74" s="14">
        <v>692</v>
      </c>
      <c r="AA74" s="15">
        <v>0.93750231025918795</v>
      </c>
      <c r="AB74" s="16">
        <v>0.72285473363114605</v>
      </c>
      <c r="AC74" s="17">
        <v>4030933</v>
      </c>
      <c r="AD74" s="14">
        <v>34488</v>
      </c>
      <c r="AE74" s="14">
        <v>34488</v>
      </c>
      <c r="AF74" s="14">
        <v>5825.0476878612699</v>
      </c>
      <c r="AG74" s="14">
        <v>5825.0476878612699</v>
      </c>
      <c r="AH74" s="14">
        <v>8622</v>
      </c>
      <c r="AI74" s="14">
        <v>8622</v>
      </c>
      <c r="AJ74" s="14">
        <v>11</v>
      </c>
      <c r="AK74" s="14">
        <v>38</v>
      </c>
      <c r="AL74" s="14">
        <v>0</v>
      </c>
      <c r="AM74" s="14">
        <v>0</v>
      </c>
      <c r="AN74" s="14">
        <v>0</v>
      </c>
      <c r="AO74" s="14">
        <v>0</v>
      </c>
      <c r="AP74" s="14">
        <v>38</v>
      </c>
      <c r="AQ74" s="22">
        <f>VLOOKUP($B74,Sheet3!$A:$Z,3,FALSE)</f>
        <v>2.5912053139904987E-4</v>
      </c>
      <c r="AR74" s="22">
        <f>VLOOKUP($B74,Sheet3!$A:$Z,4,FALSE)</f>
        <v>4.2941260055077334E-4</v>
      </c>
      <c r="AS74" s="22">
        <f>VLOOKUP($B74,Sheet3!$A:$Z,5,FALSE)</f>
        <v>3.1808260054484196E-4</v>
      </c>
      <c r="AT74" s="22">
        <f>VLOOKUP($B74,Sheet3!$A:$Z,6,FALSE)</f>
        <v>3.9473895316423206E-4</v>
      </c>
      <c r="AU74" s="22">
        <f>VLOOKUP($B74,Sheet3!$A:$Z,6,FALSE)</f>
        <v>3.9473895316423206E-4</v>
      </c>
      <c r="AV74" s="22">
        <f>VLOOKUP($B74,Sheet3!$A:$Z,8,FALSE)</f>
        <v>4.2996696643329922E-4</v>
      </c>
      <c r="AW74" s="22">
        <f>VLOOKUP($B74,Sheet3!$A:$Z,9,FALSE)</f>
        <v>2.5015111316699129E-4</v>
      </c>
      <c r="AX74" s="22">
        <f>VLOOKUP($B74,Sheet3!$A:$Z,10,FALSE)</f>
        <v>6.6296656588104945E-4</v>
      </c>
      <c r="AY74" s="22">
        <f>VLOOKUP($B74,Sheet3!$A:$Z,11,FALSE)</f>
        <v>8.7257839444932113E-4</v>
      </c>
      <c r="AZ74" s="22">
        <f>VLOOKUP($B74,Sheet3!$A:$Z,12,FALSE)</f>
        <v>4.1866225027413887E-5</v>
      </c>
      <c r="BA74" s="22">
        <f>VLOOKUP($B74,Sheet3!$A:$Z,13,FALSE)</f>
        <v>7.0363906992514623E-4</v>
      </c>
      <c r="BB74" s="22">
        <f>VLOOKUP($B74,Sheet3!$A:$Z,14,FALSE)</f>
        <v>6.1914901969511223E-5</v>
      </c>
      <c r="BC74" s="23">
        <f>VLOOKUP($B74,Sheet3!$A:$Z,15,FALSE)</f>
        <v>6.8597610018245546E-4</v>
      </c>
      <c r="BD74" s="22">
        <f>VLOOKUP($B74,Sheet3!$A:$Z,16,FALSE)</f>
        <v>6.8829692178215031E-4</v>
      </c>
      <c r="BE74" s="22">
        <f>VLOOKUP($B74,Sheet3!$A:$Z,17,FALSE)</f>
        <v>4.5908007563836455E-4</v>
      </c>
      <c r="BF74" s="22">
        <f>VLOOKUP($B74,Sheet3!$A:$Z,18,FALSE)</f>
        <v>6.0742098051115275E-4</v>
      </c>
      <c r="BG74" s="22">
        <f>VLOOKUP($B74,Sheet3!$A:$Z,19,FALSE)</f>
        <v>7.3496647687792494E-4</v>
      </c>
      <c r="BH74" s="22">
        <f>VLOOKUP($B74,Sheet3!$A:$Z,20,FALSE)</f>
        <v>3.1318828621839469E-4</v>
      </c>
      <c r="BI74" s="22">
        <f>VLOOKUP($B74,Sheet3!$A:$Z,21,FALSE)</f>
        <v>2.6741274718064382E-4</v>
      </c>
      <c r="BJ74" s="22">
        <f>VLOOKUP($B74,Sheet3!$A:$Z,22,FALSE)</f>
        <v>4.8365763419673004E-4</v>
      </c>
      <c r="BK74" s="22">
        <f>VLOOKUP($B74,Sheet3!$A:$Z,23,FALSE)</f>
        <v>3.7683105224974278E-4</v>
      </c>
      <c r="BL74" s="22">
        <f>VLOOKUP($B74,Sheet3!$A:$Z,24,FALSE)</f>
        <v>4.2089085344725378E-4</v>
      </c>
      <c r="BM74" s="22">
        <f>VLOOKUP($B74,Sheet3!$A:$Z,25,FALSE)</f>
        <v>5.1271568339624027E-4</v>
      </c>
      <c r="BN74" s="22">
        <f>VLOOKUP($B74,Sheet3!$A:$Z,25,FALSE)</f>
        <v>5.1271568339624027E-4</v>
      </c>
    </row>
    <row r="75" spans="1:66" hidden="1" x14ac:dyDescent="0.2">
      <c r="A75" t="str">
        <f>VLOOKUP(B75,Sheet3!A:B,2,FALSE)</f>
        <v>compare with baikal</v>
      </c>
      <c r="B75" s="12" t="s">
        <v>236</v>
      </c>
      <c r="C75" s="13">
        <v>82.45</v>
      </c>
      <c r="D75" s="13">
        <v>2.41</v>
      </c>
      <c r="E75" s="12" t="s">
        <v>344</v>
      </c>
      <c r="F75" s="11" t="s">
        <v>418</v>
      </c>
      <c r="G75" s="13" t="s">
        <v>307</v>
      </c>
      <c r="H75" s="12"/>
      <c r="I75" s="12"/>
      <c r="J75" s="12" t="s">
        <v>308</v>
      </c>
      <c r="K75" s="12">
        <v>16</v>
      </c>
      <c r="L75" s="12">
        <v>94.12</v>
      </c>
      <c r="M75" s="12">
        <v>0</v>
      </c>
      <c r="N75" s="11" t="s">
        <v>421</v>
      </c>
      <c r="O75" s="11" t="s">
        <v>312</v>
      </c>
      <c r="P75" s="11" t="s">
        <v>312</v>
      </c>
      <c r="Q75" s="11" t="s">
        <v>312</v>
      </c>
      <c r="R75" s="11" t="s">
        <v>312</v>
      </c>
      <c r="S75" s="11" t="s">
        <v>312</v>
      </c>
      <c r="T75" s="11" t="s">
        <v>312</v>
      </c>
      <c r="U75" s="11" t="s">
        <v>360</v>
      </c>
      <c r="V75" s="12" t="s">
        <v>422</v>
      </c>
      <c r="W75" s="11"/>
      <c r="X75" s="14">
        <v>81</v>
      </c>
      <c r="Y75" s="14">
        <v>1525</v>
      </c>
      <c r="Z75" s="14">
        <v>81</v>
      </c>
      <c r="AA75" s="15">
        <v>0.94899563463123604</v>
      </c>
      <c r="AB75" s="16">
        <v>0.46022170481457603</v>
      </c>
      <c r="AC75" s="17">
        <v>1452111</v>
      </c>
      <c r="AD75" s="14">
        <v>166373</v>
      </c>
      <c r="AE75" s="14">
        <v>166373</v>
      </c>
      <c r="AF75" s="14">
        <v>17927.296296296201</v>
      </c>
      <c r="AG75" s="14">
        <v>17927.296296296201</v>
      </c>
      <c r="AH75" s="14">
        <v>63134</v>
      </c>
      <c r="AI75" s="14">
        <v>63134</v>
      </c>
      <c r="AJ75" s="14">
        <v>11</v>
      </c>
      <c r="AK75" s="14">
        <v>47</v>
      </c>
      <c r="AL75" s="14">
        <v>0</v>
      </c>
      <c r="AM75" s="14">
        <v>0</v>
      </c>
      <c r="AN75" s="14">
        <v>0</v>
      </c>
      <c r="AO75" s="14">
        <v>2</v>
      </c>
      <c r="AP75" s="14">
        <v>49</v>
      </c>
      <c r="AQ75" s="22">
        <f>VLOOKUP($B75,Sheet3!$A:$Z,3,FALSE)</f>
        <v>6.2782599990441647E-4</v>
      </c>
      <c r="AR75" s="22">
        <f>VLOOKUP($B75,Sheet3!$A:$Z,4,FALSE)</f>
        <v>5.6056973754450151E-4</v>
      </c>
      <c r="AS75" s="22">
        <f>VLOOKUP($B75,Sheet3!$A:$Z,5,FALSE)</f>
        <v>5.7666073385964558E-4</v>
      </c>
      <c r="AT75" s="22">
        <f>VLOOKUP($B75,Sheet3!$A:$Z,6,FALSE)</f>
        <v>8.4189733311836328E-4</v>
      </c>
      <c r="AU75" s="22">
        <f>VLOOKUP($B75,Sheet3!$A:$Z,6,FALSE)</f>
        <v>8.4189733311836328E-4</v>
      </c>
      <c r="AV75" s="22">
        <f>VLOOKUP($B75,Sheet3!$A:$Z,8,FALSE)</f>
        <v>1.2742349667384972E-3</v>
      </c>
      <c r="AW75" s="22">
        <f>VLOOKUP($B75,Sheet3!$A:$Z,9,FALSE)</f>
        <v>5.0113980416867311E-4</v>
      </c>
      <c r="AX75" s="22">
        <f>VLOOKUP($B75,Sheet3!$A:$Z,10,FALSE)</f>
        <v>1.0645053977081265E-3</v>
      </c>
      <c r="AY75" s="22">
        <f>VLOOKUP($B75,Sheet3!$A:$Z,11,FALSE)</f>
        <v>1.2129815450108163E-3</v>
      </c>
      <c r="AZ75" s="22">
        <f>VLOOKUP($B75,Sheet3!$A:$Z,12,FALSE)</f>
        <v>1.8786664654179991E-4</v>
      </c>
      <c r="BA75" s="22">
        <f>VLOOKUP($B75,Sheet3!$A:$Z,13,FALSE)</f>
        <v>1.5954712556399396E-3</v>
      </c>
      <c r="BB75" s="22">
        <f>VLOOKUP($B75,Sheet3!$A:$Z,14,FALSE)</f>
        <v>3.5464455561882231E-4</v>
      </c>
      <c r="BC75" s="23">
        <f>VLOOKUP($B75,Sheet3!$A:$Z,15,FALSE)</f>
        <v>1.3193552603964272E-3</v>
      </c>
      <c r="BD75" s="22">
        <f>VLOOKUP($B75,Sheet3!$A:$Z,16,FALSE)</f>
        <v>1.0815154973963178E-3</v>
      </c>
      <c r="BE75" s="22">
        <f>VLOOKUP($B75,Sheet3!$A:$Z,17,FALSE)</f>
        <v>4.9874748023820414E-4</v>
      </c>
      <c r="BF75" s="22">
        <f>VLOOKUP($B75,Sheet3!$A:$Z,18,FALSE)</f>
        <v>9.7847487962975641E-4</v>
      </c>
      <c r="BG75" s="22">
        <f>VLOOKUP($B75,Sheet3!$A:$Z,19,FALSE)</f>
        <v>1.3297834651937058E-3</v>
      </c>
      <c r="BH75" s="22">
        <f>VLOOKUP($B75,Sheet3!$A:$Z,20,FALSE)</f>
        <v>5.021836050605183E-4</v>
      </c>
      <c r="BI75" s="22">
        <f>VLOOKUP($B75,Sheet3!$A:$Z,21,FALSE)</f>
        <v>4.078201062219944E-4</v>
      </c>
      <c r="BJ75" s="22">
        <f>VLOOKUP($B75,Sheet3!$A:$Z,22,FALSE)</f>
        <v>1.3155505329682197E-3</v>
      </c>
      <c r="BK75" s="22">
        <f>VLOOKUP($B75,Sheet3!$A:$Z,23,FALSE)</f>
        <v>2.1113019606583223E-3</v>
      </c>
      <c r="BL75" s="22">
        <f>VLOOKUP($B75,Sheet3!$A:$Z,24,FALSE)</f>
        <v>1.6004142978876788E-3</v>
      </c>
      <c r="BM75" s="22">
        <f>VLOOKUP($B75,Sheet3!$A:$Z,25,FALSE)</f>
        <v>1.7149963099993191E-3</v>
      </c>
      <c r="BN75" s="22">
        <f>VLOOKUP($B75,Sheet3!$A:$Z,25,FALSE)</f>
        <v>1.7149963099993191E-3</v>
      </c>
    </row>
    <row r="76" spans="1:66" hidden="1" x14ac:dyDescent="0.2">
      <c r="A76">
        <f>VLOOKUP(B76,Sheet3!A:B,2,FALSE)</f>
        <v>0</v>
      </c>
      <c r="B76" s="12" t="s">
        <v>554</v>
      </c>
      <c r="C76" s="13">
        <v>99.97</v>
      </c>
      <c r="D76" s="13">
        <v>7.96</v>
      </c>
      <c r="E76" s="12" t="s">
        <v>505</v>
      </c>
      <c r="F76" s="11" t="s">
        <v>550</v>
      </c>
      <c r="G76" s="13" t="s">
        <v>307</v>
      </c>
      <c r="H76" s="12"/>
      <c r="I76" s="12"/>
      <c r="J76" s="12" t="s">
        <v>308</v>
      </c>
      <c r="K76" s="12">
        <v>18</v>
      </c>
      <c r="L76" s="12">
        <v>100</v>
      </c>
      <c r="M76" s="12">
        <v>7.84</v>
      </c>
      <c r="N76" s="11" t="s">
        <v>551</v>
      </c>
      <c r="O76" s="11" t="s">
        <v>312</v>
      </c>
      <c r="P76" s="11" t="s">
        <v>312</v>
      </c>
      <c r="Q76" s="11" t="s">
        <v>312</v>
      </c>
      <c r="R76" s="11" t="s">
        <v>312</v>
      </c>
      <c r="S76" s="11" t="s">
        <v>312</v>
      </c>
      <c r="T76" s="11" t="s">
        <v>312</v>
      </c>
      <c r="U76" s="11" t="s">
        <v>552</v>
      </c>
      <c r="V76" s="12" t="s">
        <v>555</v>
      </c>
      <c r="W76" s="11"/>
      <c r="X76" s="14">
        <v>196</v>
      </c>
      <c r="Y76" s="14">
        <v>3865</v>
      </c>
      <c r="Z76" s="14">
        <v>196</v>
      </c>
      <c r="AA76" s="15">
        <v>0.91980558108778798</v>
      </c>
      <c r="AB76" s="16">
        <v>0.61478216236921801</v>
      </c>
      <c r="AC76" s="17">
        <v>3547803</v>
      </c>
      <c r="AD76" s="14">
        <v>300942</v>
      </c>
      <c r="AE76" s="14">
        <v>300942</v>
      </c>
      <c r="AF76" s="14">
        <v>18101.035714285699</v>
      </c>
      <c r="AG76" s="14">
        <v>18101.035714285699</v>
      </c>
      <c r="AH76" s="14">
        <v>88933</v>
      </c>
      <c r="AI76" s="14">
        <v>88933</v>
      </c>
      <c r="AJ76" s="14">
        <v>11</v>
      </c>
      <c r="AK76" s="14">
        <v>45</v>
      </c>
      <c r="AL76" s="14">
        <v>0</v>
      </c>
      <c r="AM76" s="14">
        <v>0</v>
      </c>
      <c r="AN76" s="14">
        <v>0</v>
      </c>
      <c r="AO76" s="14">
        <v>0</v>
      </c>
      <c r="AP76" s="14">
        <v>45</v>
      </c>
      <c r="AQ76" s="22">
        <f>VLOOKUP($B76,Sheet3!$A:$Z,3,FALSE)</f>
        <v>2.4814840944886355E-4</v>
      </c>
      <c r="AR76" s="22">
        <f>VLOOKUP($B76,Sheet3!$A:$Z,4,FALSE)</f>
        <v>3.6273548127821708E-4</v>
      </c>
      <c r="AS76" s="22">
        <f>VLOOKUP($B76,Sheet3!$A:$Z,5,FALSE)</f>
        <v>3.2337063071728598E-4</v>
      </c>
      <c r="AT76" s="22">
        <f>VLOOKUP($B76,Sheet3!$A:$Z,6,FALSE)</f>
        <v>3.9111307721473358E-4</v>
      </c>
      <c r="AU76" s="22">
        <f>VLOOKUP($B76,Sheet3!$A:$Z,6,FALSE)</f>
        <v>3.9111307721473358E-4</v>
      </c>
      <c r="AV76" s="22">
        <f>VLOOKUP($B76,Sheet3!$A:$Z,8,FALSE)</f>
        <v>4.2105464466926499E-4</v>
      </c>
      <c r="AW76" s="22">
        <f>VLOOKUP($B76,Sheet3!$A:$Z,9,FALSE)</f>
        <v>2.3812786263963231E-4</v>
      </c>
      <c r="AX76" s="22">
        <f>VLOOKUP($B76,Sheet3!$A:$Z,10,FALSE)</f>
        <v>5.8469610153299219E-4</v>
      </c>
      <c r="AY76" s="22">
        <f>VLOOKUP($B76,Sheet3!$A:$Z,11,FALSE)</f>
        <v>7.7360119388327181E-4</v>
      </c>
      <c r="AZ76" s="22">
        <f>VLOOKUP($B76,Sheet3!$A:$Z,12,FALSE)</f>
        <v>4.3080600085689318E-5</v>
      </c>
      <c r="BA76" s="22">
        <f>VLOOKUP($B76,Sheet3!$A:$Z,13,FALSE)</f>
        <v>6.1272118954653612E-4</v>
      </c>
      <c r="BB76" s="22">
        <f>VLOOKUP($B76,Sheet3!$A:$Z,14,FALSE)</f>
        <v>8.3807474551136728E-5</v>
      </c>
      <c r="BC76" s="23">
        <f>VLOOKUP($B76,Sheet3!$A:$Z,15,FALSE)</f>
        <v>6.2771619597752452E-4</v>
      </c>
      <c r="BD76" s="22">
        <f>VLOOKUP($B76,Sheet3!$A:$Z,16,FALSE)</f>
        <v>3.8525304060218937E-4</v>
      </c>
      <c r="BE76" s="22">
        <f>VLOOKUP($B76,Sheet3!$A:$Z,17,FALSE)</f>
        <v>2.3922398247184246E-4</v>
      </c>
      <c r="BF76" s="22">
        <f>VLOOKUP($B76,Sheet3!$A:$Z,18,FALSE)</f>
        <v>2.9971005708237622E-4</v>
      </c>
      <c r="BG76" s="22">
        <f>VLOOKUP($B76,Sheet3!$A:$Z,19,FALSE)</f>
        <v>4.6037712437190209E-4</v>
      </c>
      <c r="BH76" s="22">
        <f>VLOOKUP($B76,Sheet3!$A:$Z,20,FALSE)</f>
        <v>1.7200696928052433E-4</v>
      </c>
      <c r="BI76" s="22">
        <f>VLOOKUP($B76,Sheet3!$A:$Z,21,FALSE)</f>
        <v>1.4595317158702659E-4</v>
      </c>
      <c r="BJ76" s="22">
        <f>VLOOKUP($B76,Sheet3!$A:$Z,22,FALSE)</f>
        <v>4.2665779478512101E-4</v>
      </c>
      <c r="BK76" s="22">
        <f>VLOOKUP($B76,Sheet3!$A:$Z,23,FALSE)</f>
        <v>3.5601484457503945E-4</v>
      </c>
      <c r="BL76" s="22">
        <f>VLOOKUP($B76,Sheet3!$A:$Z,24,FALSE)</f>
        <v>4.7634876837088772E-4</v>
      </c>
      <c r="BM76" s="22">
        <f>VLOOKUP($B76,Sheet3!$A:$Z,25,FALSE)</f>
        <v>4.2260500279576134E-4</v>
      </c>
      <c r="BN76" s="22">
        <f>VLOOKUP($B76,Sheet3!$A:$Z,25,FALSE)</f>
        <v>4.2260500279576134E-4</v>
      </c>
    </row>
    <row r="77" spans="1:66" hidden="1" x14ac:dyDescent="0.2">
      <c r="A77">
        <f>VLOOKUP(B77,Sheet3!A:B,2,FALSE)</f>
        <v>0</v>
      </c>
      <c r="B77" s="12" t="s">
        <v>556</v>
      </c>
      <c r="C77" s="13">
        <v>98.04</v>
      </c>
      <c r="D77" s="13">
        <v>1.52</v>
      </c>
      <c r="E77" s="12" t="s">
        <v>505</v>
      </c>
      <c r="F77" s="11" t="s">
        <v>557</v>
      </c>
      <c r="G77" s="13" t="s">
        <v>307</v>
      </c>
      <c r="H77" s="12"/>
      <c r="I77" s="12"/>
      <c r="J77" s="12" t="s">
        <v>308</v>
      </c>
      <c r="K77" s="12">
        <v>3</v>
      </c>
      <c r="L77" s="12">
        <v>100</v>
      </c>
      <c r="M77" s="12">
        <v>0</v>
      </c>
      <c r="N77" s="11" t="s">
        <v>309</v>
      </c>
      <c r="O77" s="11" t="s">
        <v>558</v>
      </c>
      <c r="P77" s="11" t="s">
        <v>559</v>
      </c>
      <c r="Q77" s="11" t="s">
        <v>312</v>
      </c>
      <c r="R77" s="11" t="s">
        <v>312</v>
      </c>
      <c r="S77" s="11" t="s">
        <v>312</v>
      </c>
      <c r="T77" s="11" t="s">
        <v>312</v>
      </c>
      <c r="U77" s="11" t="s">
        <v>333</v>
      </c>
      <c r="V77" s="12" t="s">
        <v>560</v>
      </c>
      <c r="W77" s="11" t="s">
        <v>561</v>
      </c>
      <c r="X77" s="14">
        <v>247</v>
      </c>
      <c r="Y77" s="14">
        <v>4023</v>
      </c>
      <c r="Z77" s="14">
        <v>247</v>
      </c>
      <c r="AA77" s="15">
        <v>0.92298314965192696</v>
      </c>
      <c r="AB77" s="16">
        <v>0.69629680362274005</v>
      </c>
      <c r="AC77" s="17">
        <v>3927634</v>
      </c>
      <c r="AD77" s="14">
        <v>193297</v>
      </c>
      <c r="AE77" s="14">
        <v>193297</v>
      </c>
      <c r="AF77" s="14">
        <v>15901.352226720601</v>
      </c>
      <c r="AG77" s="14">
        <v>15901.352226720601</v>
      </c>
      <c r="AH77" s="14">
        <v>25692</v>
      </c>
      <c r="AI77" s="14">
        <v>25692</v>
      </c>
      <c r="AJ77" s="14">
        <v>11</v>
      </c>
      <c r="AK77" s="14">
        <v>38</v>
      </c>
      <c r="AL77" s="14">
        <v>0</v>
      </c>
      <c r="AM77" s="14">
        <v>1</v>
      </c>
      <c r="AN77" s="14">
        <v>0</v>
      </c>
      <c r="AO77" s="14">
        <v>0</v>
      </c>
      <c r="AP77" s="14">
        <v>39</v>
      </c>
      <c r="AQ77" s="22">
        <f>VLOOKUP($B77,Sheet3!$A:$Z,3,FALSE)</f>
        <v>1.1772625936025287E-4</v>
      </c>
      <c r="AR77" s="22">
        <f>VLOOKUP($B77,Sheet3!$A:$Z,4,FALSE)</f>
        <v>2.760453582030744E-4</v>
      </c>
      <c r="AS77" s="22">
        <f>VLOOKUP($B77,Sheet3!$A:$Z,5,FALSE)</f>
        <v>1.8332988992938136E-4</v>
      </c>
      <c r="AT77" s="22">
        <f>VLOOKUP($B77,Sheet3!$A:$Z,6,FALSE)</f>
        <v>1.646552135201728E-4</v>
      </c>
      <c r="AU77" s="22">
        <f>VLOOKUP($B77,Sheet3!$A:$Z,6,FALSE)</f>
        <v>1.646552135201728E-4</v>
      </c>
      <c r="AV77" s="22">
        <f>VLOOKUP($B77,Sheet3!$A:$Z,8,FALSE)</f>
        <v>7.5685988777613258E-5</v>
      </c>
      <c r="AW77" s="22">
        <f>VLOOKUP($B77,Sheet3!$A:$Z,9,FALSE)</f>
        <v>4.1559737757494795E-4</v>
      </c>
      <c r="AX77" s="22">
        <f>VLOOKUP($B77,Sheet3!$A:$Z,10,FALSE)</f>
        <v>8.2811852499749237E-5</v>
      </c>
      <c r="AY77" s="22">
        <f>VLOOKUP($B77,Sheet3!$A:$Z,11,FALSE)</f>
        <v>2.402601176928997E-5</v>
      </c>
      <c r="AZ77" s="22">
        <f>VLOOKUP($B77,Sheet3!$A:$Z,12,FALSE)</f>
        <v>8.7746830291373474E-4</v>
      </c>
      <c r="BA77" s="22">
        <f>VLOOKUP($B77,Sheet3!$A:$Z,13,FALSE)</f>
        <v>3.1685567582615868E-5</v>
      </c>
      <c r="BB77" s="22">
        <f>VLOOKUP($B77,Sheet3!$A:$Z,14,FALSE)</f>
        <v>1.6131463273541537E-3</v>
      </c>
      <c r="BC77" s="23">
        <f>VLOOKUP($B77,Sheet3!$A:$Z,15,FALSE)</f>
        <v>2.5672672780574304E-5</v>
      </c>
      <c r="BD77" s="22">
        <f>VLOOKUP($B77,Sheet3!$A:$Z,16,FALSE)</f>
        <v>1.6944254293079099E-4</v>
      </c>
      <c r="BE77" s="22">
        <f>VLOOKUP($B77,Sheet3!$A:$Z,17,FALSE)</f>
        <v>2.2611677753748999E-4</v>
      </c>
      <c r="BF77" s="22">
        <f>VLOOKUP($B77,Sheet3!$A:$Z,18,FALSE)</f>
        <v>2.4157594789477572E-4</v>
      </c>
      <c r="BG77" s="22">
        <f>VLOOKUP($B77,Sheet3!$A:$Z,19,FALSE)</f>
        <v>1.2078148279747329E-4</v>
      </c>
      <c r="BH77" s="22">
        <f>VLOOKUP($B77,Sheet3!$A:$Z,20,FALSE)</f>
        <v>5.4160600918396493E-4</v>
      </c>
      <c r="BI77" s="22">
        <f>VLOOKUP($B77,Sheet3!$A:$Z,21,FALSE)</f>
        <v>2.643483626317705E-4</v>
      </c>
      <c r="BJ77" s="22">
        <f>VLOOKUP($B77,Sheet3!$A:$Z,22,FALSE)</f>
        <v>1.420587292826346E-5</v>
      </c>
      <c r="BK77" s="22">
        <f>VLOOKUP($B77,Sheet3!$A:$Z,23,FALSE)</f>
        <v>1.8721680906186783E-5</v>
      </c>
      <c r="BL77" s="22">
        <f>VLOOKUP($B77,Sheet3!$A:$Z,24,FALSE)</f>
        <v>1.2802294414378241E-5</v>
      </c>
      <c r="BM77" s="22">
        <f>VLOOKUP($B77,Sheet3!$A:$Z,25,FALSE)</f>
        <v>3.8583205697659474E-5</v>
      </c>
      <c r="BN77" s="22">
        <f>VLOOKUP($B77,Sheet3!$A:$Z,25,FALSE)</f>
        <v>3.8583205697659474E-5</v>
      </c>
    </row>
    <row r="78" spans="1:66" hidden="1" x14ac:dyDescent="0.2">
      <c r="A78">
        <f>VLOOKUP(B78,Sheet3!A:B,2,FALSE)</f>
        <v>0</v>
      </c>
      <c r="B78" s="12" t="s">
        <v>562</v>
      </c>
      <c r="C78" s="13">
        <v>90.11</v>
      </c>
      <c r="D78" s="13">
        <v>0.1</v>
      </c>
      <c r="E78" s="12" t="s">
        <v>505</v>
      </c>
      <c r="F78" s="11" t="s">
        <v>563</v>
      </c>
      <c r="G78" s="13" t="s">
        <v>307</v>
      </c>
      <c r="H78" s="12"/>
      <c r="I78" s="12"/>
      <c r="J78" s="12" t="s">
        <v>308</v>
      </c>
      <c r="K78" s="12">
        <v>1</v>
      </c>
      <c r="L78" s="12">
        <v>96.08</v>
      </c>
      <c r="M78" s="12">
        <v>1.96</v>
      </c>
      <c r="N78" s="11"/>
      <c r="O78" s="11"/>
      <c r="P78" s="11"/>
      <c r="Q78" s="11"/>
      <c r="R78" s="11"/>
      <c r="S78" s="11"/>
      <c r="T78" s="11"/>
      <c r="U78" s="11" t="s">
        <v>333</v>
      </c>
      <c r="V78" s="12" t="s">
        <v>564</v>
      </c>
      <c r="W78" s="11"/>
      <c r="X78" s="14">
        <v>64</v>
      </c>
      <c r="Y78" s="14">
        <v>793</v>
      </c>
      <c r="Z78" s="14">
        <v>64</v>
      </c>
      <c r="AA78" s="15">
        <v>0.860675044211069</v>
      </c>
      <c r="AB78" s="16">
        <v>0.45218120593124</v>
      </c>
      <c r="AC78" s="17">
        <v>790526</v>
      </c>
      <c r="AD78" s="14">
        <v>79048</v>
      </c>
      <c r="AE78" s="14">
        <v>79048</v>
      </c>
      <c r="AF78" s="14">
        <v>12351.96875</v>
      </c>
      <c r="AG78" s="14">
        <v>12351.96875</v>
      </c>
      <c r="AH78" s="14">
        <v>17517</v>
      </c>
      <c r="AI78" s="14">
        <v>17517</v>
      </c>
      <c r="AJ78" s="14">
        <v>11</v>
      </c>
      <c r="AK78" s="14">
        <v>41</v>
      </c>
      <c r="AL78" s="14">
        <v>0</v>
      </c>
      <c r="AM78" s="14">
        <v>0</v>
      </c>
      <c r="AN78" s="14">
        <v>0</v>
      </c>
      <c r="AO78" s="14">
        <v>0</v>
      </c>
      <c r="AP78" s="14">
        <v>41</v>
      </c>
      <c r="AQ78" s="22">
        <f>VLOOKUP($B78,Sheet3!$A:$Z,3,FALSE)</f>
        <v>2.6254089959922877E-6</v>
      </c>
      <c r="AR78" s="22">
        <f>VLOOKUP($B78,Sheet3!$A:$Z,4,FALSE)</f>
        <v>2.4861676689089579E-6</v>
      </c>
      <c r="AS78" s="22">
        <f>VLOOKUP($B78,Sheet3!$A:$Z,5,FALSE)</f>
        <v>1.9019327876758304E-6</v>
      </c>
      <c r="AT78" s="22">
        <f>VLOOKUP($B78,Sheet3!$A:$Z,6,FALSE)</f>
        <v>1.6583824862737395E-6</v>
      </c>
      <c r="AU78" s="22">
        <f>VLOOKUP($B78,Sheet3!$A:$Z,6,FALSE)</f>
        <v>1.6583824862737395E-6</v>
      </c>
      <c r="AV78" s="22">
        <f>VLOOKUP($B78,Sheet3!$A:$Z,8,FALSE)</f>
        <v>3.3998994127684044E-6</v>
      </c>
      <c r="AW78" s="22">
        <f>VLOOKUP($B78,Sheet3!$A:$Z,9,FALSE)</f>
        <v>4.2172073449465877E-6</v>
      </c>
      <c r="AX78" s="22">
        <f>VLOOKUP($B78,Sheet3!$A:$Z,10,FALSE)</f>
        <v>3.2415964355630972E-6</v>
      </c>
      <c r="AY78" s="22">
        <f>VLOOKUP($B78,Sheet3!$A:$Z,11,FALSE)</f>
        <v>1.7132429845946909E-6</v>
      </c>
      <c r="AZ78" s="22">
        <f>VLOOKUP($B78,Sheet3!$A:$Z,12,FALSE)</f>
        <v>3.8848806382958001E-6</v>
      </c>
      <c r="BA78" s="22">
        <f>VLOOKUP($B78,Sheet3!$A:$Z,13,FALSE)</f>
        <v>2.4166395551661831E-6</v>
      </c>
      <c r="BB78" s="22">
        <f>VLOOKUP($B78,Sheet3!$A:$Z,14,FALSE)</f>
        <v>4.489731545310075E-6</v>
      </c>
      <c r="BC78" s="23">
        <f>VLOOKUP($B78,Sheet3!$A:$Z,15,FALSE)</f>
        <v>3.4575514643238481E-6</v>
      </c>
      <c r="BD78" s="22">
        <f>VLOOKUP($B78,Sheet3!$A:$Z,16,FALSE)</f>
        <v>3.2710179241789017E-6</v>
      </c>
      <c r="BE78" s="22">
        <f>VLOOKUP($B78,Sheet3!$A:$Z,17,FALSE)</f>
        <v>3.1852846674976194E-6</v>
      </c>
      <c r="BF78" s="22">
        <f>VLOOKUP($B78,Sheet3!$A:$Z,18,FALSE)</f>
        <v>3.846457082730745E-6</v>
      </c>
      <c r="BG78" s="22">
        <f>VLOOKUP($B78,Sheet3!$A:$Z,19,FALSE)</f>
        <v>2.8327930485052179E-6</v>
      </c>
      <c r="BH78" s="22">
        <f>VLOOKUP($B78,Sheet3!$A:$Z,20,FALSE)</f>
        <v>3.087368966005652E-6</v>
      </c>
      <c r="BI78" s="22">
        <f>VLOOKUP($B78,Sheet3!$A:$Z,21,FALSE)</f>
        <v>5.7035624456859399E-6</v>
      </c>
      <c r="BJ78" s="22">
        <f>VLOOKUP($B78,Sheet3!$A:$Z,22,FALSE)</f>
        <v>6.5948740799650368E-5</v>
      </c>
      <c r="BK78" s="22">
        <f>VLOOKUP($B78,Sheet3!$A:$Z,23,FALSE)</f>
        <v>9.0709971163232693E-5</v>
      </c>
      <c r="BL78" s="22">
        <f>VLOOKUP($B78,Sheet3!$A:$Z,24,FALSE)</f>
        <v>6.5569253253120721E-4</v>
      </c>
      <c r="BM78" s="22">
        <f>VLOOKUP($B78,Sheet3!$A:$Z,25,FALSE)</f>
        <v>2.3449918607400805E-4</v>
      </c>
      <c r="BN78" s="22">
        <f>VLOOKUP($B78,Sheet3!$A:$Z,25,FALSE)</f>
        <v>2.3449918607400805E-4</v>
      </c>
    </row>
    <row r="79" spans="1:66" hidden="1" x14ac:dyDescent="0.2">
      <c r="A79">
        <f>VLOOKUP(B79,Sheet3!A:B,2,FALSE)</f>
        <v>0</v>
      </c>
      <c r="B79" s="12" t="s">
        <v>565</v>
      </c>
      <c r="C79" s="13">
        <v>83.02</v>
      </c>
      <c r="D79" s="13">
        <v>1.0900000000000001</v>
      </c>
      <c r="E79" s="12" t="s">
        <v>505</v>
      </c>
      <c r="F79" s="11" t="s">
        <v>566</v>
      </c>
      <c r="G79" s="13" t="s">
        <v>307</v>
      </c>
      <c r="H79" s="12"/>
      <c r="I79" s="12"/>
      <c r="J79" s="12" t="s">
        <v>308</v>
      </c>
      <c r="K79" s="12">
        <v>9</v>
      </c>
      <c r="L79" s="12">
        <v>98.04</v>
      </c>
      <c r="M79" s="12">
        <v>0</v>
      </c>
      <c r="N79" s="11" t="s">
        <v>309</v>
      </c>
      <c r="O79" s="11" t="s">
        <v>496</v>
      </c>
      <c r="P79" s="11" t="s">
        <v>497</v>
      </c>
      <c r="Q79" s="11" t="s">
        <v>567</v>
      </c>
      <c r="R79" s="11" t="s">
        <v>568</v>
      </c>
      <c r="S79" s="11" t="s">
        <v>569</v>
      </c>
      <c r="T79" s="11" t="s">
        <v>312</v>
      </c>
      <c r="U79" s="11" t="s">
        <v>333</v>
      </c>
      <c r="V79" s="12" t="s">
        <v>570</v>
      </c>
      <c r="W79" s="11" t="s">
        <v>571</v>
      </c>
      <c r="X79" s="14">
        <v>15</v>
      </c>
      <c r="Y79" s="14">
        <v>1628</v>
      </c>
      <c r="Z79" s="14">
        <v>15</v>
      </c>
      <c r="AA79" s="15">
        <v>0.88722415454167702</v>
      </c>
      <c r="AB79" s="16">
        <v>0.402075035622036</v>
      </c>
      <c r="AC79" s="17">
        <v>1802957</v>
      </c>
      <c r="AD79" s="14">
        <v>333508</v>
      </c>
      <c r="AE79" s="14">
        <v>333508</v>
      </c>
      <c r="AF79" s="14">
        <v>120197.133333333</v>
      </c>
      <c r="AG79" s="14">
        <v>120197.133333333</v>
      </c>
      <c r="AH79" s="14">
        <v>163060</v>
      </c>
      <c r="AI79" s="14">
        <v>163060</v>
      </c>
      <c r="AJ79" s="14">
        <v>11</v>
      </c>
      <c r="AK79" s="14">
        <v>42</v>
      </c>
      <c r="AL79" s="14">
        <v>0</v>
      </c>
      <c r="AM79" s="14">
        <v>0</v>
      </c>
      <c r="AN79" s="14">
        <v>2</v>
      </c>
      <c r="AO79" s="14">
        <v>1</v>
      </c>
      <c r="AP79" s="14">
        <v>45</v>
      </c>
      <c r="AQ79" s="22">
        <f>VLOOKUP($B79,Sheet3!$A:$Z,3,FALSE)</f>
        <v>1.4921369067702738E-4</v>
      </c>
      <c r="AR79" s="22">
        <f>VLOOKUP($B79,Sheet3!$A:$Z,4,FALSE)</f>
        <v>1.2025370785956381E-4</v>
      </c>
      <c r="AS79" s="22">
        <f>VLOOKUP($B79,Sheet3!$A:$Z,5,FALSE)</f>
        <v>1.6154160101165902E-4</v>
      </c>
      <c r="AT79" s="22">
        <f>VLOOKUP($B79,Sheet3!$A:$Z,6,FALSE)</f>
        <v>2.2373684193454659E-4</v>
      </c>
      <c r="AU79" s="22">
        <f>VLOOKUP($B79,Sheet3!$A:$Z,6,FALSE)</f>
        <v>2.2373684193454659E-4</v>
      </c>
      <c r="AV79" s="22">
        <f>VLOOKUP($B79,Sheet3!$A:$Z,8,FALSE)</f>
        <v>2.1646314771684677E-4</v>
      </c>
      <c r="AW79" s="22">
        <f>VLOOKUP($B79,Sheet3!$A:$Z,9,FALSE)</f>
        <v>2.3262080822878122E-4</v>
      </c>
      <c r="AX79" s="22">
        <f>VLOOKUP($B79,Sheet3!$A:$Z,10,FALSE)</f>
        <v>5.7475759936728341E-4</v>
      </c>
      <c r="AY79" s="22">
        <f>VLOOKUP($B79,Sheet3!$A:$Z,11,FALSE)</f>
        <v>4.6775541191460033E-5</v>
      </c>
      <c r="AZ79" s="22">
        <f>VLOOKUP($B79,Sheet3!$A:$Z,12,FALSE)</f>
        <v>1.4891670237469334E-4</v>
      </c>
      <c r="BA79" s="22">
        <f>VLOOKUP($B79,Sheet3!$A:$Z,13,FALSE)</f>
        <v>9.8043798969205489E-5</v>
      </c>
      <c r="BB79" s="22">
        <f>VLOOKUP($B79,Sheet3!$A:$Z,14,FALSE)</f>
        <v>1.6863795520353277E-4</v>
      </c>
      <c r="BC79" s="23">
        <f>VLOOKUP($B79,Sheet3!$A:$Z,15,FALSE)</f>
        <v>9.4637661085498169E-4</v>
      </c>
      <c r="BD79" s="22">
        <f>VLOOKUP($B79,Sheet3!$A:$Z,16,FALSE)</f>
        <v>4.7390373038345339E-4</v>
      </c>
      <c r="BE79" s="22">
        <f>VLOOKUP($B79,Sheet3!$A:$Z,17,FALSE)</f>
        <v>3.2443884779811765E-4</v>
      </c>
      <c r="BF79" s="22">
        <f>VLOOKUP($B79,Sheet3!$A:$Z,18,FALSE)</f>
        <v>1.451427801970782E-3</v>
      </c>
      <c r="BG79" s="22">
        <f>VLOOKUP($B79,Sheet3!$A:$Z,19,FALSE)</f>
        <v>1.7193589153912615E-3</v>
      </c>
      <c r="BH79" s="22">
        <f>VLOOKUP($B79,Sheet3!$A:$Z,20,FALSE)</f>
        <v>7.581346834353742E-4</v>
      </c>
      <c r="BI79" s="22">
        <f>VLOOKUP($B79,Sheet3!$A:$Z,21,FALSE)</f>
        <v>3.5063452538212924E-4</v>
      </c>
      <c r="BJ79" s="22">
        <f>VLOOKUP($B79,Sheet3!$A:$Z,22,FALSE)</f>
        <v>1.7857392663400691E-3</v>
      </c>
      <c r="BK79" s="22">
        <f>VLOOKUP($B79,Sheet3!$A:$Z,23,FALSE)</f>
        <v>1.9840104731906288E-4</v>
      </c>
      <c r="BL79" s="22">
        <f>VLOOKUP($B79,Sheet3!$A:$Z,24,FALSE)</f>
        <v>5.5593471389285976E-4</v>
      </c>
      <c r="BM79" s="22">
        <f>VLOOKUP($B79,Sheet3!$A:$Z,25,FALSE)</f>
        <v>7.53992324065984E-4</v>
      </c>
      <c r="BN79" s="22">
        <f>VLOOKUP($B79,Sheet3!$A:$Z,25,FALSE)</f>
        <v>7.53992324065984E-4</v>
      </c>
    </row>
    <row r="80" spans="1:66" hidden="1" x14ac:dyDescent="0.2">
      <c r="A80">
        <f>VLOOKUP(B80,Sheet3!A:B,2,FALSE)</f>
        <v>0</v>
      </c>
      <c r="B80" s="12" t="s">
        <v>572</v>
      </c>
      <c r="C80" s="13">
        <v>64.099999999999994</v>
      </c>
      <c r="D80" s="13">
        <v>1.3</v>
      </c>
      <c r="E80" s="12" t="s">
        <v>505</v>
      </c>
      <c r="F80" s="11" t="s">
        <v>566</v>
      </c>
      <c r="G80" s="13" t="s">
        <v>307</v>
      </c>
      <c r="H80" s="12"/>
      <c r="I80" s="12"/>
      <c r="J80" s="12" t="s">
        <v>308</v>
      </c>
      <c r="K80" s="12">
        <v>7</v>
      </c>
      <c r="L80" s="12">
        <v>86.27</v>
      </c>
      <c r="M80" s="12">
        <v>1.96</v>
      </c>
      <c r="N80" s="11" t="s">
        <v>573</v>
      </c>
      <c r="O80" s="11" t="s">
        <v>312</v>
      </c>
      <c r="P80" s="11" t="s">
        <v>312</v>
      </c>
      <c r="Q80" s="11" t="s">
        <v>312</v>
      </c>
      <c r="R80" s="11" t="s">
        <v>312</v>
      </c>
      <c r="S80" s="11" t="s">
        <v>312</v>
      </c>
      <c r="T80" s="11" t="s">
        <v>312</v>
      </c>
      <c r="U80" s="11" t="s">
        <v>333</v>
      </c>
      <c r="V80" s="12" t="s">
        <v>574</v>
      </c>
      <c r="W80" s="11"/>
      <c r="X80" s="14">
        <v>35</v>
      </c>
      <c r="Y80" s="14">
        <v>1418</v>
      </c>
      <c r="Z80" s="14">
        <v>35</v>
      </c>
      <c r="AA80" s="15">
        <v>0.89109263066536704</v>
      </c>
      <c r="AB80" s="16">
        <v>0.39811312335126198</v>
      </c>
      <c r="AC80" s="17">
        <v>1546259</v>
      </c>
      <c r="AD80" s="14">
        <v>303495</v>
      </c>
      <c r="AE80" s="14">
        <v>303495</v>
      </c>
      <c r="AF80" s="14">
        <v>44178.828571428501</v>
      </c>
      <c r="AG80" s="14">
        <v>44178.828571428501</v>
      </c>
      <c r="AH80" s="14">
        <v>77770</v>
      </c>
      <c r="AI80" s="14">
        <v>77770</v>
      </c>
      <c r="AJ80" s="14">
        <v>11</v>
      </c>
      <c r="AK80" s="14">
        <v>32</v>
      </c>
      <c r="AL80" s="14">
        <v>0</v>
      </c>
      <c r="AM80" s="14">
        <v>0</v>
      </c>
      <c r="AN80" s="14">
        <v>1</v>
      </c>
      <c r="AO80" s="14">
        <v>1</v>
      </c>
      <c r="AP80" s="14">
        <v>34</v>
      </c>
      <c r="AQ80" s="22">
        <f>VLOOKUP($B80,Sheet3!$A:$Z,3,FALSE)</f>
        <v>2.1402943115796921E-4</v>
      </c>
      <c r="AR80" s="22">
        <f>VLOOKUP($B80,Sheet3!$A:$Z,4,FALSE)</f>
        <v>1.2186659608713721E-4</v>
      </c>
      <c r="AS80" s="22">
        <f>VLOOKUP($B80,Sheet3!$A:$Z,5,FALSE)</f>
        <v>3.8059909823493952E-4</v>
      </c>
      <c r="AT80" s="22">
        <f>VLOOKUP($B80,Sheet3!$A:$Z,6,FALSE)</f>
        <v>4.8097439931572941E-4</v>
      </c>
      <c r="AU80" s="22">
        <f>VLOOKUP($B80,Sheet3!$A:$Z,6,FALSE)</f>
        <v>4.8097439931572941E-4</v>
      </c>
      <c r="AV80" s="22">
        <f>VLOOKUP($B80,Sheet3!$A:$Z,8,FALSE)</f>
        <v>1.5728904395863135E-4</v>
      </c>
      <c r="AW80" s="22">
        <f>VLOOKUP($B80,Sheet3!$A:$Z,9,FALSE)</f>
        <v>2.3262361401715933E-4</v>
      </c>
      <c r="AX80" s="22">
        <f>VLOOKUP($B80,Sheet3!$A:$Z,10,FALSE)</f>
        <v>5.1808606793892994E-4</v>
      </c>
      <c r="AY80" s="22">
        <f>VLOOKUP($B80,Sheet3!$A:$Z,11,FALSE)</f>
        <v>4.8956377484561503E-5</v>
      </c>
      <c r="AZ80" s="22">
        <f>VLOOKUP($B80,Sheet3!$A:$Z,12,FALSE)</f>
        <v>6.4754021314209129E-5</v>
      </c>
      <c r="BA80" s="22">
        <f>VLOOKUP($B80,Sheet3!$A:$Z,13,FALSE)</f>
        <v>8.1835902845121816E-5</v>
      </c>
      <c r="BB80" s="22">
        <f>VLOOKUP($B80,Sheet3!$A:$Z,14,FALSE)</f>
        <v>1.3438101695929265E-4</v>
      </c>
      <c r="BC80" s="23">
        <f>VLOOKUP($B80,Sheet3!$A:$Z,15,FALSE)</f>
        <v>7.4252315014501624E-4</v>
      </c>
      <c r="BD80" s="22">
        <f>VLOOKUP($B80,Sheet3!$A:$Z,16,FALSE)</f>
        <v>1.4981037234526576E-4</v>
      </c>
      <c r="BE80" s="22">
        <f>VLOOKUP($B80,Sheet3!$A:$Z,17,FALSE)</f>
        <v>1.8181316760349192E-4</v>
      </c>
      <c r="BF80" s="22">
        <f>VLOOKUP($B80,Sheet3!$A:$Z,18,FALSE)</f>
        <v>3.9085817740907414E-4</v>
      </c>
      <c r="BG80" s="22">
        <f>VLOOKUP($B80,Sheet3!$A:$Z,19,FALSE)</f>
        <v>8.328243009261717E-4</v>
      </c>
      <c r="BH80" s="22">
        <f>VLOOKUP($B80,Sheet3!$A:$Z,20,FALSE)</f>
        <v>1.993720433676193E-4</v>
      </c>
      <c r="BI80" s="22">
        <f>VLOOKUP($B80,Sheet3!$A:$Z,21,FALSE)</f>
        <v>1.0162092329526248E-4</v>
      </c>
      <c r="BJ80" s="22">
        <f>VLOOKUP($B80,Sheet3!$A:$Z,22,FALSE)</f>
        <v>6.3494211849449611E-4</v>
      </c>
      <c r="BK80" s="22">
        <f>VLOOKUP($B80,Sheet3!$A:$Z,23,FALSE)</f>
        <v>1.0864298675387586E-4</v>
      </c>
      <c r="BL80" s="22">
        <f>VLOOKUP($B80,Sheet3!$A:$Z,24,FALSE)</f>
        <v>4.671141867639669E-4</v>
      </c>
      <c r="BM80" s="22">
        <f>VLOOKUP($B80,Sheet3!$A:$Z,25,FALSE)</f>
        <v>8.2331306422675553E-4</v>
      </c>
      <c r="BN80" s="22">
        <f>VLOOKUP($B80,Sheet3!$A:$Z,25,FALSE)</f>
        <v>8.2331306422675553E-4</v>
      </c>
    </row>
    <row r="81" spans="1:66" hidden="1" x14ac:dyDescent="0.2">
      <c r="A81" t="str">
        <f>VLOOKUP(B81,Sheet3!A:B,2,FALSE)</f>
        <v>compare with baikal</v>
      </c>
      <c r="B81" s="12" t="s">
        <v>255</v>
      </c>
      <c r="C81" s="13">
        <v>81.75</v>
      </c>
      <c r="D81" s="13">
        <v>4.82</v>
      </c>
      <c r="E81" s="12" t="s">
        <v>344</v>
      </c>
      <c r="F81" s="11" t="s">
        <v>418</v>
      </c>
      <c r="G81" s="13" t="s">
        <v>307</v>
      </c>
      <c r="H81" s="12"/>
      <c r="I81" s="12"/>
      <c r="J81" s="12" t="s">
        <v>308</v>
      </c>
      <c r="K81" s="12">
        <v>7</v>
      </c>
      <c r="L81" s="12">
        <v>88.24</v>
      </c>
      <c r="M81" s="12">
        <v>5.88</v>
      </c>
      <c r="N81" s="11"/>
      <c r="O81" s="11"/>
      <c r="P81" s="11"/>
      <c r="Q81" s="11"/>
      <c r="R81" s="11"/>
      <c r="S81" s="11"/>
      <c r="T81" s="11"/>
      <c r="U81" s="11" t="s">
        <v>360</v>
      </c>
      <c r="V81" s="12" t="s">
        <v>423</v>
      </c>
      <c r="W81" s="11"/>
      <c r="X81" s="14">
        <v>177</v>
      </c>
      <c r="Y81" s="14">
        <v>1462</v>
      </c>
      <c r="Z81" s="14">
        <v>177</v>
      </c>
      <c r="AA81" s="15">
        <v>0.95824882016266599</v>
      </c>
      <c r="AB81" s="16">
        <v>0.48338558460056602</v>
      </c>
      <c r="AC81" s="17">
        <v>1344465</v>
      </c>
      <c r="AD81" s="14">
        <v>64248</v>
      </c>
      <c r="AE81" s="14">
        <v>64248</v>
      </c>
      <c r="AF81" s="14">
        <v>7595.8474576271101</v>
      </c>
      <c r="AG81" s="14">
        <v>7595.8474576271101</v>
      </c>
      <c r="AH81" s="14">
        <v>10511</v>
      </c>
      <c r="AI81" s="14">
        <v>10511</v>
      </c>
      <c r="AJ81" s="14">
        <v>11</v>
      </c>
      <c r="AK81" s="14">
        <v>32</v>
      </c>
      <c r="AL81" s="14">
        <v>0</v>
      </c>
      <c r="AM81" s="14">
        <v>0</v>
      </c>
      <c r="AN81" s="14">
        <v>0</v>
      </c>
      <c r="AO81" s="14">
        <v>0</v>
      </c>
      <c r="AP81" s="14">
        <v>32</v>
      </c>
      <c r="AQ81" s="22">
        <f>VLOOKUP($B81,Sheet3!$A:$Z,3,FALSE)</f>
        <v>5.4749957390870974E-4</v>
      </c>
      <c r="AR81" s="22">
        <f>VLOOKUP($B81,Sheet3!$A:$Z,4,FALSE)</f>
        <v>4.726260738178085E-4</v>
      </c>
      <c r="AS81" s="22">
        <f>VLOOKUP($B81,Sheet3!$A:$Z,5,FALSE)</f>
        <v>5.1050902513613983E-4</v>
      </c>
      <c r="AT81" s="22">
        <f>VLOOKUP($B81,Sheet3!$A:$Z,6,FALSE)</f>
        <v>6.8358139084007672E-4</v>
      </c>
      <c r="AU81" s="22">
        <f>VLOOKUP($B81,Sheet3!$A:$Z,6,FALSE)</f>
        <v>6.8358139084007672E-4</v>
      </c>
      <c r="AV81" s="22">
        <f>VLOOKUP($B81,Sheet3!$A:$Z,8,FALSE)</f>
        <v>1.0535856292860004E-3</v>
      </c>
      <c r="AW81" s="22">
        <f>VLOOKUP($B81,Sheet3!$A:$Z,9,FALSE)</f>
        <v>4.4235272995740536E-4</v>
      </c>
      <c r="AX81" s="22">
        <f>VLOOKUP($B81,Sheet3!$A:$Z,10,FALSE)</f>
        <v>9.2815859789668605E-4</v>
      </c>
      <c r="AY81" s="22">
        <f>VLOOKUP($B81,Sheet3!$A:$Z,11,FALSE)</f>
        <v>8.5464868310654958E-4</v>
      </c>
      <c r="AZ81" s="22">
        <f>VLOOKUP($B81,Sheet3!$A:$Z,12,FALSE)</f>
        <v>1.5595218988193369E-4</v>
      </c>
      <c r="BA81" s="22">
        <f>VLOOKUP($B81,Sheet3!$A:$Z,13,FALSE)</f>
        <v>1.0942616149523306E-3</v>
      </c>
      <c r="BB81" s="22">
        <f>VLOOKUP($B81,Sheet3!$A:$Z,14,FALSE)</f>
        <v>3.2511294546700987E-4</v>
      </c>
      <c r="BC81" s="23">
        <f>VLOOKUP($B81,Sheet3!$A:$Z,15,FALSE)</f>
        <v>8.5741040005840076E-4</v>
      </c>
      <c r="BD81" s="22">
        <f>VLOOKUP($B81,Sheet3!$A:$Z,16,FALSE)</f>
        <v>8.7892512021691847E-4</v>
      </c>
      <c r="BE81" s="22">
        <f>VLOOKUP($B81,Sheet3!$A:$Z,17,FALSE)</f>
        <v>4.2912996927816044E-4</v>
      </c>
      <c r="BF81" s="22">
        <f>VLOOKUP($B81,Sheet3!$A:$Z,18,FALSE)</f>
        <v>7.6842181964407086E-4</v>
      </c>
      <c r="BG81" s="22">
        <f>VLOOKUP($B81,Sheet3!$A:$Z,19,FALSE)</f>
        <v>1.0887892704892614E-3</v>
      </c>
      <c r="BH81" s="22">
        <f>VLOOKUP($B81,Sheet3!$A:$Z,20,FALSE)</f>
        <v>3.9630874972104783E-4</v>
      </c>
      <c r="BI81" s="22">
        <f>VLOOKUP($B81,Sheet3!$A:$Z,21,FALSE)</f>
        <v>3.1224885517136812E-4</v>
      </c>
      <c r="BJ81" s="22">
        <f>VLOOKUP($B81,Sheet3!$A:$Z,22,FALSE)</f>
        <v>1.0574589027924084E-3</v>
      </c>
      <c r="BK81" s="22">
        <f>VLOOKUP($B81,Sheet3!$A:$Z,23,FALSE)</f>
        <v>1.6371565211583921E-3</v>
      </c>
      <c r="BL81" s="22">
        <f>VLOOKUP($B81,Sheet3!$A:$Z,24,FALSE)</f>
        <v>1.2762883590475831E-3</v>
      </c>
      <c r="BM81" s="22">
        <f>VLOOKUP($B81,Sheet3!$A:$Z,25,FALSE)</f>
        <v>1.2827590797023093E-3</v>
      </c>
      <c r="BN81" s="22">
        <f>VLOOKUP($B81,Sheet3!$A:$Z,25,FALSE)</f>
        <v>1.2827590797023093E-3</v>
      </c>
    </row>
    <row r="82" spans="1:66" hidden="1" x14ac:dyDescent="0.2">
      <c r="A82">
        <f>VLOOKUP(B82,Sheet3!A:B,2,FALSE)</f>
        <v>0</v>
      </c>
      <c r="B82" s="12" t="s">
        <v>578</v>
      </c>
      <c r="C82" s="13">
        <v>92.03</v>
      </c>
      <c r="D82" s="13">
        <v>2.37</v>
      </c>
      <c r="E82" s="12" t="s">
        <v>505</v>
      </c>
      <c r="F82" s="11" t="s">
        <v>579</v>
      </c>
      <c r="G82" s="13" t="s">
        <v>307</v>
      </c>
      <c r="H82" s="12"/>
      <c r="I82" s="12"/>
      <c r="J82" s="12" t="s">
        <v>308</v>
      </c>
      <c r="K82" s="12">
        <v>4</v>
      </c>
      <c r="L82" s="12">
        <v>94.12</v>
      </c>
      <c r="M82" s="12">
        <v>7.84</v>
      </c>
      <c r="N82" s="11"/>
      <c r="O82" s="11"/>
      <c r="P82" s="11"/>
      <c r="Q82" s="11"/>
      <c r="R82" s="11"/>
      <c r="S82" s="11"/>
      <c r="T82" s="11"/>
      <c r="U82" s="11" t="s">
        <v>580</v>
      </c>
      <c r="V82" s="12" t="s">
        <v>581</v>
      </c>
      <c r="W82" s="11"/>
      <c r="X82" s="14">
        <v>648</v>
      </c>
      <c r="Y82" s="14">
        <v>5393</v>
      </c>
      <c r="Z82" s="14">
        <v>648</v>
      </c>
      <c r="AA82" s="15">
        <v>0.92578278076753895</v>
      </c>
      <c r="AB82" s="16">
        <v>0.66808739344299894</v>
      </c>
      <c r="AC82" s="17">
        <v>5014335</v>
      </c>
      <c r="AD82" s="14">
        <v>74845</v>
      </c>
      <c r="AE82" s="14">
        <v>74845</v>
      </c>
      <c r="AF82" s="14">
        <v>7738.1712962962902</v>
      </c>
      <c r="AG82" s="14">
        <v>7738.1712962962902</v>
      </c>
      <c r="AH82" s="14">
        <v>10823</v>
      </c>
      <c r="AI82" s="14">
        <v>10823</v>
      </c>
      <c r="AJ82" s="14">
        <v>11</v>
      </c>
      <c r="AK82" s="14">
        <v>34</v>
      </c>
      <c r="AL82" s="14">
        <v>0</v>
      </c>
      <c r="AM82" s="14">
        <v>1</v>
      </c>
      <c r="AN82" s="14">
        <v>0</v>
      </c>
      <c r="AO82" s="14">
        <v>0</v>
      </c>
      <c r="AP82" s="14">
        <v>35</v>
      </c>
      <c r="AQ82" s="22">
        <f>VLOOKUP($B82,Sheet3!$A:$Z,3,FALSE)</f>
        <v>8.9162254193448176E-5</v>
      </c>
      <c r="AR82" s="22">
        <f>VLOOKUP($B82,Sheet3!$A:$Z,4,FALSE)</f>
        <v>2.7270729066088763E-4</v>
      </c>
      <c r="AS82" s="22">
        <f>VLOOKUP($B82,Sheet3!$A:$Z,5,FALSE)</f>
        <v>1.5957567975090865E-4</v>
      </c>
      <c r="AT82" s="22">
        <f>VLOOKUP($B82,Sheet3!$A:$Z,6,FALSE)</f>
        <v>1.1167193423282999E-4</v>
      </c>
      <c r="AU82" s="22">
        <f>VLOOKUP($B82,Sheet3!$A:$Z,6,FALSE)</f>
        <v>1.1167193423282999E-4</v>
      </c>
      <c r="AV82" s="22">
        <f>VLOOKUP($B82,Sheet3!$A:$Z,8,FALSE)</f>
        <v>3.1042710792125847E-5</v>
      </c>
      <c r="AW82" s="22">
        <f>VLOOKUP($B82,Sheet3!$A:$Z,9,FALSE)</f>
        <v>6.1237763005923503E-4</v>
      </c>
      <c r="AX82" s="22">
        <f>VLOOKUP($B82,Sheet3!$A:$Z,10,FALSE)</f>
        <v>2.941845769860183E-5</v>
      </c>
      <c r="AY82" s="22">
        <f>VLOOKUP($B82,Sheet3!$A:$Z,11,FALSE)</f>
        <v>1.1315689473347624E-5</v>
      </c>
      <c r="AZ82" s="22">
        <f>VLOOKUP($B82,Sheet3!$A:$Z,12,FALSE)</f>
        <v>1.1193086882320088E-3</v>
      </c>
      <c r="BA82" s="22">
        <f>VLOOKUP($B82,Sheet3!$A:$Z,13,FALSE)</f>
        <v>1.472559664268143E-5</v>
      </c>
      <c r="BB82" s="22">
        <f>VLOOKUP($B82,Sheet3!$A:$Z,14,FALSE)</f>
        <v>8.4017388172509208E-4</v>
      </c>
      <c r="BC82" s="23">
        <f>VLOOKUP($B82,Sheet3!$A:$Z,15,FALSE)</f>
        <v>1.1869480680212364E-5</v>
      </c>
      <c r="BD82" s="22">
        <f>VLOOKUP($B82,Sheet3!$A:$Z,16,FALSE)</f>
        <v>1.6581514744709282E-4</v>
      </c>
      <c r="BE82" s="22">
        <f>VLOOKUP($B82,Sheet3!$A:$Z,17,FALSE)</f>
        <v>1.9004872706069077E-4</v>
      </c>
      <c r="BF82" s="22">
        <f>VLOOKUP($B82,Sheet3!$A:$Z,18,FALSE)</f>
        <v>1.7448026588744365E-4</v>
      </c>
      <c r="BG82" s="22">
        <f>VLOOKUP($B82,Sheet3!$A:$Z,19,FALSE)</f>
        <v>5.9838120848399456E-5</v>
      </c>
      <c r="BH82" s="22">
        <f>VLOOKUP($B82,Sheet3!$A:$Z,20,FALSE)</f>
        <v>7.8385491709525592E-4</v>
      </c>
      <c r="BI82" s="22">
        <f>VLOOKUP($B82,Sheet3!$A:$Z,21,FALSE)</f>
        <v>5.1338510466345509E-4</v>
      </c>
      <c r="BJ82" s="22">
        <f>VLOOKUP($B82,Sheet3!$A:$Z,22,FALSE)</f>
        <v>1.6749269010263198E-5</v>
      </c>
      <c r="BK82" s="22">
        <f>VLOOKUP($B82,Sheet3!$A:$Z,23,FALSE)</f>
        <v>2.0045150472923698E-5</v>
      </c>
      <c r="BL82" s="22">
        <f>VLOOKUP($B82,Sheet3!$A:$Z,24,FALSE)</f>
        <v>1.8884534788990633E-5</v>
      </c>
      <c r="BM82" s="22">
        <f>VLOOKUP($B82,Sheet3!$A:$Z,25,FALSE)</f>
        <v>2.1889891604755592E-5</v>
      </c>
      <c r="BN82" s="22">
        <f>VLOOKUP($B82,Sheet3!$A:$Z,25,FALSE)</f>
        <v>2.1889891604755592E-5</v>
      </c>
    </row>
    <row r="83" spans="1:66" hidden="1" x14ac:dyDescent="0.2">
      <c r="A83">
        <f>VLOOKUP(B83,Sheet3!A:B,2,FALSE)</f>
        <v>0</v>
      </c>
      <c r="B83" s="12" t="s">
        <v>582</v>
      </c>
      <c r="C83" s="13">
        <v>70.05</v>
      </c>
      <c r="D83" s="13">
        <v>0.74</v>
      </c>
      <c r="E83" s="12" t="s">
        <v>505</v>
      </c>
      <c r="F83" s="11" t="s">
        <v>583</v>
      </c>
      <c r="G83" s="13" t="s">
        <v>307</v>
      </c>
      <c r="H83" s="12"/>
      <c r="I83" s="12"/>
      <c r="J83" s="12" t="s">
        <v>308</v>
      </c>
      <c r="K83" s="12">
        <v>2</v>
      </c>
      <c r="L83" s="12">
        <v>54.9</v>
      </c>
      <c r="M83" s="12">
        <v>1.96</v>
      </c>
      <c r="N83" s="11"/>
      <c r="O83" s="11"/>
      <c r="P83" s="11"/>
      <c r="Q83" s="11"/>
      <c r="R83" s="11"/>
      <c r="S83" s="11"/>
      <c r="T83" s="11"/>
      <c r="U83" s="11" t="s">
        <v>333</v>
      </c>
      <c r="V83" s="12" t="s">
        <v>584</v>
      </c>
      <c r="W83" s="11"/>
      <c r="X83" s="14">
        <v>605</v>
      </c>
      <c r="Y83" s="14">
        <v>2405</v>
      </c>
      <c r="Z83" s="14">
        <v>605</v>
      </c>
      <c r="AA83" s="15">
        <v>0.93064837323851801</v>
      </c>
      <c r="AB83" s="16">
        <v>0.646915371840732</v>
      </c>
      <c r="AC83" s="17">
        <v>1947366</v>
      </c>
      <c r="AD83" s="14">
        <v>15649</v>
      </c>
      <c r="AE83" s="14">
        <v>15649</v>
      </c>
      <c r="AF83" s="14">
        <v>3218.7867768595002</v>
      </c>
      <c r="AG83" s="14">
        <v>3218.7867768595002</v>
      </c>
      <c r="AH83" s="14">
        <v>3554</v>
      </c>
      <c r="AI83" s="14">
        <v>3554</v>
      </c>
      <c r="AJ83" s="14">
        <v>11</v>
      </c>
      <c r="AK83" s="14">
        <v>23</v>
      </c>
      <c r="AL83" s="14">
        <v>0</v>
      </c>
      <c r="AM83" s="14">
        <v>0</v>
      </c>
      <c r="AN83" s="14">
        <v>0</v>
      </c>
      <c r="AO83" s="14">
        <v>0</v>
      </c>
      <c r="AP83" s="14">
        <v>23</v>
      </c>
      <c r="AQ83" s="22">
        <f>VLOOKUP($B83,Sheet3!$A:$Z,3,FALSE)</f>
        <v>1.5089004258106304E-4</v>
      </c>
      <c r="AR83" s="22">
        <f>VLOOKUP($B83,Sheet3!$A:$Z,4,FALSE)</f>
        <v>2.0270171993896891E-4</v>
      </c>
      <c r="AS83" s="22">
        <f>VLOOKUP($B83,Sheet3!$A:$Z,5,FALSE)</f>
        <v>1.6052627332608914E-4</v>
      </c>
      <c r="AT83" s="22">
        <f>VLOOKUP($B83,Sheet3!$A:$Z,6,FALSE)</f>
        <v>1.3292647027232345E-4</v>
      </c>
      <c r="AU83" s="22">
        <f>VLOOKUP($B83,Sheet3!$A:$Z,6,FALSE)</f>
        <v>1.3292647027232345E-4</v>
      </c>
      <c r="AV83" s="22">
        <f>VLOOKUP($B83,Sheet3!$A:$Z,8,FALSE)</f>
        <v>9.5659504197379634E-5</v>
      </c>
      <c r="AW83" s="22">
        <f>VLOOKUP($B83,Sheet3!$A:$Z,9,FALSE)</f>
        <v>1.9554690616769134E-4</v>
      </c>
      <c r="AX83" s="22">
        <f>VLOOKUP($B83,Sheet3!$A:$Z,10,FALSE)</f>
        <v>1.0288937177772765E-4</v>
      </c>
      <c r="AY83" s="22">
        <f>VLOOKUP($B83,Sheet3!$A:$Z,11,FALSE)</f>
        <v>5.9130852335326787E-5</v>
      </c>
      <c r="AZ83" s="22">
        <f>VLOOKUP($B83,Sheet3!$A:$Z,12,FALSE)</f>
        <v>5.603289759492714E-4</v>
      </c>
      <c r="BA83" s="22">
        <f>VLOOKUP($B83,Sheet3!$A:$Z,13,FALSE)</f>
        <v>6.7420802421898975E-5</v>
      </c>
      <c r="BB83" s="22">
        <f>VLOOKUP($B83,Sheet3!$A:$Z,14,FALSE)</f>
        <v>7.0315748721773647E-4</v>
      </c>
      <c r="BC83" s="23">
        <f>VLOOKUP($B83,Sheet3!$A:$Z,15,FALSE)</f>
        <v>5.3662614202894473E-5</v>
      </c>
      <c r="BD83" s="22">
        <f>VLOOKUP($B83,Sheet3!$A:$Z,16,FALSE)</f>
        <v>1.2670244817724124E-4</v>
      </c>
      <c r="BE83" s="22">
        <f>VLOOKUP($B83,Sheet3!$A:$Z,17,FALSE)</f>
        <v>1.1355981149740205E-4</v>
      </c>
      <c r="BF83" s="22">
        <f>VLOOKUP($B83,Sheet3!$A:$Z,18,FALSE)</f>
        <v>1.2023438912650901E-4</v>
      </c>
      <c r="BG83" s="22">
        <f>VLOOKUP($B83,Sheet3!$A:$Z,19,FALSE)</f>
        <v>6.9726025681054224E-5</v>
      </c>
      <c r="BH83" s="22">
        <f>VLOOKUP($B83,Sheet3!$A:$Z,20,FALSE)</f>
        <v>2.7703259467353348E-4</v>
      </c>
      <c r="BI83" s="22">
        <f>VLOOKUP($B83,Sheet3!$A:$Z,21,FALSE)</f>
        <v>3.4423886770403164E-4</v>
      </c>
      <c r="BJ83" s="22">
        <f>VLOOKUP($B83,Sheet3!$A:$Z,22,FALSE)</f>
        <v>3.2556169594706278E-5</v>
      </c>
      <c r="BK83" s="22">
        <f>VLOOKUP($B83,Sheet3!$A:$Z,23,FALSE)</f>
        <v>4.2579356587284487E-5</v>
      </c>
      <c r="BL83" s="22">
        <f>VLOOKUP($B83,Sheet3!$A:$Z,24,FALSE)</f>
        <v>3.4290799332353812E-5</v>
      </c>
      <c r="BM83" s="22">
        <f>VLOOKUP($B83,Sheet3!$A:$Z,25,FALSE)</f>
        <v>5.2409490093291958E-5</v>
      </c>
      <c r="BN83" s="22">
        <f>VLOOKUP($B83,Sheet3!$A:$Z,25,FALSE)</f>
        <v>5.2409490093291958E-5</v>
      </c>
    </row>
    <row r="84" spans="1:66" hidden="1" x14ac:dyDescent="0.2">
      <c r="A84" t="str">
        <f>VLOOKUP(B84,Sheet3!A:B,2,FALSE)</f>
        <v>compare with baikal</v>
      </c>
      <c r="B84" s="12" t="s">
        <v>70</v>
      </c>
      <c r="C84" s="13">
        <v>86.94</v>
      </c>
      <c r="D84" s="13">
        <v>2.36</v>
      </c>
      <c r="E84" s="12" t="s">
        <v>344</v>
      </c>
      <c r="F84" s="11" t="s">
        <v>418</v>
      </c>
      <c r="G84" s="13" t="s">
        <v>307</v>
      </c>
      <c r="H84" s="12"/>
      <c r="I84" s="12"/>
      <c r="J84" s="12" t="s">
        <v>308</v>
      </c>
      <c r="K84" s="12">
        <v>24</v>
      </c>
      <c r="L84" s="12">
        <v>100</v>
      </c>
      <c r="M84" s="12">
        <v>2.63</v>
      </c>
      <c r="N84" s="11" t="s">
        <v>309</v>
      </c>
      <c r="O84" s="11" t="s">
        <v>352</v>
      </c>
      <c r="P84" s="11" t="s">
        <v>352</v>
      </c>
      <c r="Q84" s="11" t="s">
        <v>424</v>
      </c>
      <c r="R84" s="11" t="s">
        <v>425</v>
      </c>
      <c r="S84" s="11" t="s">
        <v>426</v>
      </c>
      <c r="T84" s="11" t="s">
        <v>427</v>
      </c>
      <c r="U84" s="11" t="s">
        <v>360</v>
      </c>
      <c r="V84" s="12" t="s">
        <v>428</v>
      </c>
      <c r="W84" s="11" t="s">
        <v>362</v>
      </c>
      <c r="X84" s="14">
        <v>86</v>
      </c>
      <c r="Y84" s="14">
        <v>1480</v>
      </c>
      <c r="Z84" s="14">
        <v>86</v>
      </c>
      <c r="AA84" s="15">
        <v>0.95383503848611795</v>
      </c>
      <c r="AB84" s="16">
        <v>0.49979569272185298</v>
      </c>
      <c r="AC84" s="17">
        <v>1414536</v>
      </c>
      <c r="AD84" s="14">
        <v>124423</v>
      </c>
      <c r="AE84" s="14">
        <v>124423</v>
      </c>
      <c r="AF84" s="14">
        <v>16448.093023255798</v>
      </c>
      <c r="AG84" s="14">
        <v>16448.093023255798</v>
      </c>
      <c r="AH84" s="14">
        <v>37760</v>
      </c>
      <c r="AI84" s="14">
        <v>37760</v>
      </c>
      <c r="AJ84" s="14">
        <v>11</v>
      </c>
      <c r="AK84" s="14">
        <v>39</v>
      </c>
      <c r="AL84" s="14">
        <v>0</v>
      </c>
      <c r="AM84" s="14">
        <v>0</v>
      </c>
      <c r="AN84" s="14">
        <v>1</v>
      </c>
      <c r="AO84" s="14">
        <v>2</v>
      </c>
      <c r="AP84" s="14">
        <v>42</v>
      </c>
      <c r="AQ84" s="22">
        <f>VLOOKUP($B84,Sheet3!$A:$Z,3,FALSE)</f>
        <v>2.4588680875001776E-3</v>
      </c>
      <c r="AR84" s="22">
        <f>VLOOKUP($B84,Sheet3!$A:$Z,4,FALSE)</f>
        <v>2.5221252955004211E-3</v>
      </c>
      <c r="AS84" s="22">
        <f>VLOOKUP($B84,Sheet3!$A:$Z,5,FALSE)</f>
        <v>2.5570619519336129E-3</v>
      </c>
      <c r="AT84" s="22">
        <f>VLOOKUP($B84,Sheet3!$A:$Z,6,FALSE)</f>
        <v>3.8543805298605969E-3</v>
      </c>
      <c r="AU84" s="22">
        <f>VLOOKUP($B84,Sheet3!$A:$Z,6,FALSE)</f>
        <v>3.8543805298605969E-3</v>
      </c>
      <c r="AV84" s="22">
        <f>VLOOKUP($B84,Sheet3!$A:$Z,8,FALSE)</f>
        <v>5.2281449620603087E-3</v>
      </c>
      <c r="AW84" s="22">
        <f>VLOOKUP($B84,Sheet3!$A:$Z,9,FALSE)</f>
        <v>2.0393072271053057E-3</v>
      </c>
      <c r="AX84" s="22">
        <f>VLOOKUP($B84,Sheet3!$A:$Z,10,FALSE)</f>
        <v>4.00159543948354E-3</v>
      </c>
      <c r="AY84" s="22">
        <f>VLOOKUP($B84,Sheet3!$A:$Z,11,FALSE)</f>
        <v>3.3430318170806386E-3</v>
      </c>
      <c r="AZ84" s="22">
        <f>VLOOKUP($B84,Sheet3!$A:$Z,12,FALSE)</f>
        <v>4.9938457588421929E-4</v>
      </c>
      <c r="BA84" s="22">
        <f>VLOOKUP($B84,Sheet3!$A:$Z,13,FALSE)</f>
        <v>4.5158143602668475E-3</v>
      </c>
      <c r="BB84" s="22">
        <f>VLOOKUP($B84,Sheet3!$A:$Z,14,FALSE)</f>
        <v>1.3020919668054606E-3</v>
      </c>
      <c r="BC84" s="23">
        <f>VLOOKUP($B84,Sheet3!$A:$Z,15,FALSE)</f>
        <v>4.3365891327946998E-3</v>
      </c>
      <c r="BD84" s="22">
        <f>VLOOKUP($B84,Sheet3!$A:$Z,16,FALSE)</f>
        <v>4.6114780245168838E-3</v>
      </c>
      <c r="BE84" s="22">
        <f>VLOOKUP($B84,Sheet3!$A:$Z,17,FALSE)</f>
        <v>2.3497707366718036E-3</v>
      </c>
      <c r="BF84" s="22">
        <f>VLOOKUP($B84,Sheet3!$A:$Z,18,FALSE)</f>
        <v>5.2406413941099867E-3</v>
      </c>
      <c r="BG84" s="22">
        <f>VLOOKUP($B84,Sheet3!$A:$Z,19,FALSE)</f>
        <v>6.451455491100779E-3</v>
      </c>
      <c r="BH84" s="22">
        <f>VLOOKUP($B84,Sheet3!$A:$Z,20,FALSE)</f>
        <v>2.3748628804094243E-3</v>
      </c>
      <c r="BI84" s="22">
        <f>VLOOKUP($B84,Sheet3!$A:$Z,21,FALSE)</f>
        <v>1.8516138910762898E-3</v>
      </c>
      <c r="BJ84" s="22">
        <f>VLOOKUP($B84,Sheet3!$A:$Z,22,FALSE)</f>
        <v>5.7484091089502146E-3</v>
      </c>
      <c r="BK84" s="22">
        <f>VLOOKUP($B84,Sheet3!$A:$Z,23,FALSE)</f>
        <v>9.6774432975843174E-3</v>
      </c>
      <c r="BL84" s="22">
        <f>VLOOKUP($B84,Sheet3!$A:$Z,24,FALSE)</f>
        <v>6.9014440752886734E-3</v>
      </c>
      <c r="BM84" s="22">
        <f>VLOOKUP($B84,Sheet3!$A:$Z,25,FALSE)</f>
        <v>9.0805091798452173E-3</v>
      </c>
      <c r="BN84" s="22">
        <f>VLOOKUP($B84,Sheet3!$A:$Z,25,FALSE)</f>
        <v>9.0805091798452173E-3</v>
      </c>
    </row>
    <row r="85" spans="1:66" hidden="1" x14ac:dyDescent="0.2">
      <c r="A85">
        <f>VLOOKUP(B85,Sheet3!A:B,2,FALSE)</f>
        <v>0</v>
      </c>
      <c r="B85" s="12" t="s">
        <v>591</v>
      </c>
      <c r="C85" s="13">
        <v>77.47</v>
      </c>
      <c r="D85" s="13">
        <v>1.1000000000000001</v>
      </c>
      <c r="E85" s="12" t="s">
        <v>505</v>
      </c>
      <c r="F85" s="11" t="s">
        <v>585</v>
      </c>
      <c r="G85" s="13" t="s">
        <v>307</v>
      </c>
      <c r="H85" s="12"/>
      <c r="I85" s="12"/>
      <c r="J85" s="12" t="s">
        <v>308</v>
      </c>
      <c r="K85" s="12">
        <v>3</v>
      </c>
      <c r="L85" s="12">
        <v>76.47</v>
      </c>
      <c r="M85" s="12">
        <v>2.63</v>
      </c>
      <c r="N85" s="11"/>
      <c r="O85" s="11"/>
      <c r="P85" s="11"/>
      <c r="Q85" s="11"/>
      <c r="R85" s="11"/>
      <c r="S85" s="11"/>
      <c r="T85" s="11"/>
      <c r="U85" s="11" t="s">
        <v>588</v>
      </c>
      <c r="V85" s="12" t="s">
        <v>592</v>
      </c>
      <c r="W85" s="11"/>
      <c r="X85" s="14">
        <v>848</v>
      </c>
      <c r="Y85" s="14">
        <v>3442</v>
      </c>
      <c r="Z85" s="14">
        <v>848</v>
      </c>
      <c r="AA85" s="15">
        <v>0.90300545645700303</v>
      </c>
      <c r="AB85" s="16">
        <v>0.59259928502550896</v>
      </c>
      <c r="AC85" s="17">
        <v>2894369</v>
      </c>
      <c r="AD85" s="14">
        <v>19074</v>
      </c>
      <c r="AE85" s="14">
        <v>19074</v>
      </c>
      <c r="AF85" s="14">
        <v>3413.17099056603</v>
      </c>
      <c r="AG85" s="14">
        <v>3413.17099056603</v>
      </c>
      <c r="AH85" s="14">
        <v>3716</v>
      </c>
      <c r="AI85" s="14">
        <v>3716</v>
      </c>
      <c r="AJ85" s="14">
        <v>11</v>
      </c>
      <c r="AK85" s="14">
        <v>27</v>
      </c>
      <c r="AL85" s="14">
        <v>0</v>
      </c>
      <c r="AM85" s="14">
        <v>0</v>
      </c>
      <c r="AN85" s="14">
        <v>0</v>
      </c>
      <c r="AO85" s="14">
        <v>1</v>
      </c>
      <c r="AP85" s="14">
        <v>28</v>
      </c>
      <c r="AQ85" s="22">
        <f>VLOOKUP($B85,Sheet3!$A:$Z,3,FALSE)</f>
        <v>1.0097303336073595E-4</v>
      </c>
      <c r="AR85" s="22">
        <f>VLOOKUP($B85,Sheet3!$A:$Z,4,FALSE)</f>
        <v>1.9346802779768069E-4</v>
      </c>
      <c r="AS85" s="22">
        <f>VLOOKUP($B85,Sheet3!$A:$Z,5,FALSE)</f>
        <v>1.5674893637016216E-4</v>
      </c>
      <c r="AT85" s="22">
        <f>VLOOKUP($B85,Sheet3!$A:$Z,6,FALSE)</f>
        <v>1.5557806020047275E-4</v>
      </c>
      <c r="AU85" s="22">
        <f>VLOOKUP($B85,Sheet3!$A:$Z,6,FALSE)</f>
        <v>1.5557806020047275E-4</v>
      </c>
      <c r="AV85" s="22">
        <f>VLOOKUP($B85,Sheet3!$A:$Z,8,FALSE)</f>
        <v>2.5365079342387972E-4</v>
      </c>
      <c r="AW85" s="22">
        <f>VLOOKUP($B85,Sheet3!$A:$Z,9,FALSE)</f>
        <v>1.1549072140178216E-4</v>
      </c>
      <c r="AX85" s="22">
        <f>VLOOKUP($B85,Sheet3!$A:$Z,10,FALSE)</f>
        <v>2.4598605747580532E-4</v>
      </c>
      <c r="AY85" s="22">
        <f>VLOOKUP($B85,Sheet3!$A:$Z,11,FALSE)</f>
        <v>4.0706998662553092E-4</v>
      </c>
      <c r="AZ85" s="22">
        <f>VLOOKUP($B85,Sheet3!$A:$Z,12,FALSE)</f>
        <v>1.6199772205959375E-5</v>
      </c>
      <c r="BA85" s="22">
        <f>VLOOKUP($B85,Sheet3!$A:$Z,13,FALSE)</f>
        <v>3.8872075852861118E-4</v>
      </c>
      <c r="BB85" s="22">
        <f>VLOOKUP($B85,Sheet3!$A:$Z,14,FALSE)</f>
        <v>1.7355268355627249E-5</v>
      </c>
      <c r="BC85" s="23">
        <f>VLOOKUP($B85,Sheet3!$A:$Z,15,FALSE)</f>
        <v>3.547630465796824E-4</v>
      </c>
      <c r="BD85" s="22">
        <f>VLOOKUP($B85,Sheet3!$A:$Z,16,FALSE)</f>
        <v>1.7312261023067364E-4</v>
      </c>
      <c r="BE85" s="22">
        <f>VLOOKUP($B85,Sheet3!$A:$Z,17,FALSE)</f>
        <v>1.3336994152509903E-4</v>
      </c>
      <c r="BF85" s="22">
        <f>VLOOKUP($B85,Sheet3!$A:$Z,18,FALSE)</f>
        <v>1.3835750604982065E-4</v>
      </c>
      <c r="BG85" s="22">
        <f>VLOOKUP($B85,Sheet3!$A:$Z,19,FALSE)</f>
        <v>1.9808262600261653E-4</v>
      </c>
      <c r="BH85" s="22">
        <f>VLOOKUP($B85,Sheet3!$A:$Z,20,FALSE)</f>
        <v>7.5288053350304251E-5</v>
      </c>
      <c r="BI85" s="22">
        <f>VLOOKUP($B85,Sheet3!$A:$Z,21,FALSE)</f>
        <v>8.8092186473469054E-5</v>
      </c>
      <c r="BJ85" s="22">
        <f>VLOOKUP($B85,Sheet3!$A:$Z,22,FALSE)</f>
        <v>1.3305774237567822E-4</v>
      </c>
      <c r="BK85" s="22">
        <f>VLOOKUP($B85,Sheet3!$A:$Z,23,FALSE)</f>
        <v>7.4643240448108537E-5</v>
      </c>
      <c r="BL85" s="22">
        <f>VLOOKUP($B85,Sheet3!$A:$Z,24,FALSE)</f>
        <v>1.2822681489612817E-4</v>
      </c>
      <c r="BM85" s="22">
        <f>VLOOKUP($B85,Sheet3!$A:$Z,25,FALSE)</f>
        <v>1.5787953015786716E-4</v>
      </c>
      <c r="BN85" s="22">
        <f>VLOOKUP($B85,Sheet3!$A:$Z,25,FALSE)</f>
        <v>1.5787953015786716E-4</v>
      </c>
    </row>
    <row r="86" spans="1:66" hidden="1" x14ac:dyDescent="0.2">
      <c r="A86">
        <f>VLOOKUP(B86,Sheet3!A:B,2,FALSE)</f>
        <v>0</v>
      </c>
      <c r="B86" s="12" t="s">
        <v>593</v>
      </c>
      <c r="C86" s="13">
        <v>94.86</v>
      </c>
      <c r="D86" s="13">
        <v>7.9</v>
      </c>
      <c r="E86" s="12" t="s">
        <v>505</v>
      </c>
      <c r="F86" s="11" t="s">
        <v>594</v>
      </c>
      <c r="G86" s="13" t="s">
        <v>307</v>
      </c>
      <c r="H86" s="12"/>
      <c r="I86" s="12"/>
      <c r="J86" s="12" t="s">
        <v>308</v>
      </c>
      <c r="K86" s="12">
        <v>5</v>
      </c>
      <c r="L86" s="12">
        <v>100</v>
      </c>
      <c r="M86" s="12">
        <v>3.92</v>
      </c>
      <c r="N86" s="11"/>
      <c r="O86" s="11"/>
      <c r="P86" s="11"/>
      <c r="Q86" s="11"/>
      <c r="R86" s="11"/>
      <c r="S86" s="11"/>
      <c r="T86" s="11"/>
      <c r="U86" s="11" t="s">
        <v>595</v>
      </c>
      <c r="V86" s="12" t="s">
        <v>596</v>
      </c>
      <c r="W86" s="11"/>
      <c r="X86" s="14">
        <v>846</v>
      </c>
      <c r="Y86" s="14">
        <v>4503</v>
      </c>
      <c r="Z86" s="14">
        <v>846</v>
      </c>
      <c r="AA86" s="15">
        <v>0.87742397543047002</v>
      </c>
      <c r="AB86" s="16">
        <v>0.63239326351827596</v>
      </c>
      <c r="AC86" s="17">
        <v>3972400</v>
      </c>
      <c r="AD86" s="14">
        <v>29333</v>
      </c>
      <c r="AE86" s="14">
        <v>29333</v>
      </c>
      <c r="AF86" s="14">
        <v>4695.5082742316699</v>
      </c>
      <c r="AG86" s="14">
        <v>4695.5082742316699</v>
      </c>
      <c r="AH86" s="14">
        <v>6970</v>
      </c>
      <c r="AI86" s="14">
        <v>6970</v>
      </c>
      <c r="AJ86" s="14">
        <v>11</v>
      </c>
      <c r="AK86" s="14">
        <v>42</v>
      </c>
      <c r="AL86" s="14">
        <v>0</v>
      </c>
      <c r="AM86" s="14">
        <v>0</v>
      </c>
      <c r="AN86" s="14">
        <v>1</v>
      </c>
      <c r="AO86" s="14">
        <v>3</v>
      </c>
      <c r="AP86" s="14">
        <v>46</v>
      </c>
      <c r="AQ86" s="22">
        <f>VLOOKUP($B86,Sheet3!$A:$Z,3,FALSE)</f>
        <v>9.5958916112130299E-4</v>
      </c>
      <c r="AR86" s="22">
        <f>VLOOKUP($B86,Sheet3!$A:$Z,4,FALSE)</f>
        <v>4.0448308778699363E-4</v>
      </c>
      <c r="AS86" s="22">
        <f>VLOOKUP($B86,Sheet3!$A:$Z,5,FALSE)</f>
        <v>8.4820315983505238E-4</v>
      </c>
      <c r="AT86" s="22">
        <f>VLOOKUP($B86,Sheet3!$A:$Z,6,FALSE)</f>
        <v>2.033087420855923E-4</v>
      </c>
      <c r="AU86" s="22">
        <f>VLOOKUP($B86,Sheet3!$A:$Z,6,FALSE)</f>
        <v>2.033087420855923E-4</v>
      </c>
      <c r="AV86" s="22">
        <f>VLOOKUP($B86,Sheet3!$A:$Z,8,FALSE)</f>
        <v>4.8160312887279199E-6</v>
      </c>
      <c r="AW86" s="22">
        <f>VLOOKUP($B86,Sheet3!$A:$Z,9,FALSE)</f>
        <v>1.9508531520263887E-4</v>
      </c>
      <c r="AX86" s="22">
        <f>VLOOKUP($B86,Sheet3!$A:$Z,10,FALSE)</f>
        <v>3.7089722406427875E-6</v>
      </c>
      <c r="AY86" s="22">
        <f>VLOOKUP($B86,Sheet3!$A:$Z,11,FALSE)</f>
        <v>4.2387730837427986E-6</v>
      </c>
      <c r="AZ86" s="22">
        <f>VLOOKUP($B86,Sheet3!$A:$Z,12,FALSE)</f>
        <v>2.0740396680215916E-4</v>
      </c>
      <c r="BA86" s="22">
        <f>VLOOKUP($B86,Sheet3!$A:$Z,13,FALSE)</f>
        <v>3.5558758575468425E-6</v>
      </c>
      <c r="BB86" s="22">
        <f>VLOOKUP($B86,Sheet3!$A:$Z,14,FALSE)</f>
        <v>3.340588687292854E-5</v>
      </c>
      <c r="BC86" s="23">
        <f>VLOOKUP($B86,Sheet3!$A:$Z,15,FALSE)</f>
        <v>4.393505603054319E-6</v>
      </c>
      <c r="BD86" s="22">
        <f>VLOOKUP($B86,Sheet3!$A:$Z,16,FALSE)</f>
        <v>3.9295186591178135E-4</v>
      </c>
      <c r="BE86" s="22">
        <f>VLOOKUP($B86,Sheet3!$A:$Z,17,FALSE)</f>
        <v>6.5774679083151081E-4</v>
      </c>
      <c r="BF86" s="22">
        <f>VLOOKUP($B86,Sheet3!$A:$Z,18,FALSE)</f>
        <v>1.9166700376859865E-4</v>
      </c>
      <c r="BG86" s="22">
        <f>VLOOKUP($B86,Sheet3!$A:$Z,19,FALSE)</f>
        <v>3.7481138571231013E-6</v>
      </c>
      <c r="BH86" s="22">
        <f>VLOOKUP($B86,Sheet3!$A:$Z,20,FALSE)</f>
        <v>2.745532092174994E-5</v>
      </c>
      <c r="BI86" s="22">
        <f>VLOOKUP($B86,Sheet3!$A:$Z,21,FALSE)</f>
        <v>2.2002455719609582E-3</v>
      </c>
      <c r="BJ86" s="22">
        <f>VLOOKUP($B86,Sheet3!$A:$Z,22,FALSE)</f>
        <v>3.2237630650330264E-6</v>
      </c>
      <c r="BK86" s="22">
        <f>VLOOKUP($B86,Sheet3!$A:$Z,23,FALSE)</f>
        <v>4.0918089064036708E-6</v>
      </c>
      <c r="BL86" s="22">
        <f>VLOOKUP($B86,Sheet3!$A:$Z,24,FALSE)</f>
        <v>5.4659263727186507E-6</v>
      </c>
      <c r="BM86" s="22">
        <f>VLOOKUP($B86,Sheet3!$A:$Z,25,FALSE)</f>
        <v>3.8403391260230335E-6</v>
      </c>
      <c r="BN86" s="22">
        <f>VLOOKUP($B86,Sheet3!$A:$Z,25,FALSE)</f>
        <v>3.8403391260230335E-6</v>
      </c>
    </row>
    <row r="87" spans="1:66" hidden="1" x14ac:dyDescent="0.2">
      <c r="A87">
        <f>VLOOKUP(B87,Sheet3!A:B,2,FALSE)</f>
        <v>0</v>
      </c>
      <c r="B87" s="12" t="s">
        <v>597</v>
      </c>
      <c r="C87" s="13">
        <v>76.69</v>
      </c>
      <c r="D87" s="13">
        <v>6.18</v>
      </c>
      <c r="E87" s="12" t="s">
        <v>505</v>
      </c>
      <c r="F87" s="11" t="s">
        <v>594</v>
      </c>
      <c r="G87" s="13" t="s">
        <v>307</v>
      </c>
      <c r="H87" s="12"/>
      <c r="I87" s="12"/>
      <c r="J87" s="12" t="s">
        <v>308</v>
      </c>
      <c r="K87" s="12">
        <v>12</v>
      </c>
      <c r="L87" s="12">
        <v>80.39</v>
      </c>
      <c r="M87" s="12">
        <v>2.63</v>
      </c>
      <c r="N87" s="11"/>
      <c r="O87" s="11"/>
      <c r="P87" s="11"/>
      <c r="Q87" s="11"/>
      <c r="R87" s="11"/>
      <c r="S87" s="11"/>
      <c r="T87" s="11"/>
      <c r="U87" s="11" t="s">
        <v>595</v>
      </c>
      <c r="V87" s="12" t="s">
        <v>598</v>
      </c>
      <c r="W87" s="11"/>
      <c r="X87" s="14">
        <v>525</v>
      </c>
      <c r="Y87" s="14">
        <v>3246</v>
      </c>
      <c r="Z87" s="14">
        <v>525</v>
      </c>
      <c r="AA87" s="15">
        <v>0.87055127439969204</v>
      </c>
      <c r="AB87" s="16">
        <v>0.61383734201792595</v>
      </c>
      <c r="AC87" s="17">
        <v>2964023</v>
      </c>
      <c r="AD87" s="14">
        <v>36361</v>
      </c>
      <c r="AE87" s="14">
        <v>36361</v>
      </c>
      <c r="AF87" s="14">
        <v>5645.7580952380904</v>
      </c>
      <c r="AG87" s="14">
        <v>5645.7580952380904</v>
      </c>
      <c r="AH87" s="14">
        <v>8970</v>
      </c>
      <c r="AI87" s="14">
        <v>8970</v>
      </c>
      <c r="AJ87" s="14">
        <v>11</v>
      </c>
      <c r="AK87" s="14">
        <v>45</v>
      </c>
      <c r="AL87" s="14">
        <v>0</v>
      </c>
      <c r="AM87" s="14">
        <v>0</v>
      </c>
      <c r="AN87" s="14">
        <v>0</v>
      </c>
      <c r="AO87" s="14">
        <v>1</v>
      </c>
      <c r="AP87" s="14">
        <v>46</v>
      </c>
      <c r="AQ87" s="22">
        <f>VLOOKUP($B87,Sheet3!$A:$Z,3,FALSE)</f>
        <v>9.0860850554566857E-4</v>
      </c>
      <c r="AR87" s="22">
        <f>VLOOKUP($B87,Sheet3!$A:$Z,4,FALSE)</f>
        <v>3.1341426068455259E-4</v>
      </c>
      <c r="AS87" s="22">
        <f>VLOOKUP($B87,Sheet3!$A:$Z,5,FALSE)</f>
        <v>7.0349483954147305E-4</v>
      </c>
      <c r="AT87" s="22">
        <f>VLOOKUP($B87,Sheet3!$A:$Z,6,FALSE)</f>
        <v>1.5619570857170373E-4</v>
      </c>
      <c r="AU87" s="22">
        <f>VLOOKUP($B87,Sheet3!$A:$Z,6,FALSE)</f>
        <v>1.5619570857170373E-4</v>
      </c>
      <c r="AV87" s="22">
        <f>VLOOKUP($B87,Sheet3!$A:$Z,8,FALSE)</f>
        <v>1.5333822101284808E-6</v>
      </c>
      <c r="AW87" s="22">
        <f>VLOOKUP($B87,Sheet3!$A:$Z,9,FALSE)</f>
        <v>1.8144757918317275E-4</v>
      </c>
      <c r="AX87" s="22">
        <f>VLOOKUP($B87,Sheet3!$A:$Z,10,FALSE)</f>
        <v>7.123956226010541E-7</v>
      </c>
      <c r="AY87" s="22">
        <f>VLOOKUP($B87,Sheet3!$A:$Z,11,FALSE)</f>
        <v>6.7571794079658442E-7</v>
      </c>
      <c r="AZ87" s="22">
        <f>VLOOKUP($B87,Sheet3!$A:$Z,12,FALSE)</f>
        <v>1.8530168015018405E-4</v>
      </c>
      <c r="BA87" s="22">
        <f>VLOOKUP($B87,Sheet3!$A:$Z,13,FALSE)</f>
        <v>5.8675763606761482E-7</v>
      </c>
      <c r="BB87" s="22">
        <f>VLOOKUP($B87,Sheet3!$A:$Z,14,FALSE)</f>
        <v>3.3096770598527625E-5</v>
      </c>
      <c r="BC87" s="23">
        <f>VLOOKUP($B87,Sheet3!$A:$Z,15,FALSE)</f>
        <v>1.0187773906429082E-6</v>
      </c>
      <c r="BD87" s="22">
        <f>VLOOKUP($B87,Sheet3!$A:$Z,16,FALSE)</f>
        <v>3.3656944856658036E-4</v>
      </c>
      <c r="BE87" s="22">
        <f>VLOOKUP($B87,Sheet3!$A:$Z,17,FALSE)</f>
        <v>5.3086494644113817E-4</v>
      </c>
      <c r="BF87" s="22">
        <f>VLOOKUP($B87,Sheet3!$A:$Z,18,FALSE)</f>
        <v>1.396607608936847E-4</v>
      </c>
      <c r="BG87" s="22">
        <f>VLOOKUP($B87,Sheet3!$A:$Z,19,FALSE)</f>
        <v>1.3590815205941071E-6</v>
      </c>
      <c r="BH87" s="22">
        <f>VLOOKUP($B87,Sheet3!$A:$Z,20,FALSE)</f>
        <v>3.3700358360877451E-5</v>
      </c>
      <c r="BI87" s="22">
        <f>VLOOKUP($B87,Sheet3!$A:$Z,21,FALSE)</f>
        <v>1.8205627252830669E-3</v>
      </c>
      <c r="BJ87" s="22">
        <f>VLOOKUP($B87,Sheet3!$A:$Z,22,FALSE)</f>
        <v>6.5273251954735897E-7</v>
      </c>
      <c r="BK87" s="22">
        <f>VLOOKUP($B87,Sheet3!$A:$Z,23,FALSE)</f>
        <v>7.8846756935262441E-7</v>
      </c>
      <c r="BL87" s="22">
        <f>VLOOKUP($B87,Sheet3!$A:$Z,24,FALSE)</f>
        <v>1.1742390642236882E-6</v>
      </c>
      <c r="BM87" s="22">
        <f>VLOOKUP($B87,Sheet3!$A:$Z,25,FALSE)</f>
        <v>8.0300296798504515E-7</v>
      </c>
      <c r="BN87" s="22">
        <f>VLOOKUP($B87,Sheet3!$A:$Z,25,FALSE)</f>
        <v>8.0300296798504515E-7</v>
      </c>
    </row>
    <row r="88" spans="1:66" hidden="1" x14ac:dyDescent="0.2">
      <c r="A88" t="str">
        <f>VLOOKUP(B88,Sheet3!A:B,2,FALSE)</f>
        <v>compare with baikal</v>
      </c>
      <c r="B88" s="12" t="s">
        <v>34</v>
      </c>
      <c r="C88" s="13">
        <v>73.430000000000007</v>
      </c>
      <c r="D88" s="13">
        <v>0</v>
      </c>
      <c r="E88" s="12" t="s">
        <v>344</v>
      </c>
      <c r="F88" s="11" t="s">
        <v>418</v>
      </c>
      <c r="G88" s="13" t="s">
        <v>307</v>
      </c>
      <c r="H88" s="12"/>
      <c r="I88" s="12"/>
      <c r="J88" s="12" t="s">
        <v>308</v>
      </c>
      <c r="K88" s="12">
        <v>24</v>
      </c>
      <c r="L88" s="12">
        <v>94.12</v>
      </c>
      <c r="M88" s="12">
        <v>0</v>
      </c>
      <c r="N88" s="11"/>
      <c r="O88" s="11"/>
      <c r="P88" s="11"/>
      <c r="Q88" s="11"/>
      <c r="R88" s="11"/>
      <c r="S88" s="11"/>
      <c r="T88" s="11"/>
      <c r="U88" s="11" t="s">
        <v>360</v>
      </c>
      <c r="V88" s="12" t="s">
        <v>429</v>
      </c>
      <c r="W88" s="11"/>
      <c r="X88" s="14">
        <v>49</v>
      </c>
      <c r="Y88" s="14">
        <v>1058</v>
      </c>
      <c r="Z88" s="14">
        <v>49</v>
      </c>
      <c r="AA88" s="15">
        <v>0.95949396425699096</v>
      </c>
      <c r="AB88" s="16">
        <v>0.47471306945363301</v>
      </c>
      <c r="AC88" s="17">
        <v>1009652</v>
      </c>
      <c r="AD88" s="14">
        <v>91444</v>
      </c>
      <c r="AE88" s="14">
        <v>91444</v>
      </c>
      <c r="AF88" s="14">
        <v>20605.1428571428</v>
      </c>
      <c r="AG88" s="14">
        <v>20605.1428571428</v>
      </c>
      <c r="AH88" s="14">
        <v>36763</v>
      </c>
      <c r="AI88" s="14">
        <v>36763</v>
      </c>
      <c r="AJ88" s="14">
        <v>11</v>
      </c>
      <c r="AK88" s="14">
        <v>22</v>
      </c>
      <c r="AL88" s="14">
        <v>0</v>
      </c>
      <c r="AM88" s="14">
        <v>0</v>
      </c>
      <c r="AN88" s="14">
        <v>0</v>
      </c>
      <c r="AO88" s="14">
        <v>0</v>
      </c>
      <c r="AP88" s="14">
        <v>22</v>
      </c>
      <c r="AQ88" s="22">
        <f>VLOOKUP($B88,Sheet3!$A:$Z,3,FALSE)</f>
        <v>6.0547056785766615E-3</v>
      </c>
      <c r="AR88" s="22">
        <f>VLOOKUP($B88,Sheet3!$A:$Z,4,FALSE)</f>
        <v>5.5135768049520356E-3</v>
      </c>
      <c r="AS88" s="22">
        <f>VLOOKUP($B88,Sheet3!$A:$Z,5,FALSE)</f>
        <v>5.6724265987266572E-3</v>
      </c>
      <c r="AT88" s="22">
        <f>VLOOKUP($B88,Sheet3!$A:$Z,6,FALSE)</f>
        <v>7.7337014692961609E-3</v>
      </c>
      <c r="AU88" s="22">
        <f>VLOOKUP($B88,Sheet3!$A:$Z,6,FALSE)</f>
        <v>7.7337014692961609E-3</v>
      </c>
      <c r="AV88" s="22">
        <f>VLOOKUP($B88,Sheet3!$A:$Z,8,FALSE)</f>
        <v>1.2353231645812443E-2</v>
      </c>
      <c r="AW88" s="22">
        <f>VLOOKUP($B88,Sheet3!$A:$Z,9,FALSE)</f>
        <v>4.6959827016314218E-3</v>
      </c>
      <c r="AX88" s="22">
        <f>VLOOKUP($B88,Sheet3!$A:$Z,10,FALSE)</f>
        <v>1.0428291709427733E-2</v>
      </c>
      <c r="AY88" s="22">
        <f>VLOOKUP($B88,Sheet3!$A:$Z,11,FALSE)</f>
        <v>1.1568129118052765E-2</v>
      </c>
      <c r="AZ88" s="22">
        <f>VLOOKUP($B88,Sheet3!$A:$Z,12,FALSE)</f>
        <v>1.5913565448297255E-3</v>
      </c>
      <c r="BA88" s="22">
        <f>VLOOKUP($B88,Sheet3!$A:$Z,13,FALSE)</f>
        <v>1.4711885221351926E-2</v>
      </c>
      <c r="BB88" s="22">
        <f>VLOOKUP($B88,Sheet3!$A:$Z,14,FALSE)</f>
        <v>3.8686493377220162E-3</v>
      </c>
      <c r="BC88" s="23">
        <f>VLOOKUP($B88,Sheet3!$A:$Z,15,FALSE)</f>
        <v>1.132422309543581E-2</v>
      </c>
      <c r="BD88" s="22">
        <f>VLOOKUP($B88,Sheet3!$A:$Z,16,FALSE)</f>
        <v>1.1537031629368569E-2</v>
      </c>
      <c r="BE88" s="22">
        <f>VLOOKUP($B88,Sheet3!$A:$Z,17,FALSE)</f>
        <v>5.4128573817374065E-3</v>
      </c>
      <c r="BF88" s="22">
        <f>VLOOKUP($B88,Sheet3!$A:$Z,18,FALSE)</f>
        <v>1.0361196172421027E-2</v>
      </c>
      <c r="BG88" s="22">
        <f>VLOOKUP($B88,Sheet3!$A:$Z,19,FALSE)</f>
        <v>1.414422995382286E-2</v>
      </c>
      <c r="BH88" s="22">
        <f>VLOOKUP($B88,Sheet3!$A:$Z,20,FALSE)</f>
        <v>4.7847460076307288E-3</v>
      </c>
      <c r="BI88" s="22">
        <f>VLOOKUP($B88,Sheet3!$A:$Z,21,FALSE)</f>
        <v>3.772405818240033E-3</v>
      </c>
      <c r="BJ88" s="22">
        <f>VLOOKUP($B88,Sheet3!$A:$Z,22,FALSE)</f>
        <v>1.2967631214437678E-2</v>
      </c>
      <c r="BK88" s="22">
        <f>VLOOKUP($B88,Sheet3!$A:$Z,23,FALSE)</f>
        <v>2.1229272352106573E-2</v>
      </c>
      <c r="BL88" s="22">
        <f>VLOOKUP($B88,Sheet3!$A:$Z,24,FALSE)</f>
        <v>1.5493141793772189E-2</v>
      </c>
      <c r="BM88" s="22">
        <f>VLOOKUP($B88,Sheet3!$A:$Z,25,FALSE)</f>
        <v>1.5943608017319658E-2</v>
      </c>
      <c r="BN88" s="22">
        <f>VLOOKUP($B88,Sheet3!$A:$Z,25,FALSE)</f>
        <v>1.5943608017319658E-2</v>
      </c>
    </row>
    <row r="89" spans="1:66" hidden="1" x14ac:dyDescent="0.2">
      <c r="A89">
        <f>VLOOKUP(B89,Sheet3!A:B,2,FALSE)</f>
        <v>0</v>
      </c>
      <c r="B89" s="12" t="s">
        <v>600</v>
      </c>
      <c r="C89" s="13">
        <v>89.77</v>
      </c>
      <c r="D89" s="13">
        <v>1.1100000000000001</v>
      </c>
      <c r="E89" s="12" t="s">
        <v>505</v>
      </c>
      <c r="F89" s="11" t="s">
        <v>594</v>
      </c>
      <c r="G89" s="13" t="s">
        <v>307</v>
      </c>
      <c r="H89" s="12"/>
      <c r="I89" s="12"/>
      <c r="J89" s="12" t="s">
        <v>308</v>
      </c>
      <c r="K89" s="12">
        <v>2</v>
      </c>
      <c r="L89" s="12">
        <v>100</v>
      </c>
      <c r="M89" s="12">
        <v>0</v>
      </c>
      <c r="N89" s="11"/>
      <c r="O89" s="11"/>
      <c r="P89" s="11"/>
      <c r="Q89" s="11"/>
      <c r="R89" s="11"/>
      <c r="S89" s="11"/>
      <c r="T89" s="11"/>
      <c r="U89" s="11" t="s">
        <v>595</v>
      </c>
      <c r="V89" s="12" t="s">
        <v>601</v>
      </c>
      <c r="W89" s="11"/>
      <c r="X89" s="14">
        <v>183</v>
      </c>
      <c r="Y89" s="14">
        <v>2079</v>
      </c>
      <c r="Z89" s="14">
        <v>183</v>
      </c>
      <c r="AA89" s="15">
        <v>0.874509073566899</v>
      </c>
      <c r="AB89" s="16">
        <v>0.48809769586406598</v>
      </c>
      <c r="AC89" s="17">
        <v>2077959</v>
      </c>
      <c r="AD89" s="14">
        <v>65528</v>
      </c>
      <c r="AE89" s="14">
        <v>65528</v>
      </c>
      <c r="AF89" s="14">
        <v>11354.9672131147</v>
      </c>
      <c r="AG89" s="14">
        <v>11354.9672131147</v>
      </c>
      <c r="AH89" s="14">
        <v>18586</v>
      </c>
      <c r="AI89" s="14">
        <v>18586</v>
      </c>
      <c r="AJ89" s="14">
        <v>11</v>
      </c>
      <c r="AK89" s="14">
        <v>30</v>
      </c>
      <c r="AL89" s="14">
        <v>0</v>
      </c>
      <c r="AM89" s="14">
        <v>0</v>
      </c>
      <c r="AN89" s="14">
        <v>0</v>
      </c>
      <c r="AO89" s="14">
        <v>2</v>
      </c>
      <c r="AP89" s="14">
        <v>32</v>
      </c>
      <c r="AQ89" s="22">
        <f>VLOOKUP($B89,Sheet3!$A:$Z,3,FALSE)</f>
        <v>7.2509120124102273E-4</v>
      </c>
      <c r="AR89" s="22">
        <f>VLOOKUP($B89,Sheet3!$A:$Z,4,FALSE)</f>
        <v>2.0616150651513789E-4</v>
      </c>
      <c r="AS89" s="22">
        <f>VLOOKUP($B89,Sheet3!$A:$Z,5,FALSE)</f>
        <v>6.0689681215799721E-4</v>
      </c>
      <c r="AT89" s="22">
        <f>VLOOKUP($B89,Sheet3!$A:$Z,6,FALSE)</f>
        <v>1.5107728339181956E-4</v>
      </c>
      <c r="AU89" s="22">
        <f>VLOOKUP($B89,Sheet3!$A:$Z,6,FALSE)</f>
        <v>1.5107728339181956E-4</v>
      </c>
      <c r="AV89" s="22">
        <f>VLOOKUP($B89,Sheet3!$A:$Z,8,FALSE)</f>
        <v>1.5343332766147927E-6</v>
      </c>
      <c r="AW89" s="22">
        <f>VLOOKUP($B89,Sheet3!$A:$Z,9,FALSE)</f>
        <v>9.0138215354376459E-5</v>
      </c>
      <c r="AX89" s="22">
        <f>VLOOKUP($B89,Sheet3!$A:$Z,10,FALSE)</f>
        <v>8.1352125313535718E-7</v>
      </c>
      <c r="AY89" s="22">
        <f>VLOOKUP($B89,Sheet3!$A:$Z,11,FALSE)</f>
        <v>7.6505513839463783E-7</v>
      </c>
      <c r="AZ89" s="22">
        <f>VLOOKUP($B89,Sheet3!$A:$Z,12,FALSE)</f>
        <v>9.6218683723841168E-5</v>
      </c>
      <c r="BA89" s="22">
        <f>VLOOKUP($B89,Sheet3!$A:$Z,13,FALSE)</f>
        <v>9.1743040822213987E-7</v>
      </c>
      <c r="BB89" s="22">
        <f>VLOOKUP($B89,Sheet3!$A:$Z,14,FALSE)</f>
        <v>2.3540577278481543E-5</v>
      </c>
      <c r="BC89" s="23">
        <f>VLOOKUP($B89,Sheet3!$A:$Z,15,FALSE)</f>
        <v>1.1922236957825499E-6</v>
      </c>
      <c r="BD89" s="22">
        <f>VLOOKUP($B89,Sheet3!$A:$Z,16,FALSE)</f>
        <v>3.2661892518558953E-4</v>
      </c>
      <c r="BE89" s="22">
        <f>VLOOKUP($B89,Sheet3!$A:$Z,17,FALSE)</f>
        <v>6.4376410159219105E-4</v>
      </c>
      <c r="BF89" s="22">
        <f>VLOOKUP($B89,Sheet3!$A:$Z,18,FALSE)</f>
        <v>1.4834826078083678E-4</v>
      </c>
      <c r="BG89" s="22">
        <f>VLOOKUP($B89,Sheet3!$A:$Z,19,FALSE)</f>
        <v>1.2504704139520723E-6</v>
      </c>
      <c r="BH89" s="22">
        <f>VLOOKUP($B89,Sheet3!$A:$Z,20,FALSE)</f>
        <v>1.9643510744701928E-5</v>
      </c>
      <c r="BI89" s="22">
        <f>VLOOKUP($B89,Sheet3!$A:$Z,21,FALSE)</f>
        <v>1.578509048173271E-3</v>
      </c>
      <c r="BJ89" s="22">
        <f>VLOOKUP($B89,Sheet3!$A:$Z,22,FALSE)</f>
        <v>9.4620636115970513E-7</v>
      </c>
      <c r="BK89" s="22">
        <f>VLOOKUP($B89,Sheet3!$A:$Z,23,FALSE)</f>
        <v>1.1049747720529715E-6</v>
      </c>
      <c r="BL89" s="22">
        <f>VLOOKUP($B89,Sheet3!$A:$Z,24,FALSE)</f>
        <v>9.714308182392558E-7</v>
      </c>
      <c r="BM89" s="22">
        <f>VLOOKUP($B89,Sheet3!$A:$Z,25,FALSE)</f>
        <v>1.225211074963435E-6</v>
      </c>
      <c r="BN89" s="22">
        <f>VLOOKUP($B89,Sheet3!$A:$Z,25,FALSE)</f>
        <v>1.225211074963435E-6</v>
      </c>
    </row>
    <row r="90" spans="1:66" hidden="1" x14ac:dyDescent="0.2">
      <c r="A90">
        <f>VLOOKUP(B90,Sheet3!A:B,2,FALSE)</f>
        <v>0</v>
      </c>
      <c r="B90" s="12" t="s">
        <v>602</v>
      </c>
      <c r="C90" s="13">
        <v>93.83</v>
      </c>
      <c r="D90" s="13">
        <v>3.64</v>
      </c>
      <c r="E90" s="12" t="s">
        <v>505</v>
      </c>
      <c r="F90" s="11" t="s">
        <v>594</v>
      </c>
      <c r="G90" s="13" t="s">
        <v>307</v>
      </c>
      <c r="H90" s="12"/>
      <c r="I90" s="12"/>
      <c r="J90" s="12" t="s">
        <v>308</v>
      </c>
      <c r="K90" s="12">
        <v>12</v>
      </c>
      <c r="L90" s="12">
        <v>98.04</v>
      </c>
      <c r="M90" s="12">
        <v>0</v>
      </c>
      <c r="N90" s="11"/>
      <c r="O90" s="11"/>
      <c r="P90" s="11"/>
      <c r="Q90" s="11"/>
      <c r="R90" s="11"/>
      <c r="S90" s="11"/>
      <c r="T90" s="11"/>
      <c r="U90" s="11" t="s">
        <v>595</v>
      </c>
      <c r="V90" s="12" t="s">
        <v>603</v>
      </c>
      <c r="W90" s="11"/>
      <c r="X90" s="14">
        <v>152</v>
      </c>
      <c r="Y90" s="14">
        <v>3286</v>
      </c>
      <c r="Z90" s="14">
        <v>152</v>
      </c>
      <c r="AA90" s="15">
        <v>0.87833733651314105</v>
      </c>
      <c r="AB90" s="16">
        <v>0.61773398504775801</v>
      </c>
      <c r="AC90" s="17">
        <v>3284056</v>
      </c>
      <c r="AD90" s="14">
        <v>351366</v>
      </c>
      <c r="AE90" s="14">
        <v>351366</v>
      </c>
      <c r="AF90" s="14">
        <v>21605.631578947301</v>
      </c>
      <c r="AG90" s="14">
        <v>21605.631578947301</v>
      </c>
      <c r="AH90" s="14">
        <v>58048</v>
      </c>
      <c r="AI90" s="14">
        <v>58048</v>
      </c>
      <c r="AJ90" s="14">
        <v>11</v>
      </c>
      <c r="AK90" s="14">
        <v>46</v>
      </c>
      <c r="AL90" s="14">
        <v>0</v>
      </c>
      <c r="AM90" s="14">
        <v>0</v>
      </c>
      <c r="AN90" s="14">
        <v>0</v>
      </c>
      <c r="AO90" s="14">
        <v>2</v>
      </c>
      <c r="AP90" s="14">
        <v>48</v>
      </c>
      <c r="AQ90" s="22">
        <f>VLOOKUP($B90,Sheet3!$A:$Z,3,FALSE)</f>
        <v>3.2524961213843418E-4</v>
      </c>
      <c r="AR90" s="22">
        <f>VLOOKUP($B90,Sheet3!$A:$Z,4,FALSE)</f>
        <v>1.0685848506251731E-4</v>
      </c>
      <c r="AS90" s="22">
        <f>VLOOKUP($B90,Sheet3!$A:$Z,5,FALSE)</f>
        <v>2.4250947035678132E-4</v>
      </c>
      <c r="AT90" s="22">
        <f>VLOOKUP($B90,Sheet3!$A:$Z,6,FALSE)</f>
        <v>5.3618003603702271E-5</v>
      </c>
      <c r="AU90" s="22">
        <f>VLOOKUP($B90,Sheet3!$A:$Z,6,FALSE)</f>
        <v>5.3618003603702271E-5</v>
      </c>
      <c r="AV90" s="22">
        <f>VLOOKUP($B90,Sheet3!$A:$Z,8,FALSE)</f>
        <v>5.9621286102435259E-7</v>
      </c>
      <c r="AW90" s="22">
        <f>VLOOKUP($B90,Sheet3!$A:$Z,9,FALSE)</f>
        <v>6.3813191906243575E-5</v>
      </c>
      <c r="AX90" s="22">
        <f>VLOOKUP($B90,Sheet3!$A:$Z,10,FALSE)</f>
        <v>2.2294413706687501E-7</v>
      </c>
      <c r="AY90" s="22">
        <f>VLOOKUP($B90,Sheet3!$A:$Z,11,FALSE)</f>
        <v>5.6417130361396941E-7</v>
      </c>
      <c r="AZ90" s="22">
        <f>VLOOKUP($B90,Sheet3!$A:$Z,12,FALSE)</f>
        <v>6.3696530346003707E-5</v>
      </c>
      <c r="BA90" s="22">
        <f>VLOOKUP($B90,Sheet3!$A:$Z,13,FALSE)</f>
        <v>1.82113778048067E-7</v>
      </c>
      <c r="BB90" s="22">
        <f>VLOOKUP($B90,Sheet3!$A:$Z,14,FALSE)</f>
        <v>1.1665669262223497E-5</v>
      </c>
      <c r="BC90" s="23">
        <f>VLOOKUP($B90,Sheet3!$A:$Z,15,FALSE)</f>
        <v>4.4174089684847291E-7</v>
      </c>
      <c r="BD90" s="22">
        <f>VLOOKUP($B90,Sheet3!$A:$Z,16,FALSE)</f>
        <v>1.206989462985884E-4</v>
      </c>
      <c r="BE90" s="22">
        <f>VLOOKUP($B90,Sheet3!$A:$Z,17,FALSE)</f>
        <v>1.6416594908298505E-4</v>
      </c>
      <c r="BF90" s="22">
        <f>VLOOKUP($B90,Sheet3!$A:$Z,18,FALSE)</f>
        <v>4.9018943798860669E-5</v>
      </c>
      <c r="BG90" s="22">
        <f>VLOOKUP($B90,Sheet3!$A:$Z,19,FALSE)</f>
        <v>3.0270635660413948E-7</v>
      </c>
      <c r="BH90" s="22">
        <f>VLOOKUP($B90,Sheet3!$A:$Z,20,FALSE)</f>
        <v>8.971713354814617E-6</v>
      </c>
      <c r="BI90" s="22">
        <f>VLOOKUP($B90,Sheet3!$A:$Z,21,FALSE)</f>
        <v>6.1888824358206408E-4</v>
      </c>
      <c r="BJ90" s="22">
        <f>VLOOKUP($B90,Sheet3!$A:$Z,22,FALSE)</f>
        <v>2.849041148338481E-7</v>
      </c>
      <c r="BK90" s="22">
        <f>VLOOKUP($B90,Sheet3!$A:$Z,23,FALSE)</f>
        <v>5.3013924610427312E-7</v>
      </c>
      <c r="BL90" s="22">
        <f>VLOOKUP($B90,Sheet3!$A:$Z,24,FALSE)</f>
        <v>7.7321079535031424E-7</v>
      </c>
      <c r="BM90" s="22">
        <f>VLOOKUP($B90,Sheet3!$A:$Z,25,FALSE)</f>
        <v>4.4447922450583978E-7</v>
      </c>
      <c r="BN90" s="22">
        <f>VLOOKUP($B90,Sheet3!$A:$Z,25,FALSE)</f>
        <v>4.4447922450583978E-7</v>
      </c>
    </row>
    <row r="91" spans="1:66" hidden="1" x14ac:dyDescent="0.2">
      <c r="A91">
        <f>VLOOKUP(B91,Sheet3!A:B,2,FALSE)</f>
        <v>0</v>
      </c>
      <c r="B91" s="12" t="s">
        <v>604</v>
      </c>
      <c r="C91" s="13">
        <v>98.89</v>
      </c>
      <c r="D91" s="13">
        <v>6.65</v>
      </c>
      <c r="E91" s="12" t="s">
        <v>505</v>
      </c>
      <c r="F91" s="11" t="s">
        <v>594</v>
      </c>
      <c r="G91" s="13" t="s">
        <v>307</v>
      </c>
      <c r="H91" s="12"/>
      <c r="I91" s="12"/>
      <c r="J91" s="12" t="s">
        <v>308</v>
      </c>
      <c r="K91" s="12">
        <v>5</v>
      </c>
      <c r="L91" s="12">
        <v>100</v>
      </c>
      <c r="M91" s="12">
        <v>1.96</v>
      </c>
      <c r="N91" s="11"/>
      <c r="O91" s="11"/>
      <c r="P91" s="11"/>
      <c r="Q91" s="11"/>
      <c r="R91" s="11"/>
      <c r="S91" s="11"/>
      <c r="T91" s="11"/>
      <c r="U91" s="11" t="s">
        <v>595</v>
      </c>
      <c r="V91" s="12" t="s">
        <v>605</v>
      </c>
      <c r="W91" s="11"/>
      <c r="X91" s="14">
        <v>295</v>
      </c>
      <c r="Y91" s="14">
        <v>4031</v>
      </c>
      <c r="Z91" s="14">
        <v>295</v>
      </c>
      <c r="AA91" s="15">
        <v>0.87024023334741196</v>
      </c>
      <c r="AB91" s="16">
        <v>0.62850721479486504</v>
      </c>
      <c r="AC91" s="17">
        <v>3951533</v>
      </c>
      <c r="AD91" s="14">
        <v>108451</v>
      </c>
      <c r="AE91" s="14">
        <v>108451</v>
      </c>
      <c r="AF91" s="14">
        <v>13395.027118644</v>
      </c>
      <c r="AG91" s="14">
        <v>13395.027118644</v>
      </c>
      <c r="AH91" s="14">
        <v>22209</v>
      </c>
      <c r="AI91" s="14">
        <v>22209</v>
      </c>
      <c r="AJ91" s="14">
        <v>11</v>
      </c>
      <c r="AK91" s="14">
        <v>44</v>
      </c>
      <c r="AL91" s="14">
        <v>0</v>
      </c>
      <c r="AM91" s="14">
        <v>0</v>
      </c>
      <c r="AN91" s="14">
        <v>1</v>
      </c>
      <c r="AO91" s="14">
        <v>3</v>
      </c>
      <c r="AP91" s="14">
        <v>48</v>
      </c>
      <c r="AQ91" s="22">
        <f>VLOOKUP($B91,Sheet3!$A:$Z,3,FALSE)</f>
        <v>3.4430474117894193E-4</v>
      </c>
      <c r="AR91" s="22">
        <f>VLOOKUP($B91,Sheet3!$A:$Z,4,FALSE)</f>
        <v>1.2930302194327342E-4</v>
      </c>
      <c r="AS91" s="22">
        <f>VLOOKUP($B91,Sheet3!$A:$Z,5,FALSE)</f>
        <v>2.9025183540756148E-4</v>
      </c>
      <c r="AT91" s="22">
        <f>VLOOKUP($B91,Sheet3!$A:$Z,6,FALSE)</f>
        <v>6.7402494774074199E-5</v>
      </c>
      <c r="AU91" s="22">
        <f>VLOOKUP($B91,Sheet3!$A:$Z,6,FALSE)</f>
        <v>6.7402494774074199E-5</v>
      </c>
      <c r="AV91" s="22">
        <f>VLOOKUP($B91,Sheet3!$A:$Z,8,FALSE)</f>
        <v>1.3122247875848332E-6</v>
      </c>
      <c r="AW91" s="22">
        <f>VLOOKUP($B91,Sheet3!$A:$Z,9,FALSE)</f>
        <v>6.9213257779511973E-5</v>
      </c>
      <c r="AX91" s="22">
        <f>VLOOKUP($B91,Sheet3!$A:$Z,10,FALSE)</f>
        <v>1.0741218121128487E-6</v>
      </c>
      <c r="AY91" s="22">
        <f>VLOOKUP($B91,Sheet3!$A:$Z,11,FALSE)</f>
        <v>1.4690351384965026E-6</v>
      </c>
      <c r="AZ91" s="22">
        <f>VLOOKUP($B91,Sheet3!$A:$Z,12,FALSE)</f>
        <v>6.9757460491328747E-5</v>
      </c>
      <c r="BA91" s="22">
        <f>VLOOKUP($B91,Sheet3!$A:$Z,13,FALSE)</f>
        <v>9.2435234653001406E-7</v>
      </c>
      <c r="BB91" s="22">
        <f>VLOOKUP($B91,Sheet3!$A:$Z,14,FALSE)</f>
        <v>9.6822776645037499E-6</v>
      </c>
      <c r="BC91" s="23">
        <f>VLOOKUP($B91,Sheet3!$A:$Z,15,FALSE)</f>
        <v>1.3046265959209776E-6</v>
      </c>
      <c r="BD91" s="22">
        <f>VLOOKUP($B91,Sheet3!$A:$Z,16,FALSE)</f>
        <v>1.3993212878564499E-4</v>
      </c>
      <c r="BE91" s="22">
        <f>VLOOKUP($B91,Sheet3!$A:$Z,17,FALSE)</f>
        <v>2.128043741565116E-4</v>
      </c>
      <c r="BF91" s="22">
        <f>VLOOKUP($B91,Sheet3!$A:$Z,18,FALSE)</f>
        <v>6.0802927073861958E-5</v>
      </c>
      <c r="BG91" s="22">
        <f>VLOOKUP($B91,Sheet3!$A:$Z,19,FALSE)</f>
        <v>1.0055827372873988E-6</v>
      </c>
      <c r="BH91" s="22">
        <f>VLOOKUP($B91,Sheet3!$A:$Z,20,FALSE)</f>
        <v>7.9648173876073811E-6</v>
      </c>
      <c r="BI91" s="22">
        <f>VLOOKUP($B91,Sheet3!$A:$Z,21,FALSE)</f>
        <v>7.4857250312438815E-4</v>
      </c>
      <c r="BJ91" s="22">
        <f>VLOOKUP($B91,Sheet3!$A:$Z,22,FALSE)</f>
        <v>9.0990036230374909E-7</v>
      </c>
      <c r="BK91" s="22">
        <f>VLOOKUP($B91,Sheet3!$A:$Z,23,FALSE)</f>
        <v>8.0357178442367312E-7</v>
      </c>
      <c r="BL91" s="22">
        <f>VLOOKUP($B91,Sheet3!$A:$Z,24,FALSE)</f>
        <v>1.4488180479160485E-6</v>
      </c>
      <c r="BM91" s="22">
        <f>VLOOKUP($B91,Sheet3!$A:$Z,25,FALSE)</f>
        <v>8.2526485318670252E-7</v>
      </c>
      <c r="BN91" s="22">
        <f>VLOOKUP($B91,Sheet3!$A:$Z,25,FALSE)</f>
        <v>8.2526485318670252E-7</v>
      </c>
    </row>
    <row r="92" spans="1:66" hidden="1" x14ac:dyDescent="0.2">
      <c r="A92">
        <f>VLOOKUP(B92,Sheet3!A:B,2,FALSE)</f>
        <v>0</v>
      </c>
      <c r="B92" s="12" t="s">
        <v>606</v>
      </c>
      <c r="C92" s="13">
        <v>96.99</v>
      </c>
      <c r="D92" s="13">
        <v>2.85</v>
      </c>
      <c r="E92" s="12" t="s">
        <v>505</v>
      </c>
      <c r="F92" s="11" t="s">
        <v>594</v>
      </c>
      <c r="G92" s="13" t="s">
        <v>307</v>
      </c>
      <c r="H92" s="12"/>
      <c r="I92" s="12"/>
      <c r="J92" s="12" t="s">
        <v>308</v>
      </c>
      <c r="K92" s="12">
        <v>12</v>
      </c>
      <c r="L92" s="12">
        <v>100</v>
      </c>
      <c r="M92" s="12">
        <v>0</v>
      </c>
      <c r="N92" s="11" t="s">
        <v>607</v>
      </c>
      <c r="O92" s="11" t="s">
        <v>608</v>
      </c>
      <c r="P92" s="11" t="s">
        <v>312</v>
      </c>
      <c r="Q92" s="11" t="s">
        <v>312</v>
      </c>
      <c r="R92" s="11" t="s">
        <v>312</v>
      </c>
      <c r="S92" s="11" t="s">
        <v>312</v>
      </c>
      <c r="T92" s="11" t="s">
        <v>312</v>
      </c>
      <c r="U92" s="11" t="s">
        <v>595</v>
      </c>
      <c r="V92" s="12" t="s">
        <v>609</v>
      </c>
      <c r="W92" s="11"/>
      <c r="X92" s="14">
        <v>209</v>
      </c>
      <c r="Y92" s="14">
        <v>3127</v>
      </c>
      <c r="Z92" s="14">
        <v>209</v>
      </c>
      <c r="AA92" s="15">
        <v>0.880441300828263</v>
      </c>
      <c r="AB92" s="16">
        <v>0.62856937290097403</v>
      </c>
      <c r="AC92" s="17">
        <v>3155036</v>
      </c>
      <c r="AD92" s="14">
        <v>131886</v>
      </c>
      <c r="AE92" s="14">
        <v>131886</v>
      </c>
      <c r="AF92" s="14">
        <v>15095.8660287081</v>
      </c>
      <c r="AG92" s="14">
        <v>15095.8660287081</v>
      </c>
      <c r="AH92" s="14">
        <v>28422</v>
      </c>
      <c r="AI92" s="14">
        <v>28422</v>
      </c>
      <c r="AJ92" s="14">
        <v>11</v>
      </c>
      <c r="AK92" s="14">
        <v>40</v>
      </c>
      <c r="AL92" s="14">
        <v>0</v>
      </c>
      <c r="AM92" s="14">
        <v>0</v>
      </c>
      <c r="AN92" s="14">
        <v>0</v>
      </c>
      <c r="AO92" s="14">
        <v>1</v>
      </c>
      <c r="AP92" s="14">
        <v>41</v>
      </c>
      <c r="AQ92" s="22">
        <f>VLOOKUP($B92,Sheet3!$A:$Z,3,FALSE)</f>
        <v>2.1245718430823633E-4</v>
      </c>
      <c r="AR92" s="22">
        <f>VLOOKUP($B92,Sheet3!$A:$Z,4,FALSE)</f>
        <v>5.3383824159261826E-5</v>
      </c>
      <c r="AS92" s="22">
        <f>VLOOKUP($B92,Sheet3!$A:$Z,5,FALSE)</f>
        <v>1.2015717366613366E-4</v>
      </c>
      <c r="AT92" s="22">
        <f>VLOOKUP($B92,Sheet3!$A:$Z,6,FALSE)</f>
        <v>3.5494269068193943E-5</v>
      </c>
      <c r="AU92" s="22">
        <f>VLOOKUP($B92,Sheet3!$A:$Z,6,FALSE)</f>
        <v>3.5494269068193943E-5</v>
      </c>
      <c r="AV92" s="22">
        <f>VLOOKUP($B92,Sheet3!$A:$Z,8,FALSE)</f>
        <v>6.4336545722850271E-7</v>
      </c>
      <c r="AW92" s="22">
        <f>VLOOKUP($B92,Sheet3!$A:$Z,9,FALSE)</f>
        <v>3.4155355515152569E-5</v>
      </c>
      <c r="AX92" s="22">
        <f>VLOOKUP($B92,Sheet3!$A:$Z,10,FALSE)</f>
        <v>2.8153668064638354E-7</v>
      </c>
      <c r="AY92" s="22">
        <f>VLOOKUP($B92,Sheet3!$A:$Z,11,FALSE)</f>
        <v>2.1909501390672056E-7</v>
      </c>
      <c r="AZ92" s="22">
        <f>VLOOKUP($B92,Sheet3!$A:$Z,12,FALSE)</f>
        <v>3.3135659236648445E-5</v>
      </c>
      <c r="BA92" s="22">
        <f>VLOOKUP($B92,Sheet3!$A:$Z,13,FALSE)</f>
        <v>2.4455725122605048E-7</v>
      </c>
      <c r="BB92" s="22">
        <f>VLOOKUP($B92,Sheet3!$A:$Z,14,FALSE)</f>
        <v>5.1618622707129428E-6</v>
      </c>
      <c r="BC92" s="23">
        <f>VLOOKUP($B92,Sheet3!$A:$Z,15,FALSE)</f>
        <v>3.7515391550005552E-7</v>
      </c>
      <c r="BD92" s="22">
        <f>VLOOKUP($B92,Sheet3!$A:$Z,16,FALSE)</f>
        <v>6.7859862132828725E-5</v>
      </c>
      <c r="BE92" s="22">
        <f>VLOOKUP($B92,Sheet3!$A:$Z,17,FALSE)</f>
        <v>9.6611985375988474E-5</v>
      </c>
      <c r="BF92" s="22">
        <f>VLOOKUP($B92,Sheet3!$A:$Z,18,FALSE)</f>
        <v>3.2286722166303241E-5</v>
      </c>
      <c r="BG92" s="22">
        <f>VLOOKUP($B92,Sheet3!$A:$Z,19,FALSE)</f>
        <v>2.7563957877195391E-7</v>
      </c>
      <c r="BH92" s="22">
        <f>VLOOKUP($B92,Sheet3!$A:$Z,20,FALSE)</f>
        <v>5.2954564166703129E-6</v>
      </c>
      <c r="BI92" s="22">
        <f>VLOOKUP($B92,Sheet3!$A:$Z,21,FALSE)</f>
        <v>3.9416135855479346E-4</v>
      </c>
      <c r="BJ92" s="22">
        <f>VLOOKUP($B92,Sheet3!$A:$Z,22,FALSE)</f>
        <v>3.8224672310586794E-7</v>
      </c>
      <c r="BK92" s="22">
        <f>VLOOKUP($B92,Sheet3!$A:$Z,23,FALSE)</f>
        <v>5.1086149049953738E-7</v>
      </c>
      <c r="BL92" s="22">
        <f>VLOOKUP($B92,Sheet3!$A:$Z,24,FALSE)</f>
        <v>6.6566194878379079E-7</v>
      </c>
      <c r="BM92" s="22">
        <f>VLOOKUP($B92,Sheet3!$A:$Z,25,FALSE)</f>
        <v>3.8465397318790812E-7</v>
      </c>
      <c r="BN92" s="22">
        <f>VLOOKUP($B92,Sheet3!$A:$Z,25,FALSE)</f>
        <v>3.8465397318790812E-7</v>
      </c>
    </row>
    <row r="93" spans="1:66" hidden="1" x14ac:dyDescent="0.2">
      <c r="A93">
        <f>VLOOKUP(B93,Sheet3!A:B,2,FALSE)</f>
        <v>0</v>
      </c>
      <c r="B93" s="12" t="s">
        <v>610</v>
      </c>
      <c r="C93" s="13">
        <v>97.58</v>
      </c>
      <c r="D93" s="13">
        <v>0.1</v>
      </c>
      <c r="E93" s="12" t="s">
        <v>505</v>
      </c>
      <c r="F93" s="11" t="s">
        <v>611</v>
      </c>
      <c r="G93" s="13" t="s">
        <v>307</v>
      </c>
      <c r="H93" s="12"/>
      <c r="I93" s="12"/>
      <c r="J93" s="12" t="s">
        <v>308</v>
      </c>
      <c r="K93" s="12">
        <v>11</v>
      </c>
      <c r="L93" s="12">
        <v>100</v>
      </c>
      <c r="M93" s="12">
        <v>0</v>
      </c>
      <c r="N93" s="11" t="s">
        <v>309</v>
      </c>
      <c r="O93" s="11" t="s">
        <v>496</v>
      </c>
      <c r="P93" s="11" t="s">
        <v>497</v>
      </c>
      <c r="Q93" s="11" t="s">
        <v>534</v>
      </c>
      <c r="R93" s="11" t="s">
        <v>612</v>
      </c>
      <c r="S93" s="11" t="s">
        <v>312</v>
      </c>
      <c r="T93" s="11" t="s">
        <v>312</v>
      </c>
      <c r="U93" s="11" t="s">
        <v>613</v>
      </c>
      <c r="V93" s="12" t="s">
        <v>614</v>
      </c>
      <c r="W93" s="11" t="s">
        <v>615</v>
      </c>
      <c r="X93" s="14">
        <v>31</v>
      </c>
      <c r="Y93" s="14">
        <v>2516</v>
      </c>
      <c r="Z93" s="14">
        <v>31</v>
      </c>
      <c r="AA93" s="15">
        <v>0.90090016758438995</v>
      </c>
      <c r="AB93" s="16">
        <v>0.61327906791157905</v>
      </c>
      <c r="AC93" s="17">
        <v>2506200</v>
      </c>
      <c r="AD93" s="14">
        <v>399307</v>
      </c>
      <c r="AE93" s="14">
        <v>399307</v>
      </c>
      <c r="AF93" s="14">
        <v>80845.161290322503</v>
      </c>
      <c r="AG93" s="14">
        <v>80845.161290322503</v>
      </c>
      <c r="AH93" s="14">
        <v>145141</v>
      </c>
      <c r="AI93" s="14">
        <v>145141</v>
      </c>
      <c r="AJ93" s="14">
        <v>11</v>
      </c>
      <c r="AK93" s="14">
        <v>48</v>
      </c>
      <c r="AL93" s="14">
        <v>0</v>
      </c>
      <c r="AM93" s="14">
        <v>0</v>
      </c>
      <c r="AN93" s="14">
        <v>1</v>
      </c>
      <c r="AO93" s="14">
        <v>0</v>
      </c>
      <c r="AP93" s="14">
        <v>49</v>
      </c>
      <c r="AQ93" s="22">
        <f>VLOOKUP($B93,Sheet3!$A:$Z,3,FALSE)</f>
        <v>4.4129385895027846E-4</v>
      </c>
      <c r="AR93" s="22">
        <f>VLOOKUP($B93,Sheet3!$A:$Z,4,FALSE)</f>
        <v>3.4154576354751803E-4</v>
      </c>
      <c r="AS93" s="22">
        <f>VLOOKUP($B93,Sheet3!$A:$Z,5,FALSE)</f>
        <v>4.2298547117020806E-4</v>
      </c>
      <c r="AT93" s="22">
        <f>VLOOKUP($B93,Sheet3!$A:$Z,6,FALSE)</f>
        <v>2.2798807200108149E-4</v>
      </c>
      <c r="AU93" s="22">
        <f>VLOOKUP($B93,Sheet3!$A:$Z,6,FALSE)</f>
        <v>2.2798807200108149E-4</v>
      </c>
      <c r="AV93" s="22">
        <f>VLOOKUP($B93,Sheet3!$A:$Z,8,FALSE)</f>
        <v>2.7776123033981992E-5</v>
      </c>
      <c r="AW93" s="22">
        <f>VLOOKUP($B93,Sheet3!$A:$Z,9,FALSE)</f>
        <v>6.3335937964777871E-4</v>
      </c>
      <c r="AX93" s="22">
        <f>VLOOKUP($B93,Sheet3!$A:$Z,10,FALSE)</f>
        <v>1.3609006772361573E-5</v>
      </c>
      <c r="AY93" s="22">
        <f>VLOOKUP($B93,Sheet3!$A:$Z,11,FALSE)</f>
        <v>6.2371565655633998E-6</v>
      </c>
      <c r="AZ93" s="22">
        <f>VLOOKUP($B93,Sheet3!$A:$Z,12,FALSE)</f>
        <v>8.4464904042241416E-4</v>
      </c>
      <c r="BA93" s="22">
        <f>VLOOKUP($B93,Sheet3!$A:$Z,13,FALSE)</f>
        <v>1.2710299027715396E-5</v>
      </c>
      <c r="BB93" s="22">
        <f>VLOOKUP($B93,Sheet3!$A:$Z,14,FALSE)</f>
        <v>8.5582721246043074E-4</v>
      </c>
      <c r="BC93" s="23">
        <f>VLOOKUP($B93,Sheet3!$A:$Z,15,FALSE)</f>
        <v>2.1673794647216445E-5</v>
      </c>
      <c r="BD93" s="22">
        <f>VLOOKUP($B93,Sheet3!$A:$Z,16,FALSE)</f>
        <v>2.3900984101161358E-4</v>
      </c>
      <c r="BE93" s="22">
        <f>VLOOKUP($B93,Sheet3!$A:$Z,17,FALSE)</f>
        <v>4.9916248496766503E-4</v>
      </c>
      <c r="BF93" s="22">
        <f>VLOOKUP($B93,Sheet3!$A:$Z,18,FALSE)</f>
        <v>3.2879546844746994E-4</v>
      </c>
      <c r="BG93" s="22">
        <f>VLOOKUP($B93,Sheet3!$A:$Z,19,FALSE)</f>
        <v>3.556357506431506E-5</v>
      </c>
      <c r="BH93" s="22">
        <f>VLOOKUP($B93,Sheet3!$A:$Z,20,FALSE)</f>
        <v>8.1302968587931628E-4</v>
      </c>
      <c r="BI93" s="22">
        <f>VLOOKUP($B93,Sheet3!$A:$Z,21,FALSE)</f>
        <v>1.0652550520857931E-3</v>
      </c>
      <c r="BJ93" s="22">
        <f>VLOOKUP($B93,Sheet3!$A:$Z,22,FALSE)</f>
        <v>7.8523375855955239E-6</v>
      </c>
      <c r="BK93" s="22">
        <f>VLOOKUP($B93,Sheet3!$A:$Z,23,FALSE)</f>
        <v>1.1421730949080588E-5</v>
      </c>
      <c r="BL93" s="22">
        <f>VLOOKUP($B93,Sheet3!$A:$Z,24,FALSE)</f>
        <v>5.3159184560485107E-6</v>
      </c>
      <c r="BM93" s="22">
        <f>VLOOKUP($B93,Sheet3!$A:$Z,25,FALSE)</f>
        <v>1.2022587107102773E-5</v>
      </c>
      <c r="BN93" s="22">
        <f>VLOOKUP($B93,Sheet3!$A:$Z,25,FALSE)</f>
        <v>1.2022587107102773E-5</v>
      </c>
    </row>
    <row r="94" spans="1:66" hidden="1" x14ac:dyDescent="0.2">
      <c r="A94" t="str">
        <f>VLOOKUP(B94,Sheet3!A:B,2,FALSE)</f>
        <v>compare with baikal</v>
      </c>
      <c r="B94" s="12" t="s">
        <v>124</v>
      </c>
      <c r="C94" s="13">
        <v>77.47</v>
      </c>
      <c r="D94" s="13">
        <v>0.79</v>
      </c>
      <c r="E94" s="12" t="s">
        <v>344</v>
      </c>
      <c r="F94" s="11" t="s">
        <v>418</v>
      </c>
      <c r="G94" s="13" t="s">
        <v>307</v>
      </c>
      <c r="H94" s="12"/>
      <c r="I94" s="12"/>
      <c r="J94" s="12" t="s">
        <v>308</v>
      </c>
      <c r="K94" s="12">
        <v>22</v>
      </c>
      <c r="L94" s="12">
        <v>92.16</v>
      </c>
      <c r="M94" s="12">
        <v>1.96</v>
      </c>
      <c r="N94" s="11" t="s">
        <v>309</v>
      </c>
      <c r="O94" s="11" t="s">
        <v>352</v>
      </c>
      <c r="P94" s="11" t="s">
        <v>352</v>
      </c>
      <c r="Q94" s="11" t="s">
        <v>430</v>
      </c>
      <c r="R94" s="11" t="s">
        <v>431</v>
      </c>
      <c r="S94" s="11" t="s">
        <v>432</v>
      </c>
      <c r="T94" s="11" t="s">
        <v>312</v>
      </c>
      <c r="U94" s="11" t="s">
        <v>360</v>
      </c>
      <c r="V94" s="12" t="s">
        <v>433</v>
      </c>
      <c r="W94" s="11" t="s">
        <v>362</v>
      </c>
      <c r="X94" s="14">
        <v>91</v>
      </c>
      <c r="Y94" s="14">
        <v>1301</v>
      </c>
      <c r="Z94" s="14">
        <v>91</v>
      </c>
      <c r="AA94" s="15">
        <v>0.95033880291488704</v>
      </c>
      <c r="AB94" s="16">
        <v>0.50861314239405897</v>
      </c>
      <c r="AC94" s="17">
        <v>1259877</v>
      </c>
      <c r="AD94" s="14">
        <v>95114</v>
      </c>
      <c r="AE94" s="14">
        <v>95114</v>
      </c>
      <c r="AF94" s="14">
        <v>13844.802197802101</v>
      </c>
      <c r="AG94" s="14">
        <v>13844.802197802101</v>
      </c>
      <c r="AH94" s="14">
        <v>24648</v>
      </c>
      <c r="AI94" s="14">
        <v>24648</v>
      </c>
      <c r="AJ94" s="14">
        <v>11</v>
      </c>
      <c r="AK94" s="14">
        <v>28</v>
      </c>
      <c r="AL94" s="14">
        <v>0</v>
      </c>
      <c r="AM94" s="14">
        <v>0</v>
      </c>
      <c r="AN94" s="14">
        <v>0</v>
      </c>
      <c r="AO94" s="14">
        <v>1</v>
      </c>
      <c r="AP94" s="14">
        <v>29</v>
      </c>
      <c r="AQ94" s="22">
        <f>VLOOKUP($B94,Sheet3!$A:$Z,3,FALSE)</f>
        <v>1.4074265566236617E-3</v>
      </c>
      <c r="AR94" s="22">
        <f>VLOOKUP($B94,Sheet3!$A:$Z,4,FALSE)</f>
        <v>1.2953163801193732E-3</v>
      </c>
      <c r="AS94" s="22">
        <f>VLOOKUP($B94,Sheet3!$A:$Z,5,FALSE)</f>
        <v>1.4603766545639928E-3</v>
      </c>
      <c r="AT94" s="22">
        <f>VLOOKUP($B94,Sheet3!$A:$Z,6,FALSE)</f>
        <v>2.204930076064896E-3</v>
      </c>
      <c r="AU94" s="22">
        <f>VLOOKUP($B94,Sheet3!$A:$Z,6,FALSE)</f>
        <v>2.204930076064896E-3</v>
      </c>
      <c r="AV94" s="22">
        <f>VLOOKUP($B94,Sheet3!$A:$Z,8,FALSE)</f>
        <v>3.2956579058249567E-3</v>
      </c>
      <c r="AW94" s="22">
        <f>VLOOKUP($B94,Sheet3!$A:$Z,9,FALSE)</f>
        <v>1.167668359657228E-3</v>
      </c>
      <c r="AX94" s="22">
        <f>VLOOKUP($B94,Sheet3!$A:$Z,10,FALSE)</f>
        <v>2.4563931365563208E-3</v>
      </c>
      <c r="AY94" s="22">
        <f>VLOOKUP($B94,Sheet3!$A:$Z,11,FALSE)</f>
        <v>3.2512076176123236E-3</v>
      </c>
      <c r="AZ94" s="22">
        <f>VLOOKUP($B94,Sheet3!$A:$Z,12,FALSE)</f>
        <v>1.6026782833792041E-4</v>
      </c>
      <c r="BA94" s="22">
        <f>VLOOKUP($B94,Sheet3!$A:$Z,13,FALSE)</f>
        <v>4.3642381906109882E-3</v>
      </c>
      <c r="BB94" s="22">
        <f>VLOOKUP($B94,Sheet3!$A:$Z,14,FALSE)</f>
        <v>3.6046982079499066E-4</v>
      </c>
      <c r="BC94" s="23">
        <f>VLOOKUP($B94,Sheet3!$A:$Z,15,FALSE)</f>
        <v>3.9765976665788851E-3</v>
      </c>
      <c r="BD94" s="22">
        <f>VLOOKUP($B94,Sheet3!$A:$Z,16,FALSE)</f>
        <v>2.2485411381891231E-3</v>
      </c>
      <c r="BE94" s="22">
        <f>VLOOKUP($B94,Sheet3!$A:$Z,17,FALSE)</f>
        <v>1.2378414177783707E-3</v>
      </c>
      <c r="BF94" s="22">
        <f>VLOOKUP($B94,Sheet3!$A:$Z,18,FALSE)</f>
        <v>2.2918428264071403E-3</v>
      </c>
      <c r="BG94" s="22">
        <f>VLOOKUP($B94,Sheet3!$A:$Z,19,FALSE)</f>
        <v>2.9256781674262119E-3</v>
      </c>
      <c r="BH94" s="22">
        <f>VLOOKUP($B94,Sheet3!$A:$Z,20,FALSE)</f>
        <v>1.0520360128527353E-3</v>
      </c>
      <c r="BI94" s="22">
        <f>VLOOKUP($B94,Sheet3!$A:$Z,21,FALSE)</f>
        <v>8.170628569431986E-4</v>
      </c>
      <c r="BJ94" s="22">
        <f>VLOOKUP($B94,Sheet3!$A:$Z,22,FALSE)</f>
        <v>3.1720962695862016E-3</v>
      </c>
      <c r="BK94" s="22">
        <f>VLOOKUP($B94,Sheet3!$A:$Z,23,FALSE)</f>
        <v>6.1713189049231332E-3</v>
      </c>
      <c r="BL94" s="22">
        <f>VLOOKUP($B94,Sheet3!$A:$Z,24,FALSE)</f>
        <v>3.7699750281019054E-3</v>
      </c>
      <c r="BM94" s="22">
        <f>VLOOKUP($B94,Sheet3!$A:$Z,25,FALSE)</f>
        <v>4.220211644710428E-3</v>
      </c>
      <c r="BN94" s="22">
        <f>VLOOKUP($B94,Sheet3!$A:$Z,25,FALSE)</f>
        <v>4.220211644710428E-3</v>
      </c>
    </row>
    <row r="95" spans="1:66" hidden="1" x14ac:dyDescent="0.2">
      <c r="A95">
        <f>VLOOKUP(B95,Sheet3!A:B,2,FALSE)</f>
        <v>0</v>
      </c>
      <c r="B95" s="12" t="s">
        <v>619</v>
      </c>
      <c r="C95" s="13">
        <v>66.97</v>
      </c>
      <c r="D95" s="13">
        <v>8.08</v>
      </c>
      <c r="E95" s="12" t="s">
        <v>505</v>
      </c>
      <c r="F95" s="11" t="s">
        <v>620</v>
      </c>
      <c r="G95" s="13" t="s">
        <v>307</v>
      </c>
      <c r="H95" s="12"/>
      <c r="I95" s="12"/>
      <c r="J95" s="12" t="s">
        <v>308</v>
      </c>
      <c r="K95" s="12">
        <v>2</v>
      </c>
      <c r="L95" s="12">
        <v>72.55</v>
      </c>
      <c r="M95" s="12">
        <v>5.88</v>
      </c>
      <c r="N95" s="11"/>
      <c r="O95" s="11"/>
      <c r="P95" s="11"/>
      <c r="Q95" s="11"/>
      <c r="R95" s="11"/>
      <c r="S95" s="11"/>
      <c r="T95" s="11"/>
      <c r="U95" s="11" t="s">
        <v>621</v>
      </c>
      <c r="V95" s="12" t="s">
        <v>622</v>
      </c>
      <c r="W95" s="11"/>
      <c r="X95" s="14">
        <v>869</v>
      </c>
      <c r="Y95" s="14">
        <v>2765</v>
      </c>
      <c r="Z95" s="14">
        <v>869</v>
      </c>
      <c r="AA95" s="15">
        <v>0.925122801220432</v>
      </c>
      <c r="AB95" s="16">
        <v>0.70248788781900795</v>
      </c>
      <c r="AC95" s="17">
        <v>2203154</v>
      </c>
      <c r="AD95" s="14">
        <v>23735</v>
      </c>
      <c r="AE95" s="14">
        <v>23735</v>
      </c>
      <c r="AF95" s="14">
        <v>2535.2750287686899</v>
      </c>
      <c r="AG95" s="14">
        <v>2535.2750287686899</v>
      </c>
      <c r="AH95" s="14">
        <v>2542</v>
      </c>
      <c r="AI95" s="14">
        <v>2542</v>
      </c>
      <c r="AJ95" s="14">
        <v>11</v>
      </c>
      <c r="AK95" s="14">
        <v>16</v>
      </c>
      <c r="AL95" s="14">
        <v>0</v>
      </c>
      <c r="AM95" s="14">
        <v>0</v>
      </c>
      <c r="AN95" s="14">
        <v>0</v>
      </c>
      <c r="AO95" s="14">
        <v>1</v>
      </c>
      <c r="AP95" s="14">
        <v>17</v>
      </c>
      <c r="AQ95" s="22">
        <f>VLOOKUP($B95,Sheet3!$A:$Z,3,FALSE)</f>
        <v>2.1552667482182007E-4</v>
      </c>
      <c r="AR95" s="22">
        <f>VLOOKUP($B95,Sheet3!$A:$Z,4,FALSE)</f>
        <v>4.3693706622944064E-4</v>
      </c>
      <c r="AS95" s="22">
        <f>VLOOKUP($B95,Sheet3!$A:$Z,5,FALSE)</f>
        <v>3.0255456689895477E-4</v>
      </c>
      <c r="AT95" s="22">
        <f>VLOOKUP($B95,Sheet3!$A:$Z,6,FALSE)</f>
        <v>3.6604769432619012E-4</v>
      </c>
      <c r="AU95" s="22">
        <f>VLOOKUP($B95,Sheet3!$A:$Z,6,FALSE)</f>
        <v>3.6604769432619012E-4</v>
      </c>
      <c r="AV95" s="22">
        <f>VLOOKUP($B95,Sheet3!$A:$Z,8,FALSE)</f>
        <v>4.7943308141662873E-4</v>
      </c>
      <c r="AW95" s="22">
        <f>VLOOKUP($B95,Sheet3!$A:$Z,9,FALSE)</f>
        <v>2.7715336831793272E-4</v>
      </c>
      <c r="AX95" s="22">
        <f>VLOOKUP($B95,Sheet3!$A:$Z,10,FALSE)</f>
        <v>5.2635531372766955E-4</v>
      </c>
      <c r="AY95" s="22">
        <f>VLOOKUP($B95,Sheet3!$A:$Z,11,FALSE)</f>
        <v>3.4889819753346234E-4</v>
      </c>
      <c r="AZ95" s="22">
        <f>VLOOKUP($B95,Sheet3!$A:$Z,12,FALSE)</f>
        <v>1.9469546555446362E-4</v>
      </c>
      <c r="BA95" s="22">
        <f>VLOOKUP($B95,Sheet3!$A:$Z,13,FALSE)</f>
        <v>2.8671362214672836E-4</v>
      </c>
      <c r="BB95" s="22">
        <f>VLOOKUP($B95,Sheet3!$A:$Z,14,FALSE)</f>
        <v>3.4113680001275051E-4</v>
      </c>
      <c r="BC95" s="23">
        <f>VLOOKUP($B95,Sheet3!$A:$Z,15,FALSE)</f>
        <v>2.4964478094656668E-4</v>
      </c>
      <c r="BD95" s="22">
        <f>VLOOKUP($B95,Sheet3!$A:$Z,16,FALSE)</f>
        <v>3.6899499307042693E-4</v>
      </c>
      <c r="BE95" s="22">
        <f>VLOOKUP($B95,Sheet3!$A:$Z,17,FALSE)</f>
        <v>3.0514996199825677E-4</v>
      </c>
      <c r="BF95" s="22">
        <f>VLOOKUP($B95,Sheet3!$A:$Z,18,FALSE)</f>
        <v>3.9942282148638421E-4</v>
      </c>
      <c r="BG95" s="22">
        <f>VLOOKUP($B95,Sheet3!$A:$Z,19,FALSE)</f>
        <v>4.3204104052940842E-4</v>
      </c>
      <c r="BH95" s="22">
        <f>VLOOKUP($B95,Sheet3!$A:$Z,20,FALSE)</f>
        <v>2.6838341423137259E-4</v>
      </c>
      <c r="BI95" s="22">
        <f>VLOOKUP($B95,Sheet3!$A:$Z,21,FALSE)</f>
        <v>2.1427908028249631E-4</v>
      </c>
      <c r="BJ95" s="22">
        <f>VLOOKUP($B95,Sheet3!$A:$Z,22,FALSE)</f>
        <v>2.9168949548878686E-4</v>
      </c>
      <c r="BK95" s="22">
        <f>VLOOKUP($B95,Sheet3!$A:$Z,23,FALSE)</f>
        <v>1.4090592141482558E-4</v>
      </c>
      <c r="BL95" s="22">
        <f>VLOOKUP($B95,Sheet3!$A:$Z,24,FALSE)</f>
        <v>2.9109651356412468E-4</v>
      </c>
      <c r="BM95" s="22">
        <f>VLOOKUP($B95,Sheet3!$A:$Z,25,FALSE)</f>
        <v>3.2268651937791029E-4</v>
      </c>
      <c r="BN95" s="22">
        <f>VLOOKUP($B95,Sheet3!$A:$Z,25,FALSE)</f>
        <v>3.2268651937791029E-4</v>
      </c>
    </row>
    <row r="96" spans="1:66" hidden="1" x14ac:dyDescent="0.2">
      <c r="A96">
        <f>VLOOKUP(B96,Sheet3!A:B,2,FALSE)</f>
        <v>0</v>
      </c>
      <c r="B96" s="12" t="s">
        <v>623</v>
      </c>
      <c r="C96" s="13">
        <v>98.12</v>
      </c>
      <c r="D96" s="13">
        <v>2.27</v>
      </c>
      <c r="E96" s="12" t="s">
        <v>505</v>
      </c>
      <c r="F96" s="11" t="s">
        <v>620</v>
      </c>
      <c r="G96" s="13" t="s">
        <v>307</v>
      </c>
      <c r="H96" s="12"/>
      <c r="I96" s="12"/>
      <c r="J96" s="12" t="s">
        <v>308</v>
      </c>
      <c r="K96" s="12">
        <v>3</v>
      </c>
      <c r="L96" s="12">
        <v>100</v>
      </c>
      <c r="M96" s="12">
        <v>5.88</v>
      </c>
      <c r="N96" s="11" t="s">
        <v>309</v>
      </c>
      <c r="O96" s="11" t="s">
        <v>496</v>
      </c>
      <c r="P96" s="11" t="s">
        <v>497</v>
      </c>
      <c r="Q96" s="11" t="s">
        <v>624</v>
      </c>
      <c r="R96" s="11" t="s">
        <v>625</v>
      </c>
      <c r="S96" s="11" t="s">
        <v>626</v>
      </c>
      <c r="T96" s="11" t="s">
        <v>312</v>
      </c>
      <c r="U96" s="11" t="s">
        <v>621</v>
      </c>
      <c r="V96" s="12" t="s">
        <v>627</v>
      </c>
      <c r="W96" s="11" t="s">
        <v>628</v>
      </c>
      <c r="X96" s="14">
        <v>217</v>
      </c>
      <c r="Y96" s="14">
        <v>3324</v>
      </c>
      <c r="Z96" s="14">
        <v>217</v>
      </c>
      <c r="AA96" s="15">
        <v>0.90496859231962701</v>
      </c>
      <c r="AB96" s="16">
        <v>0.63316439892603604</v>
      </c>
      <c r="AC96" s="17">
        <v>3144613</v>
      </c>
      <c r="AD96" s="14">
        <v>98984</v>
      </c>
      <c r="AE96" s="14">
        <v>98984</v>
      </c>
      <c r="AF96" s="14">
        <v>14491.3041474654</v>
      </c>
      <c r="AG96" s="14">
        <v>14491.3041474654</v>
      </c>
      <c r="AH96" s="14">
        <v>23790</v>
      </c>
      <c r="AI96" s="14">
        <v>23790</v>
      </c>
      <c r="AJ96" s="14">
        <v>11</v>
      </c>
      <c r="AK96" s="14">
        <v>43</v>
      </c>
      <c r="AL96" s="14">
        <v>0</v>
      </c>
      <c r="AM96" s="14">
        <v>0</v>
      </c>
      <c r="AN96" s="14">
        <v>0</v>
      </c>
      <c r="AO96" s="14">
        <v>1</v>
      </c>
      <c r="AP96" s="14">
        <v>44</v>
      </c>
      <c r="AQ96" s="22">
        <f>VLOOKUP($B96,Sheet3!$A:$Z,3,FALSE)</f>
        <v>5.219068432147013E-5</v>
      </c>
      <c r="AR96" s="22">
        <f>VLOOKUP($B96,Sheet3!$A:$Z,4,FALSE)</f>
        <v>1.0650642559443949E-4</v>
      </c>
      <c r="AS96" s="22">
        <f>VLOOKUP($B96,Sheet3!$A:$Z,5,FALSE)</f>
        <v>6.944507843025949E-5</v>
      </c>
      <c r="AT96" s="22">
        <f>VLOOKUP($B96,Sheet3!$A:$Z,6,FALSE)</f>
        <v>7.8441660336703235E-5</v>
      </c>
      <c r="AU96" s="22">
        <f>VLOOKUP($B96,Sheet3!$A:$Z,6,FALSE)</f>
        <v>7.8441660336703235E-5</v>
      </c>
      <c r="AV96" s="22">
        <f>VLOOKUP($B96,Sheet3!$A:$Z,8,FALSE)</f>
        <v>8.396416286956294E-5</v>
      </c>
      <c r="AW96" s="22">
        <f>VLOOKUP($B96,Sheet3!$A:$Z,9,FALSE)</f>
        <v>8.672294569108218E-5</v>
      </c>
      <c r="AX96" s="22">
        <f>VLOOKUP($B96,Sheet3!$A:$Z,10,FALSE)</f>
        <v>9.3735695652193385E-5</v>
      </c>
      <c r="AY96" s="22">
        <f>VLOOKUP($B96,Sheet3!$A:$Z,11,FALSE)</f>
        <v>7.9966419252030336E-4</v>
      </c>
      <c r="AZ96" s="22">
        <f>VLOOKUP($B96,Sheet3!$A:$Z,12,FALSE)</f>
        <v>1.0469476083705914E-4</v>
      </c>
      <c r="BA96" s="22">
        <f>VLOOKUP($B96,Sheet3!$A:$Z,13,FALSE)</f>
        <v>7.1333130340246742E-4</v>
      </c>
      <c r="BB96" s="22">
        <f>VLOOKUP($B96,Sheet3!$A:$Z,14,FALSE)</f>
        <v>9.638560114807909E-5</v>
      </c>
      <c r="BC96" s="23">
        <f>VLOOKUP($B96,Sheet3!$A:$Z,15,FALSE)</f>
        <v>6.139775765199825E-4</v>
      </c>
      <c r="BD96" s="22">
        <f>VLOOKUP($B96,Sheet3!$A:$Z,16,FALSE)</f>
        <v>7.5115551939073223E-5</v>
      </c>
      <c r="BE96" s="22">
        <f>VLOOKUP($B96,Sheet3!$A:$Z,17,FALSE)</f>
        <v>6.7317446736538488E-5</v>
      </c>
      <c r="BF96" s="22">
        <f>VLOOKUP($B96,Sheet3!$A:$Z,18,FALSE)</f>
        <v>9.9703609225184695E-5</v>
      </c>
      <c r="BG96" s="22">
        <f>VLOOKUP($B96,Sheet3!$A:$Z,19,FALSE)</f>
        <v>8.3440959250041853E-5</v>
      </c>
      <c r="BH96" s="22">
        <f>VLOOKUP($B96,Sheet3!$A:$Z,20,FALSE)</f>
        <v>8.9441192578883341E-5</v>
      </c>
      <c r="BI96" s="22">
        <f>VLOOKUP($B96,Sheet3!$A:$Z,21,FALSE)</f>
        <v>7.0249326361013123E-5</v>
      </c>
      <c r="BJ96" s="22">
        <f>VLOOKUP($B96,Sheet3!$A:$Z,22,FALSE)</f>
        <v>1.0384086419782346E-4</v>
      </c>
      <c r="BK96" s="22">
        <f>VLOOKUP($B96,Sheet3!$A:$Z,23,FALSE)</f>
        <v>1.3158905048000509E-4</v>
      </c>
      <c r="BL96" s="22">
        <f>VLOOKUP($B96,Sheet3!$A:$Z,24,FALSE)</f>
        <v>8.4975305080652017E-5</v>
      </c>
      <c r="BM96" s="22">
        <f>VLOOKUP($B96,Sheet3!$A:$Z,25,FALSE)</f>
        <v>8.6831649901753164E-5</v>
      </c>
      <c r="BN96" s="22">
        <f>VLOOKUP($B96,Sheet3!$A:$Z,25,FALSE)</f>
        <v>8.6831649901753164E-5</v>
      </c>
    </row>
    <row r="97" spans="1:66" hidden="1" x14ac:dyDescent="0.2">
      <c r="A97" t="str">
        <f>VLOOKUP(B97,Sheet3!A:B,2,FALSE)</f>
        <v>compare with baikal</v>
      </c>
      <c r="B97" s="12" t="s">
        <v>8</v>
      </c>
      <c r="C97" s="13">
        <v>74.31</v>
      </c>
      <c r="D97" s="13">
        <v>1.47</v>
      </c>
      <c r="E97" s="12" t="s">
        <v>344</v>
      </c>
      <c r="F97" s="11" t="s">
        <v>434</v>
      </c>
      <c r="G97" s="13" t="s">
        <v>307</v>
      </c>
      <c r="H97" s="12"/>
      <c r="I97" s="12"/>
      <c r="J97" s="12" t="s">
        <v>308</v>
      </c>
      <c r="K97" s="12">
        <v>24</v>
      </c>
      <c r="L97" s="12">
        <v>92.16</v>
      </c>
      <c r="M97" s="12">
        <v>1.96</v>
      </c>
      <c r="N97" s="11" t="s">
        <v>309</v>
      </c>
      <c r="O97" s="11" t="s">
        <v>352</v>
      </c>
      <c r="P97" s="11" t="s">
        <v>352</v>
      </c>
      <c r="Q97" s="11" t="s">
        <v>424</v>
      </c>
      <c r="R97" s="11" t="s">
        <v>425</v>
      </c>
      <c r="S97" s="11" t="s">
        <v>426</v>
      </c>
      <c r="T97" s="11" t="s">
        <v>435</v>
      </c>
      <c r="U97" s="11" t="s">
        <v>360</v>
      </c>
      <c r="V97" s="12" t="s">
        <v>436</v>
      </c>
      <c r="W97" s="11" t="s">
        <v>362</v>
      </c>
      <c r="X97" s="14">
        <v>65</v>
      </c>
      <c r="Y97" s="14">
        <v>1099</v>
      </c>
      <c r="Z97" s="14">
        <v>65</v>
      </c>
      <c r="AA97" s="15">
        <v>0.95194702017036303</v>
      </c>
      <c r="AB97" s="16">
        <v>0.444964458475191</v>
      </c>
      <c r="AC97" s="17">
        <v>1049758</v>
      </c>
      <c r="AD97" s="14">
        <v>180756</v>
      </c>
      <c r="AE97" s="14">
        <v>180756</v>
      </c>
      <c r="AF97" s="14">
        <v>16150.123076923001</v>
      </c>
      <c r="AG97" s="14">
        <v>16150.123076923001</v>
      </c>
      <c r="AH97" s="14">
        <v>43388</v>
      </c>
      <c r="AI97" s="14">
        <v>43388</v>
      </c>
      <c r="AJ97" s="14">
        <v>11</v>
      </c>
      <c r="AK97" s="14">
        <v>29</v>
      </c>
      <c r="AL97" s="14">
        <v>0</v>
      </c>
      <c r="AM97" s="14">
        <v>0</v>
      </c>
      <c r="AN97" s="14">
        <v>0</v>
      </c>
      <c r="AO97" s="14">
        <v>0</v>
      </c>
      <c r="AP97" s="14">
        <v>29</v>
      </c>
      <c r="AQ97" s="22">
        <f>VLOOKUP($B97,Sheet3!$A:$Z,3,FALSE)</f>
        <v>2.8808394844549827E-2</v>
      </c>
      <c r="AR97" s="22">
        <f>VLOOKUP($B97,Sheet3!$A:$Z,4,FALSE)</f>
        <v>2.3619627173622374E-2</v>
      </c>
      <c r="AS97" s="22">
        <f>VLOOKUP($B97,Sheet3!$A:$Z,5,FALSE)</f>
        <v>2.5808818078604457E-2</v>
      </c>
      <c r="AT97" s="22">
        <f>VLOOKUP($B97,Sheet3!$A:$Z,6,FALSE)</f>
        <v>3.410728984429235E-2</v>
      </c>
      <c r="AU97" s="22">
        <f>VLOOKUP($B97,Sheet3!$A:$Z,6,FALSE)</f>
        <v>3.410728984429235E-2</v>
      </c>
      <c r="AV97" s="22">
        <f>VLOOKUP($B97,Sheet3!$A:$Z,8,FALSE)</f>
        <v>5.6008479477816092E-2</v>
      </c>
      <c r="AW97" s="22">
        <f>VLOOKUP($B97,Sheet3!$A:$Z,9,FALSE)</f>
        <v>2.1322275347533826E-2</v>
      </c>
      <c r="AX97" s="22">
        <f>VLOOKUP($B97,Sheet3!$A:$Z,10,FALSE)</f>
        <v>4.960646398315173E-2</v>
      </c>
      <c r="AY97" s="22">
        <f>VLOOKUP($B97,Sheet3!$A:$Z,11,FALSE)</f>
        <v>5.5255705717494281E-2</v>
      </c>
      <c r="AZ97" s="22">
        <f>VLOOKUP($B97,Sheet3!$A:$Z,12,FALSE)</f>
        <v>5.3707437129938661E-3</v>
      </c>
      <c r="BA97" s="22">
        <f>VLOOKUP($B97,Sheet3!$A:$Z,13,FALSE)</f>
        <v>7.2717176679979553E-2</v>
      </c>
      <c r="BB97" s="22">
        <f>VLOOKUP($B97,Sheet3!$A:$Z,14,FALSE)</f>
        <v>1.2460527114199744E-2</v>
      </c>
      <c r="BC97" s="23">
        <f>VLOOKUP($B97,Sheet3!$A:$Z,15,FALSE)</f>
        <v>5.8741734023991153E-2</v>
      </c>
      <c r="BD97" s="22">
        <f>VLOOKUP($B97,Sheet3!$A:$Z,16,FALSE)</f>
        <v>4.7649063758191536E-2</v>
      </c>
      <c r="BE97" s="22">
        <f>VLOOKUP($B97,Sheet3!$A:$Z,17,FALSE)</f>
        <v>2.1980206642773243E-2</v>
      </c>
      <c r="BF97" s="22">
        <f>VLOOKUP($B97,Sheet3!$A:$Z,18,FALSE)</f>
        <v>4.0250422955473084E-2</v>
      </c>
      <c r="BG97" s="22">
        <f>VLOOKUP($B97,Sheet3!$A:$Z,19,FALSE)</f>
        <v>5.8683118216989918E-2</v>
      </c>
      <c r="BH97" s="22">
        <f>VLOOKUP($B97,Sheet3!$A:$Z,20,FALSE)</f>
        <v>1.9733388648840906E-2</v>
      </c>
      <c r="BI97" s="22">
        <f>VLOOKUP($B97,Sheet3!$A:$Z,21,FALSE)</f>
        <v>1.5632527716636938E-2</v>
      </c>
      <c r="BJ97" s="22">
        <f>VLOOKUP($B97,Sheet3!$A:$Z,22,FALSE)</f>
        <v>6.3367777702463407E-2</v>
      </c>
      <c r="BK97" s="22">
        <f>VLOOKUP($B97,Sheet3!$A:$Z,23,FALSE)</f>
        <v>9.4047961355794296E-2</v>
      </c>
      <c r="BL97" s="22">
        <f>VLOOKUP($B97,Sheet3!$A:$Z,24,FALSE)</f>
        <v>7.7253802938169205E-2</v>
      </c>
      <c r="BM97" s="22">
        <f>VLOOKUP($B97,Sheet3!$A:$Z,25,FALSE)</f>
        <v>8.0047191652680469E-2</v>
      </c>
      <c r="BN97" s="22">
        <f>VLOOKUP($B97,Sheet3!$A:$Z,25,FALSE)</f>
        <v>8.0047191652680469E-2</v>
      </c>
    </row>
    <row r="98" spans="1:66" hidden="1" x14ac:dyDescent="0.2">
      <c r="A98">
        <f>VLOOKUP(B98,Sheet3!A:B,2,FALSE)</f>
        <v>0</v>
      </c>
      <c r="B98" s="12" t="s">
        <v>632</v>
      </c>
      <c r="C98" s="13">
        <v>69.53</v>
      </c>
      <c r="D98" s="13">
        <v>8.5</v>
      </c>
      <c r="E98" s="12" t="s">
        <v>505</v>
      </c>
      <c r="F98" s="11" t="s">
        <v>331</v>
      </c>
      <c r="G98" s="13" t="s">
        <v>307</v>
      </c>
      <c r="H98" s="12"/>
      <c r="I98" s="12"/>
      <c r="J98" s="12" t="s">
        <v>308</v>
      </c>
      <c r="K98" s="12">
        <v>9</v>
      </c>
      <c r="L98" s="12">
        <v>68.63</v>
      </c>
      <c r="M98" s="12">
        <v>5.88</v>
      </c>
      <c r="N98" s="11"/>
      <c r="O98" s="11"/>
      <c r="P98" s="11"/>
      <c r="Q98" s="11"/>
      <c r="R98" s="11"/>
      <c r="S98" s="11"/>
      <c r="T98" s="11"/>
      <c r="U98" s="11" t="s">
        <v>333</v>
      </c>
      <c r="V98" s="12" t="s">
        <v>633</v>
      </c>
      <c r="W98" s="11"/>
      <c r="X98" s="14">
        <v>792</v>
      </c>
      <c r="Y98" s="14">
        <v>2768</v>
      </c>
      <c r="Z98" s="14">
        <v>792</v>
      </c>
      <c r="AA98" s="15">
        <v>0.91591493539747004</v>
      </c>
      <c r="AB98" s="16">
        <v>0.65794922429069802</v>
      </c>
      <c r="AC98" s="17">
        <v>2171432</v>
      </c>
      <c r="AD98" s="14">
        <v>16360</v>
      </c>
      <c r="AE98" s="14">
        <v>16360</v>
      </c>
      <c r="AF98" s="14">
        <v>2741.7070707070702</v>
      </c>
      <c r="AG98" s="14">
        <v>2741.7070707070702</v>
      </c>
      <c r="AH98" s="14">
        <v>2829</v>
      </c>
      <c r="AI98" s="14">
        <v>2829</v>
      </c>
      <c r="AJ98" s="14">
        <v>11</v>
      </c>
      <c r="AK98" s="14">
        <v>23</v>
      </c>
      <c r="AL98" s="14">
        <v>0</v>
      </c>
      <c r="AM98" s="14">
        <v>0</v>
      </c>
      <c r="AN98" s="14">
        <v>0</v>
      </c>
      <c r="AO98" s="14">
        <v>0</v>
      </c>
      <c r="AP98" s="14">
        <v>23</v>
      </c>
      <c r="AQ98" s="22">
        <f>VLOOKUP($B98,Sheet3!$A:$Z,3,FALSE)</f>
        <v>8.5025084309074087E-4</v>
      </c>
      <c r="AR98" s="22">
        <f>VLOOKUP($B98,Sheet3!$A:$Z,4,FALSE)</f>
        <v>3.1536912173958165E-4</v>
      </c>
      <c r="AS98" s="22">
        <f>VLOOKUP($B98,Sheet3!$A:$Z,5,FALSE)</f>
        <v>3.4012128073965172E-4</v>
      </c>
      <c r="AT98" s="22">
        <f>VLOOKUP($B98,Sheet3!$A:$Z,6,FALSE)</f>
        <v>1.6294502433580741E-4</v>
      </c>
      <c r="AU98" s="22">
        <f>VLOOKUP($B98,Sheet3!$A:$Z,6,FALSE)</f>
        <v>1.6294502433580741E-4</v>
      </c>
      <c r="AV98" s="22">
        <f>VLOOKUP($B98,Sheet3!$A:$Z,8,FALSE)</f>
        <v>1.3010009130199657E-5</v>
      </c>
      <c r="AW98" s="22">
        <f>VLOOKUP($B98,Sheet3!$A:$Z,9,FALSE)</f>
        <v>6.4907878140645764E-4</v>
      </c>
      <c r="AX98" s="22">
        <f>VLOOKUP($B98,Sheet3!$A:$Z,10,FALSE)</f>
        <v>8.2049388504140391E-6</v>
      </c>
      <c r="AY98" s="22">
        <f>VLOOKUP($B98,Sheet3!$A:$Z,11,FALSE)</f>
        <v>4.5938010490230815E-6</v>
      </c>
      <c r="AZ98" s="22">
        <f>VLOOKUP($B98,Sheet3!$A:$Z,12,FALSE)</f>
        <v>1.0257762816363136E-3</v>
      </c>
      <c r="BA98" s="22">
        <f>VLOOKUP($B98,Sheet3!$A:$Z,13,FALSE)</f>
        <v>8.3814190966073698E-6</v>
      </c>
      <c r="BB98" s="22">
        <f>VLOOKUP($B98,Sheet3!$A:$Z,14,FALSE)</f>
        <v>6.785564278077111E-4</v>
      </c>
      <c r="BC98" s="23">
        <f>VLOOKUP($B98,Sheet3!$A:$Z,15,FALSE)</f>
        <v>5.9713279386140957E-6</v>
      </c>
      <c r="BD98" s="22">
        <f>VLOOKUP($B98,Sheet3!$A:$Z,16,FALSE)</f>
        <v>3.2964063734558871E-4</v>
      </c>
      <c r="BE98" s="22">
        <f>VLOOKUP($B98,Sheet3!$A:$Z,17,FALSE)</f>
        <v>3.1491865851474493E-4</v>
      </c>
      <c r="BF98" s="22">
        <f>VLOOKUP($B98,Sheet3!$A:$Z,18,FALSE)</f>
        <v>2.3874157099931426E-4</v>
      </c>
      <c r="BG98" s="22">
        <f>VLOOKUP($B98,Sheet3!$A:$Z,19,FALSE)</f>
        <v>1.8310968769393667E-5</v>
      </c>
      <c r="BH98" s="22">
        <f>VLOOKUP($B98,Sheet3!$A:$Z,20,FALSE)</f>
        <v>4.2064427426151852E-4</v>
      </c>
      <c r="BI98" s="22">
        <f>VLOOKUP($B98,Sheet3!$A:$Z,21,FALSE)</f>
        <v>1.7984727405290959E-3</v>
      </c>
      <c r="BJ98" s="22">
        <f>VLOOKUP($B98,Sheet3!$A:$Z,22,FALSE)</f>
        <v>3.5304730888060358E-6</v>
      </c>
      <c r="BK98" s="22">
        <f>VLOOKUP($B98,Sheet3!$A:$Z,23,FALSE)</f>
        <v>7.3761988415881595E-6</v>
      </c>
      <c r="BL98" s="22">
        <f>VLOOKUP($B98,Sheet3!$A:$Z,24,FALSE)</f>
        <v>4.7291371838930142E-6</v>
      </c>
      <c r="BM98" s="22">
        <f>VLOOKUP($B98,Sheet3!$A:$Z,25,FALSE)</f>
        <v>5.9164431662582679E-6</v>
      </c>
      <c r="BN98" s="22">
        <f>VLOOKUP($B98,Sheet3!$A:$Z,25,FALSE)</f>
        <v>5.9164431662582679E-6</v>
      </c>
    </row>
    <row r="99" spans="1:66" hidden="1" x14ac:dyDescent="0.2">
      <c r="A99">
        <f>VLOOKUP(B99,Sheet3!A:B,2,FALSE)</f>
        <v>0</v>
      </c>
      <c r="B99" s="12" t="s">
        <v>634</v>
      </c>
      <c r="C99" s="13">
        <v>82.59</v>
      </c>
      <c r="D99" s="13">
        <v>2.85</v>
      </c>
      <c r="E99" s="12" t="s">
        <v>505</v>
      </c>
      <c r="F99" s="11" t="s">
        <v>331</v>
      </c>
      <c r="G99" s="13" t="s">
        <v>307</v>
      </c>
      <c r="H99" s="12"/>
      <c r="I99" s="12"/>
      <c r="J99" s="12" t="s">
        <v>308</v>
      </c>
      <c r="K99" s="12">
        <v>1</v>
      </c>
      <c r="L99" s="12">
        <v>90.2</v>
      </c>
      <c r="M99" s="12">
        <v>9.8000000000000007</v>
      </c>
      <c r="N99" s="11"/>
      <c r="O99" s="11"/>
      <c r="P99" s="11"/>
      <c r="Q99" s="11"/>
      <c r="R99" s="11"/>
      <c r="S99" s="11"/>
      <c r="T99" s="11"/>
      <c r="U99" s="11" t="s">
        <v>333</v>
      </c>
      <c r="V99" s="12" t="s">
        <v>635</v>
      </c>
      <c r="W99" s="11"/>
      <c r="X99" s="14">
        <v>654</v>
      </c>
      <c r="Y99" s="14">
        <v>2849</v>
      </c>
      <c r="Z99" s="14">
        <v>654</v>
      </c>
      <c r="AA99" s="15">
        <v>0.90778054850705103</v>
      </c>
      <c r="AB99" s="16">
        <v>0.64931071574589005</v>
      </c>
      <c r="AC99" s="17">
        <v>2465456</v>
      </c>
      <c r="AD99" s="14">
        <v>18332</v>
      </c>
      <c r="AE99" s="14">
        <v>18332</v>
      </c>
      <c r="AF99" s="14">
        <v>3769.81039755351</v>
      </c>
      <c r="AG99" s="14">
        <v>3769.81039755351</v>
      </c>
      <c r="AH99" s="14">
        <v>4445</v>
      </c>
      <c r="AI99" s="14">
        <v>4445</v>
      </c>
      <c r="AJ99" s="14">
        <v>11</v>
      </c>
      <c r="AK99" s="14">
        <v>26</v>
      </c>
      <c r="AL99" s="14">
        <v>0</v>
      </c>
      <c r="AM99" s="14">
        <v>0</v>
      </c>
      <c r="AN99" s="14">
        <v>1</v>
      </c>
      <c r="AO99" s="14">
        <v>1</v>
      </c>
      <c r="AP99" s="14">
        <v>28</v>
      </c>
      <c r="AQ99" s="22">
        <f>VLOOKUP($B99,Sheet3!$A:$Z,3,FALSE)</f>
        <v>2.6308654219051275E-4</v>
      </c>
      <c r="AR99" s="22">
        <f>VLOOKUP($B99,Sheet3!$A:$Z,4,FALSE)</f>
        <v>6.4057871824756919E-5</v>
      </c>
      <c r="AS99" s="22">
        <f>VLOOKUP($B99,Sheet3!$A:$Z,5,FALSE)</f>
        <v>8.6215674706010206E-5</v>
      </c>
      <c r="AT99" s="22">
        <f>VLOOKUP($B99,Sheet3!$A:$Z,6,FALSE)</f>
        <v>3.8092834072688202E-5</v>
      </c>
      <c r="AU99" s="22">
        <f>VLOOKUP($B99,Sheet3!$A:$Z,6,FALSE)</f>
        <v>3.8092834072688202E-5</v>
      </c>
      <c r="AV99" s="22">
        <f>VLOOKUP($B99,Sheet3!$A:$Z,8,FALSE)</f>
        <v>3.2317023289450104E-6</v>
      </c>
      <c r="AW99" s="22">
        <f>VLOOKUP($B99,Sheet3!$A:$Z,9,FALSE)</f>
        <v>6.1171383696642981E-5</v>
      </c>
      <c r="AX99" s="22">
        <f>VLOOKUP($B99,Sheet3!$A:$Z,10,FALSE)</f>
        <v>3.2177277793877554E-6</v>
      </c>
      <c r="AY99" s="22">
        <f>VLOOKUP($B99,Sheet3!$A:$Z,11,FALSE)</f>
        <v>1.9631690618963019E-6</v>
      </c>
      <c r="AZ99" s="22">
        <f>VLOOKUP($B99,Sheet3!$A:$Z,12,FALSE)</f>
        <v>9.8880245431242158E-5</v>
      </c>
      <c r="BA99" s="22">
        <f>VLOOKUP($B99,Sheet3!$A:$Z,13,FALSE)</f>
        <v>2.1110507079054092E-6</v>
      </c>
      <c r="BB99" s="22">
        <f>VLOOKUP($B99,Sheet3!$A:$Z,14,FALSE)</f>
        <v>4.0472462457548813E-5</v>
      </c>
      <c r="BC99" s="23">
        <f>VLOOKUP($B99,Sheet3!$A:$Z,15,FALSE)</f>
        <v>1.8802611389559028E-6</v>
      </c>
      <c r="BD99" s="22">
        <f>VLOOKUP($B99,Sheet3!$A:$Z,16,FALSE)</f>
        <v>1.060134473240973E-4</v>
      </c>
      <c r="BE99" s="22">
        <f>VLOOKUP($B99,Sheet3!$A:$Z,17,FALSE)</f>
        <v>8.0779211013288637E-5</v>
      </c>
      <c r="BF99" s="22">
        <f>VLOOKUP($B99,Sheet3!$A:$Z,18,FALSE)</f>
        <v>5.420996658499366E-5</v>
      </c>
      <c r="BG99" s="22">
        <f>VLOOKUP($B99,Sheet3!$A:$Z,19,FALSE)</f>
        <v>4.4505542488161301E-6</v>
      </c>
      <c r="BH99" s="22">
        <f>VLOOKUP($B99,Sheet3!$A:$Z,20,FALSE)</f>
        <v>2.5801219125074476E-5</v>
      </c>
      <c r="BI99" s="22">
        <f>VLOOKUP($B99,Sheet3!$A:$Z,21,FALSE)</f>
        <v>7.2838929672190114E-4</v>
      </c>
      <c r="BJ99" s="22">
        <f>VLOOKUP($B99,Sheet3!$A:$Z,22,FALSE)</f>
        <v>2.1818087925080882E-6</v>
      </c>
      <c r="BK99" s="22">
        <f>VLOOKUP($B99,Sheet3!$A:$Z,23,FALSE)</f>
        <v>3.9141132444432944E-6</v>
      </c>
      <c r="BL99" s="22">
        <f>VLOOKUP($B99,Sheet3!$A:$Z,24,FALSE)</f>
        <v>3.8726019767243796E-6</v>
      </c>
      <c r="BM99" s="22">
        <f>VLOOKUP($B99,Sheet3!$A:$Z,25,FALSE)</f>
        <v>3.6218762494253966E-6</v>
      </c>
      <c r="BN99" s="22">
        <f>VLOOKUP($B99,Sheet3!$A:$Z,25,FALSE)</f>
        <v>3.6218762494253966E-6</v>
      </c>
    </row>
    <row r="100" spans="1:66" hidden="1" x14ac:dyDescent="0.2">
      <c r="A100">
        <f>VLOOKUP(B100,Sheet3!A:B,2,FALSE)</f>
        <v>0</v>
      </c>
      <c r="B100" s="12" t="s">
        <v>636</v>
      </c>
      <c r="C100" s="13">
        <v>98.63</v>
      </c>
      <c r="D100" s="13">
        <v>1.51</v>
      </c>
      <c r="E100" s="12" t="s">
        <v>505</v>
      </c>
      <c r="F100" s="11" t="s">
        <v>331</v>
      </c>
      <c r="G100" s="13" t="s">
        <v>307</v>
      </c>
      <c r="H100" s="12"/>
      <c r="I100" s="12"/>
      <c r="J100" s="12" t="s">
        <v>308</v>
      </c>
      <c r="K100" s="12">
        <v>9</v>
      </c>
      <c r="L100" s="12">
        <v>98.04</v>
      </c>
      <c r="M100" s="12">
        <v>0</v>
      </c>
      <c r="N100" s="11" t="s">
        <v>309</v>
      </c>
      <c r="O100" s="11" t="s">
        <v>496</v>
      </c>
      <c r="P100" s="11" t="s">
        <v>497</v>
      </c>
      <c r="Q100" s="11" t="s">
        <v>312</v>
      </c>
      <c r="R100" s="11" t="s">
        <v>312</v>
      </c>
      <c r="S100" s="11" t="s">
        <v>312</v>
      </c>
      <c r="T100" s="11" t="s">
        <v>312</v>
      </c>
      <c r="U100" s="11" t="s">
        <v>333</v>
      </c>
      <c r="V100" s="12" t="s">
        <v>637</v>
      </c>
      <c r="W100" s="11"/>
      <c r="X100" s="14">
        <v>156</v>
      </c>
      <c r="Y100" s="14">
        <v>3271</v>
      </c>
      <c r="Z100" s="14">
        <v>156</v>
      </c>
      <c r="AA100" s="15">
        <v>0.91921312619086903</v>
      </c>
      <c r="AB100" s="16">
        <v>0.65577693427152495</v>
      </c>
      <c r="AC100" s="17">
        <v>3199344</v>
      </c>
      <c r="AD100" s="14">
        <v>129344</v>
      </c>
      <c r="AE100" s="14">
        <v>129344</v>
      </c>
      <c r="AF100" s="14">
        <v>20508.615384615299</v>
      </c>
      <c r="AG100" s="14">
        <v>20508.615384615299</v>
      </c>
      <c r="AH100" s="14">
        <v>33568</v>
      </c>
      <c r="AI100" s="14">
        <v>33568</v>
      </c>
      <c r="AJ100" s="14">
        <v>11</v>
      </c>
      <c r="AK100" s="14">
        <v>47</v>
      </c>
      <c r="AL100" s="14">
        <v>0</v>
      </c>
      <c r="AM100" s="14">
        <v>0</v>
      </c>
      <c r="AN100" s="14">
        <v>0</v>
      </c>
      <c r="AO100" s="14">
        <v>1</v>
      </c>
      <c r="AP100" s="14">
        <v>48</v>
      </c>
      <c r="AQ100" s="22">
        <f>VLOOKUP($B100,Sheet3!$A:$Z,3,FALSE)</f>
        <v>1.0617793741980047E-3</v>
      </c>
      <c r="AR100" s="22">
        <f>VLOOKUP($B100,Sheet3!$A:$Z,4,FALSE)</f>
        <v>2.7241910075096647E-4</v>
      </c>
      <c r="AS100" s="22">
        <f>VLOOKUP($B100,Sheet3!$A:$Z,5,FALSE)</f>
        <v>3.4995188813053909E-4</v>
      </c>
      <c r="AT100" s="22">
        <f>VLOOKUP($B100,Sheet3!$A:$Z,6,FALSE)</f>
        <v>1.543656281854979E-4</v>
      </c>
      <c r="AU100" s="22">
        <f>VLOOKUP($B100,Sheet3!$A:$Z,6,FALSE)</f>
        <v>1.543656281854979E-4</v>
      </c>
      <c r="AV100" s="22">
        <f>VLOOKUP($B100,Sheet3!$A:$Z,8,FALSE)</f>
        <v>6.5760650672478393E-6</v>
      </c>
      <c r="AW100" s="22">
        <f>VLOOKUP($B100,Sheet3!$A:$Z,9,FALSE)</f>
        <v>3.6587899439277931E-4</v>
      </c>
      <c r="AX100" s="22">
        <f>VLOOKUP($B100,Sheet3!$A:$Z,10,FALSE)</f>
        <v>5.5011772903620358E-6</v>
      </c>
      <c r="AY100" s="22">
        <f>VLOOKUP($B100,Sheet3!$A:$Z,11,FALSE)</f>
        <v>4.5727915095808123E-6</v>
      </c>
      <c r="AZ100" s="22">
        <f>VLOOKUP($B100,Sheet3!$A:$Z,12,FALSE)</f>
        <v>6.4669634747610962E-4</v>
      </c>
      <c r="BA100" s="22">
        <f>VLOOKUP($B100,Sheet3!$A:$Z,13,FALSE)</f>
        <v>6.1960828849496485E-6</v>
      </c>
      <c r="BB100" s="22">
        <f>VLOOKUP($B100,Sheet3!$A:$Z,14,FALSE)</f>
        <v>2.370596141256112E-4</v>
      </c>
      <c r="BC100" s="23">
        <f>VLOOKUP($B100,Sheet3!$A:$Z,15,FALSE)</f>
        <v>4.9457602847172604E-6</v>
      </c>
      <c r="BD100" s="22">
        <f>VLOOKUP($B100,Sheet3!$A:$Z,16,FALSE)</f>
        <v>3.6189845678981516E-4</v>
      </c>
      <c r="BE100" s="22">
        <f>VLOOKUP($B100,Sheet3!$A:$Z,17,FALSE)</f>
        <v>2.8292623098309606E-4</v>
      </c>
      <c r="BF100" s="22">
        <f>VLOOKUP($B100,Sheet3!$A:$Z,18,FALSE)</f>
        <v>1.9803267502837034E-4</v>
      </c>
      <c r="BG100" s="22">
        <f>VLOOKUP($B100,Sheet3!$A:$Z,19,FALSE)</f>
        <v>9.8940155090121828E-6</v>
      </c>
      <c r="BH100" s="22">
        <f>VLOOKUP($B100,Sheet3!$A:$Z,20,FALSE)</f>
        <v>1.8822046364406532E-4</v>
      </c>
      <c r="BI100" s="22">
        <f>VLOOKUP($B100,Sheet3!$A:$Z,21,FALSE)</f>
        <v>1.9642584675291191E-3</v>
      </c>
      <c r="BJ100" s="22">
        <f>VLOOKUP($B100,Sheet3!$A:$Z,22,FALSE)</f>
        <v>3.692257187550751E-6</v>
      </c>
      <c r="BK100" s="22">
        <f>VLOOKUP($B100,Sheet3!$A:$Z,23,FALSE)</f>
        <v>5.8750387700857446E-6</v>
      </c>
      <c r="BL100" s="22">
        <f>VLOOKUP($B100,Sheet3!$A:$Z,24,FALSE)</f>
        <v>5.193415267031672E-6</v>
      </c>
      <c r="BM100" s="22">
        <f>VLOOKUP($B100,Sheet3!$A:$Z,25,FALSE)</f>
        <v>5.1022268241921036E-6</v>
      </c>
      <c r="BN100" s="22">
        <f>VLOOKUP($B100,Sheet3!$A:$Z,25,FALSE)</f>
        <v>5.1022268241921036E-6</v>
      </c>
    </row>
    <row r="101" spans="1:66" hidden="1" x14ac:dyDescent="0.2">
      <c r="A101">
        <f>VLOOKUP(B101,Sheet3!A:B,2,FALSE)</f>
        <v>0</v>
      </c>
      <c r="B101" s="12" t="s">
        <v>638</v>
      </c>
      <c r="C101" s="13">
        <v>94.22</v>
      </c>
      <c r="D101" s="13">
        <v>1.06</v>
      </c>
      <c r="E101" s="12" t="s">
        <v>505</v>
      </c>
      <c r="F101" s="11" t="s">
        <v>639</v>
      </c>
      <c r="G101" s="13" t="s">
        <v>307</v>
      </c>
      <c r="H101" s="12"/>
      <c r="I101" s="12"/>
      <c r="J101" s="12" t="s">
        <v>308</v>
      </c>
      <c r="K101" s="12">
        <v>1</v>
      </c>
      <c r="L101" s="12">
        <v>98.04</v>
      </c>
      <c r="M101" s="12">
        <v>5.88</v>
      </c>
      <c r="N101" s="11"/>
      <c r="O101" s="11"/>
      <c r="P101" s="11"/>
      <c r="Q101" s="11"/>
      <c r="R101" s="11"/>
      <c r="S101" s="11"/>
      <c r="T101" s="11"/>
      <c r="U101" s="11" t="s">
        <v>333</v>
      </c>
      <c r="V101" s="12" t="s">
        <v>640</v>
      </c>
      <c r="W101" s="11"/>
      <c r="X101" s="14">
        <v>577</v>
      </c>
      <c r="Y101" s="14">
        <v>4472</v>
      </c>
      <c r="Z101" s="14">
        <v>577</v>
      </c>
      <c r="AA101" s="15">
        <v>0.91756066454624197</v>
      </c>
      <c r="AB101" s="16">
        <v>0.62060866915073998</v>
      </c>
      <c r="AC101" s="17">
        <v>4121188</v>
      </c>
      <c r="AD101" s="14">
        <v>68655</v>
      </c>
      <c r="AE101" s="14">
        <v>68655</v>
      </c>
      <c r="AF101" s="14">
        <v>7142.4402079722704</v>
      </c>
      <c r="AG101" s="14">
        <v>7142.4402079722704</v>
      </c>
      <c r="AH101" s="14">
        <v>9752</v>
      </c>
      <c r="AI101" s="14">
        <v>9752</v>
      </c>
      <c r="AJ101" s="14">
        <v>11</v>
      </c>
      <c r="AK101" s="14">
        <v>37</v>
      </c>
      <c r="AL101" s="14">
        <v>0</v>
      </c>
      <c r="AM101" s="14">
        <v>0</v>
      </c>
      <c r="AN101" s="14">
        <v>0</v>
      </c>
      <c r="AO101" s="14">
        <v>3</v>
      </c>
      <c r="AP101" s="14">
        <v>40</v>
      </c>
      <c r="AQ101" s="22">
        <f>VLOOKUP($B101,Sheet3!$A:$Z,3,FALSE)</f>
        <v>6.3607355734754089E-5</v>
      </c>
      <c r="AR101" s="22">
        <f>VLOOKUP($B101,Sheet3!$A:$Z,4,FALSE)</f>
        <v>1.0660516453871838E-4</v>
      </c>
      <c r="AS101" s="22">
        <f>VLOOKUP($B101,Sheet3!$A:$Z,5,FALSE)</f>
        <v>9.0129064069603806E-5</v>
      </c>
      <c r="AT101" s="22">
        <f>VLOOKUP($B101,Sheet3!$A:$Z,6,FALSE)</f>
        <v>9.5353919242475413E-5</v>
      </c>
      <c r="AU101" s="22">
        <f>VLOOKUP($B101,Sheet3!$A:$Z,6,FALSE)</f>
        <v>9.5353919242475413E-5</v>
      </c>
      <c r="AV101" s="22">
        <f>VLOOKUP($B101,Sheet3!$A:$Z,8,FALSE)</f>
        <v>1.0544975718958303E-4</v>
      </c>
      <c r="AW101" s="22">
        <f>VLOOKUP($B101,Sheet3!$A:$Z,9,FALSE)</f>
        <v>1.0909611271290584E-4</v>
      </c>
      <c r="AX101" s="22">
        <f>VLOOKUP($B101,Sheet3!$A:$Z,10,FALSE)</f>
        <v>1.0295366102307604E-4</v>
      </c>
      <c r="AY101" s="22">
        <f>VLOOKUP($B101,Sheet3!$A:$Z,11,FALSE)</f>
        <v>1.6889836790936211E-4</v>
      </c>
      <c r="AZ101" s="22">
        <f>VLOOKUP($B101,Sheet3!$A:$Z,12,FALSE)</f>
        <v>3.6949217304803832E-4</v>
      </c>
      <c r="BA101" s="22">
        <f>VLOOKUP($B101,Sheet3!$A:$Z,13,FALSE)</f>
        <v>1.8657138204528632E-4</v>
      </c>
      <c r="BB101" s="22">
        <f>VLOOKUP($B101,Sheet3!$A:$Z,14,FALSE)</f>
        <v>7.9289492483941397E-4</v>
      </c>
      <c r="BC101" s="23">
        <f>VLOOKUP($B101,Sheet3!$A:$Z,15,FALSE)</f>
        <v>1.3204249858114631E-4</v>
      </c>
      <c r="BD101" s="22">
        <f>VLOOKUP($B101,Sheet3!$A:$Z,16,FALSE)</f>
        <v>1.4208802480771717E-4</v>
      </c>
      <c r="BE101" s="22">
        <f>VLOOKUP($B101,Sheet3!$A:$Z,17,FALSE)</f>
        <v>1.2747079722410474E-4</v>
      </c>
      <c r="BF101" s="22">
        <f>VLOOKUP($B101,Sheet3!$A:$Z,18,FALSE)</f>
        <v>1.536768089422292E-4</v>
      </c>
      <c r="BG101" s="22">
        <f>VLOOKUP($B101,Sheet3!$A:$Z,19,FALSE)</f>
        <v>1.7409885406512746E-4</v>
      </c>
      <c r="BH101" s="22">
        <f>VLOOKUP($B101,Sheet3!$A:$Z,20,FALSE)</f>
        <v>1.6087136310065773E-4</v>
      </c>
      <c r="BI101" s="22">
        <f>VLOOKUP($B101,Sheet3!$A:$Z,21,FALSE)</f>
        <v>1.0566278985693208E-4</v>
      </c>
      <c r="BJ101" s="22">
        <f>VLOOKUP($B101,Sheet3!$A:$Z,22,FALSE)</f>
        <v>5.9760465809324032E-5</v>
      </c>
      <c r="BK101" s="22">
        <f>VLOOKUP($B101,Sheet3!$A:$Z,23,FALSE)</f>
        <v>8.500395889110378E-5</v>
      </c>
      <c r="BL101" s="22">
        <f>VLOOKUP($B101,Sheet3!$A:$Z,24,FALSE)</f>
        <v>4.4595571639685019E-5</v>
      </c>
      <c r="BM101" s="22">
        <f>VLOOKUP($B101,Sheet3!$A:$Z,25,FALSE)</f>
        <v>1.0850500038248828E-4</v>
      </c>
      <c r="BN101" s="22">
        <f>VLOOKUP($B101,Sheet3!$A:$Z,25,FALSE)</f>
        <v>1.0850500038248828E-4</v>
      </c>
    </row>
    <row r="102" spans="1:66" hidden="1" x14ac:dyDescent="0.2">
      <c r="A102" t="str">
        <f>VLOOKUP(B102,Sheet3!A:B,2,FALSE)</f>
        <v>compare with baikal</v>
      </c>
      <c r="B102" s="12" t="s">
        <v>113</v>
      </c>
      <c r="C102" s="13">
        <v>70.8</v>
      </c>
      <c r="D102" s="13">
        <v>0.53</v>
      </c>
      <c r="E102" s="12" t="s">
        <v>344</v>
      </c>
      <c r="F102" s="11" t="s">
        <v>414</v>
      </c>
      <c r="G102" s="13" t="s">
        <v>307</v>
      </c>
      <c r="H102" s="12"/>
      <c r="I102" s="12"/>
      <c r="J102" s="12" t="s">
        <v>308</v>
      </c>
      <c r="K102" s="12">
        <v>15</v>
      </c>
      <c r="L102" s="12">
        <v>98.04</v>
      </c>
      <c r="M102" s="12">
        <v>0</v>
      </c>
      <c r="N102" s="11"/>
      <c r="O102" s="11"/>
      <c r="P102" s="11"/>
      <c r="Q102" s="11"/>
      <c r="R102" s="11"/>
      <c r="S102" s="11"/>
      <c r="T102" s="11"/>
      <c r="U102" s="11" t="s">
        <v>415</v>
      </c>
      <c r="V102" s="12" t="s">
        <v>417</v>
      </c>
      <c r="W102" s="11"/>
      <c r="X102" s="14">
        <v>58</v>
      </c>
      <c r="Y102" s="14">
        <v>1072</v>
      </c>
      <c r="Z102" s="14">
        <v>58</v>
      </c>
      <c r="AA102" s="15">
        <v>0.95619787016804803</v>
      </c>
      <c r="AB102" s="16">
        <v>0.426425108143968</v>
      </c>
      <c r="AC102" s="17">
        <v>1013695</v>
      </c>
      <c r="AD102" s="14">
        <v>70520</v>
      </c>
      <c r="AE102" s="14">
        <v>70520</v>
      </c>
      <c r="AF102" s="14">
        <v>17477.5</v>
      </c>
      <c r="AG102" s="14">
        <v>17477.5</v>
      </c>
      <c r="AH102" s="14">
        <v>37724</v>
      </c>
      <c r="AI102" s="14">
        <v>37724</v>
      </c>
      <c r="AJ102" s="14">
        <v>11</v>
      </c>
      <c r="AK102" s="14">
        <v>24</v>
      </c>
      <c r="AL102" s="14">
        <v>0</v>
      </c>
      <c r="AM102" s="14">
        <v>0</v>
      </c>
      <c r="AN102" s="14">
        <v>0</v>
      </c>
      <c r="AO102" s="14">
        <v>1</v>
      </c>
      <c r="AP102" s="14">
        <v>25</v>
      </c>
      <c r="AQ102" s="22">
        <f>VLOOKUP($B102,Sheet3!$A:$Z,3,FALSE)</f>
        <v>1.513556410838396E-3</v>
      </c>
      <c r="AR102" s="22">
        <f>VLOOKUP($B102,Sheet3!$A:$Z,4,FALSE)</f>
        <v>1.3964909083620024E-3</v>
      </c>
      <c r="AS102" s="22">
        <f>VLOOKUP($B102,Sheet3!$A:$Z,5,FALSE)</f>
        <v>1.5671049758302906E-3</v>
      </c>
      <c r="AT102" s="22">
        <f>VLOOKUP($B102,Sheet3!$A:$Z,6,FALSE)</f>
        <v>1.9605576094776176E-3</v>
      </c>
      <c r="AU102" s="22">
        <f>VLOOKUP($B102,Sheet3!$A:$Z,6,FALSE)</f>
        <v>1.9605576094776176E-3</v>
      </c>
      <c r="AV102" s="22">
        <f>VLOOKUP($B102,Sheet3!$A:$Z,8,FALSE)</f>
        <v>2.7881105217227226E-3</v>
      </c>
      <c r="AW102" s="22">
        <f>VLOOKUP($B102,Sheet3!$A:$Z,9,FALSE)</f>
        <v>9.8579667526533317E-4</v>
      </c>
      <c r="AX102" s="22">
        <f>VLOOKUP($B102,Sheet3!$A:$Z,10,FALSE)</f>
        <v>2.9022329668818539E-3</v>
      </c>
      <c r="AY102" s="22">
        <f>VLOOKUP($B102,Sheet3!$A:$Z,11,FALSE)</f>
        <v>1.918667299656668E-3</v>
      </c>
      <c r="AZ102" s="22">
        <f>VLOOKUP($B102,Sheet3!$A:$Z,12,FALSE)</f>
        <v>4.7501693115165912E-4</v>
      </c>
      <c r="BA102" s="22">
        <f>VLOOKUP($B102,Sheet3!$A:$Z,13,FALSE)</f>
        <v>3.2748474664976834E-3</v>
      </c>
      <c r="BB102" s="22">
        <f>VLOOKUP($B102,Sheet3!$A:$Z,14,FALSE)</f>
        <v>1.0070851090915941E-3</v>
      </c>
      <c r="BC102" s="23">
        <f>VLOOKUP($B102,Sheet3!$A:$Z,15,FALSE)</f>
        <v>2.3917735078450506E-3</v>
      </c>
      <c r="BD102" s="22">
        <f>VLOOKUP($B102,Sheet3!$A:$Z,16,FALSE)</f>
        <v>2.2053792129970735E-3</v>
      </c>
      <c r="BE102" s="22">
        <f>VLOOKUP($B102,Sheet3!$A:$Z,17,FALSE)</f>
        <v>9.9375299718338392E-4</v>
      </c>
      <c r="BF102" s="22">
        <f>VLOOKUP($B102,Sheet3!$A:$Z,18,FALSE)</f>
        <v>1.8311461421618488E-3</v>
      </c>
      <c r="BG102" s="22">
        <f>VLOOKUP($B102,Sheet3!$A:$Z,19,FALSE)</f>
        <v>2.8786084130972248E-3</v>
      </c>
      <c r="BH102" s="22">
        <f>VLOOKUP($B102,Sheet3!$A:$Z,20,FALSE)</f>
        <v>1.0772699916884842E-3</v>
      </c>
      <c r="BI102" s="22">
        <f>VLOOKUP($B102,Sheet3!$A:$Z,21,FALSE)</f>
        <v>6.9176146447969802E-4</v>
      </c>
      <c r="BJ102" s="22">
        <f>VLOOKUP($B102,Sheet3!$A:$Z,22,FALSE)</f>
        <v>3.1351976138525219E-3</v>
      </c>
      <c r="BK102" s="22">
        <f>VLOOKUP($B102,Sheet3!$A:$Z,23,FALSE)</f>
        <v>4.4778785236276467E-3</v>
      </c>
      <c r="BL102" s="22">
        <f>VLOOKUP($B102,Sheet3!$A:$Z,24,FALSE)</f>
        <v>3.5427839932355328E-3</v>
      </c>
      <c r="BM102" s="22">
        <f>VLOOKUP($B102,Sheet3!$A:$Z,25,FALSE)</f>
        <v>3.9755128216792468E-3</v>
      </c>
      <c r="BN102" s="22">
        <f>VLOOKUP($B102,Sheet3!$A:$Z,25,FALSE)</f>
        <v>3.9755128216792468E-3</v>
      </c>
    </row>
    <row r="103" spans="1:66" hidden="1" x14ac:dyDescent="0.2">
      <c r="A103">
        <f>VLOOKUP(B103,Sheet3!A:B,2,FALSE)</f>
        <v>0</v>
      </c>
      <c r="B103" s="12" t="s">
        <v>648</v>
      </c>
      <c r="C103" s="13">
        <v>87.85</v>
      </c>
      <c r="D103" s="13">
        <v>5.14</v>
      </c>
      <c r="E103" s="12" t="s">
        <v>505</v>
      </c>
      <c r="F103" s="11" t="s">
        <v>649</v>
      </c>
      <c r="G103" s="13" t="s">
        <v>307</v>
      </c>
      <c r="H103" s="12"/>
      <c r="I103" s="12"/>
      <c r="J103" s="12" t="s">
        <v>308</v>
      </c>
      <c r="K103" s="12">
        <v>2</v>
      </c>
      <c r="L103" s="12">
        <v>92.16</v>
      </c>
      <c r="M103" s="12">
        <v>10.53</v>
      </c>
      <c r="N103" s="11" t="s">
        <v>551</v>
      </c>
      <c r="O103" s="11" t="s">
        <v>312</v>
      </c>
      <c r="P103" s="11" t="s">
        <v>312</v>
      </c>
      <c r="Q103" s="11" t="s">
        <v>312</v>
      </c>
      <c r="R103" s="11" t="s">
        <v>312</v>
      </c>
      <c r="S103" s="11" t="s">
        <v>312</v>
      </c>
      <c r="T103" s="11" t="s">
        <v>312</v>
      </c>
      <c r="U103" s="11" t="s">
        <v>333</v>
      </c>
      <c r="V103" s="12" t="s">
        <v>650</v>
      </c>
      <c r="W103" s="11"/>
      <c r="X103" s="14">
        <v>211</v>
      </c>
      <c r="Y103" s="14">
        <v>1389</v>
      </c>
      <c r="Z103" s="14">
        <v>211</v>
      </c>
      <c r="AA103" s="15">
        <v>0.90763580052370896</v>
      </c>
      <c r="AB103" s="16">
        <v>0.32924404602101798</v>
      </c>
      <c r="AC103" s="17">
        <v>1285065</v>
      </c>
      <c r="AD103" s="14">
        <v>26764</v>
      </c>
      <c r="AE103" s="14">
        <v>26764</v>
      </c>
      <c r="AF103" s="14">
        <v>6090.3554502369598</v>
      </c>
      <c r="AG103" s="14">
        <v>6090.3554502369598</v>
      </c>
      <c r="AH103" s="14">
        <v>8790</v>
      </c>
      <c r="AI103" s="14">
        <v>8790</v>
      </c>
      <c r="AJ103" s="14">
        <v>11</v>
      </c>
      <c r="AK103" s="14">
        <v>29</v>
      </c>
      <c r="AL103" s="14">
        <v>0</v>
      </c>
      <c r="AM103" s="14">
        <v>0</v>
      </c>
      <c r="AN103" s="14">
        <v>0</v>
      </c>
      <c r="AO103" s="14">
        <v>1</v>
      </c>
      <c r="AP103" s="14">
        <v>30</v>
      </c>
      <c r="AQ103" s="22">
        <f>VLOOKUP($B103,Sheet3!$A:$Z,3,FALSE)</f>
        <v>1.748520385766299E-4</v>
      </c>
      <c r="AR103" s="22">
        <f>VLOOKUP($B103,Sheet3!$A:$Z,4,FALSE)</f>
        <v>1.5635029399013462E-4</v>
      </c>
      <c r="AS103" s="22">
        <f>VLOOKUP($B103,Sheet3!$A:$Z,5,FALSE)</f>
        <v>1.4093950725889415E-4</v>
      </c>
      <c r="AT103" s="22">
        <f>VLOOKUP($B103,Sheet3!$A:$Z,6,FALSE)</f>
        <v>1.9582428869864636E-4</v>
      </c>
      <c r="AU103" s="22">
        <f>VLOOKUP($B103,Sheet3!$A:$Z,6,FALSE)</f>
        <v>1.9582428869864636E-4</v>
      </c>
      <c r="AV103" s="22">
        <f>VLOOKUP($B103,Sheet3!$A:$Z,8,FALSE)</f>
        <v>4.5920112987286453E-4</v>
      </c>
      <c r="AW103" s="22">
        <f>VLOOKUP($B103,Sheet3!$A:$Z,9,FALSE)</f>
        <v>1.4437714593900465E-4</v>
      </c>
      <c r="AX103" s="22">
        <f>VLOOKUP($B103,Sheet3!$A:$Z,10,FALSE)</f>
        <v>2.2489864031994939E-4</v>
      </c>
      <c r="AY103" s="22">
        <f>VLOOKUP($B103,Sheet3!$A:$Z,11,FALSE)</f>
        <v>2.7556719003044266E-4</v>
      </c>
      <c r="AZ103" s="22">
        <f>VLOOKUP($B103,Sheet3!$A:$Z,12,FALSE)</f>
        <v>1.8056661147349454E-5</v>
      </c>
      <c r="BA103" s="22">
        <f>VLOOKUP($B103,Sheet3!$A:$Z,13,FALSE)</f>
        <v>5.6791764508943101E-4</v>
      </c>
      <c r="BB103" s="22">
        <f>VLOOKUP($B103,Sheet3!$A:$Z,14,FALSE)</f>
        <v>3.6609810124137819E-5</v>
      </c>
      <c r="BC103" s="23">
        <f>VLOOKUP($B103,Sheet3!$A:$Z,15,FALSE)</f>
        <v>5.5915031437524286E-4</v>
      </c>
      <c r="BD103" s="22">
        <f>VLOOKUP($B103,Sheet3!$A:$Z,16,FALSE)</f>
        <v>1.8986811553907629E-4</v>
      </c>
      <c r="BE103" s="22">
        <f>VLOOKUP($B103,Sheet3!$A:$Z,17,FALSE)</f>
        <v>1.1026307281213516E-4</v>
      </c>
      <c r="BF103" s="22">
        <f>VLOOKUP($B103,Sheet3!$A:$Z,18,FALSE)</f>
        <v>1.3754103829956521E-4</v>
      </c>
      <c r="BG103" s="22">
        <f>VLOOKUP($B103,Sheet3!$A:$Z,19,FALSE)</f>
        <v>2.3649413477776538E-4</v>
      </c>
      <c r="BH103" s="22">
        <f>VLOOKUP($B103,Sheet3!$A:$Z,20,FALSE)</f>
        <v>9.6499994657024482E-5</v>
      </c>
      <c r="BI103" s="22">
        <f>VLOOKUP($B103,Sheet3!$A:$Z,21,FALSE)</f>
        <v>7.0390715683327484E-5</v>
      </c>
      <c r="BJ103" s="22">
        <f>VLOOKUP($B103,Sheet3!$A:$Z,22,FALSE)</f>
        <v>2.4118673793230335E-4</v>
      </c>
      <c r="BK103" s="22">
        <f>VLOOKUP($B103,Sheet3!$A:$Z,23,FALSE)</f>
        <v>4.3256495218746226E-4</v>
      </c>
      <c r="BL103" s="22">
        <f>VLOOKUP($B103,Sheet3!$A:$Z,24,FALSE)</f>
        <v>1.6625551017455562E-4</v>
      </c>
      <c r="BM103" s="22">
        <f>VLOOKUP($B103,Sheet3!$A:$Z,25,FALSE)</f>
        <v>3.13237385273514E-4</v>
      </c>
      <c r="BN103" s="22">
        <f>VLOOKUP($B103,Sheet3!$A:$Z,25,FALSE)</f>
        <v>3.13237385273514E-4</v>
      </c>
    </row>
    <row r="104" spans="1:66" hidden="1" x14ac:dyDescent="0.2">
      <c r="A104">
        <f>VLOOKUP(B104,Sheet3!A:B,2,FALSE)</f>
        <v>0</v>
      </c>
      <c r="B104" s="12" t="s">
        <v>651</v>
      </c>
      <c r="C104" s="13">
        <v>87.36</v>
      </c>
      <c r="D104" s="13">
        <v>2.4300000000000002</v>
      </c>
      <c r="E104" s="12" t="s">
        <v>505</v>
      </c>
      <c r="F104" s="11" t="s">
        <v>652</v>
      </c>
      <c r="G104" s="13" t="s">
        <v>307</v>
      </c>
      <c r="H104" s="12"/>
      <c r="I104" s="12"/>
      <c r="J104" s="12" t="s">
        <v>308</v>
      </c>
      <c r="K104" s="12">
        <v>1</v>
      </c>
      <c r="L104" s="12">
        <v>92.16</v>
      </c>
      <c r="M104" s="12">
        <v>5.88</v>
      </c>
      <c r="N104" s="11" t="s">
        <v>653</v>
      </c>
      <c r="O104" s="11" t="s">
        <v>654</v>
      </c>
      <c r="P104" s="11" t="s">
        <v>312</v>
      </c>
      <c r="Q104" s="11" t="s">
        <v>312</v>
      </c>
      <c r="R104" s="11" t="s">
        <v>312</v>
      </c>
      <c r="S104" s="11" t="s">
        <v>312</v>
      </c>
      <c r="T104" s="11" t="s">
        <v>312</v>
      </c>
      <c r="U104" s="11" t="s">
        <v>333</v>
      </c>
      <c r="V104" s="12" t="s">
        <v>655</v>
      </c>
      <c r="W104" s="11" t="s">
        <v>656</v>
      </c>
      <c r="X104" s="14">
        <v>195</v>
      </c>
      <c r="Y104" s="14">
        <v>1289</v>
      </c>
      <c r="Z104" s="14">
        <v>195</v>
      </c>
      <c r="AA104" s="15">
        <v>0.92541286468011996</v>
      </c>
      <c r="AB104" s="16">
        <v>0.44377056287210798</v>
      </c>
      <c r="AC104" s="17">
        <v>1151043</v>
      </c>
      <c r="AD104" s="14">
        <v>19860</v>
      </c>
      <c r="AE104" s="14">
        <v>19860</v>
      </c>
      <c r="AF104" s="14">
        <v>5902.7846153846103</v>
      </c>
      <c r="AG104" s="14">
        <v>5902.7846153846103</v>
      </c>
      <c r="AH104" s="14">
        <v>7962</v>
      </c>
      <c r="AI104" s="14">
        <v>7962</v>
      </c>
      <c r="AJ104" s="14">
        <v>11</v>
      </c>
      <c r="AK104" s="14">
        <v>22</v>
      </c>
      <c r="AL104" s="14">
        <v>0</v>
      </c>
      <c r="AM104" s="14">
        <v>0</v>
      </c>
      <c r="AN104" s="14">
        <v>0</v>
      </c>
      <c r="AO104" s="14">
        <v>0</v>
      </c>
      <c r="AP104" s="14">
        <v>22</v>
      </c>
      <c r="AQ104" s="22">
        <f>VLOOKUP($B104,Sheet3!$A:$Z,3,FALSE)</f>
        <v>3.4563438272249426E-5</v>
      </c>
      <c r="AR104" s="22">
        <f>VLOOKUP($B104,Sheet3!$A:$Z,4,FALSE)</f>
        <v>7.8397291145658704E-5</v>
      </c>
      <c r="AS104" s="22">
        <f>VLOOKUP($B104,Sheet3!$A:$Z,5,FALSE)</f>
        <v>4.949773359858668E-5</v>
      </c>
      <c r="AT104" s="22">
        <f>VLOOKUP($B104,Sheet3!$A:$Z,6,FALSE)</f>
        <v>4.1095200578700193E-5</v>
      </c>
      <c r="AU104" s="22">
        <f>VLOOKUP($B104,Sheet3!$A:$Z,6,FALSE)</f>
        <v>4.1095200578700193E-5</v>
      </c>
      <c r="AV104" s="22">
        <f>VLOOKUP($B104,Sheet3!$A:$Z,8,FALSE)</f>
        <v>8.9996579715311647E-6</v>
      </c>
      <c r="AW104" s="22">
        <f>VLOOKUP($B104,Sheet3!$A:$Z,9,FALSE)</f>
        <v>2.6080168042041425E-4</v>
      </c>
      <c r="AX104" s="22">
        <f>VLOOKUP($B104,Sheet3!$A:$Z,10,FALSE)</f>
        <v>7.2629587198444618E-6</v>
      </c>
      <c r="AY104" s="22">
        <f>VLOOKUP($B104,Sheet3!$A:$Z,11,FALSE)</f>
        <v>6.279540444100422E-6</v>
      </c>
      <c r="AZ104" s="22">
        <f>VLOOKUP($B104,Sheet3!$A:$Z,12,FALSE)</f>
        <v>4.6321839521206516E-4</v>
      </c>
      <c r="BA104" s="22">
        <f>VLOOKUP($B104,Sheet3!$A:$Z,13,FALSE)</f>
        <v>9.3962841706533234E-6</v>
      </c>
      <c r="BB104" s="22">
        <f>VLOOKUP($B104,Sheet3!$A:$Z,14,FALSE)</f>
        <v>1.8049915170075255E-4</v>
      </c>
      <c r="BC104" s="23">
        <f>VLOOKUP($B104,Sheet3!$A:$Z,15,FALSE)</f>
        <v>1.1477565159656089E-5</v>
      </c>
      <c r="BD104" s="22">
        <f>VLOOKUP($B104,Sheet3!$A:$Z,16,FALSE)</f>
        <v>6.1026496500876499E-5</v>
      </c>
      <c r="BE104" s="22">
        <f>VLOOKUP($B104,Sheet3!$A:$Z,17,FALSE)</f>
        <v>5.8619513050545606E-5</v>
      </c>
      <c r="BF104" s="22">
        <f>VLOOKUP($B104,Sheet3!$A:$Z,18,FALSE)</f>
        <v>7.565190698311479E-5</v>
      </c>
      <c r="BG104" s="22">
        <f>VLOOKUP($B104,Sheet3!$A:$Z,19,FALSE)</f>
        <v>9.2441962998412449E-6</v>
      </c>
      <c r="BH104" s="22">
        <f>VLOOKUP($B104,Sheet3!$A:$Z,20,FALSE)</f>
        <v>6.7210308410972641E-4</v>
      </c>
      <c r="BI104" s="22">
        <f>VLOOKUP($B104,Sheet3!$A:$Z,21,FALSE)</f>
        <v>1.4339109434047487E-4</v>
      </c>
      <c r="BJ104" s="22">
        <f>VLOOKUP($B104,Sheet3!$A:$Z,22,FALSE)</f>
        <v>8.9474706907242077E-6</v>
      </c>
      <c r="BK104" s="22">
        <f>VLOOKUP($B104,Sheet3!$A:$Z,23,FALSE)</f>
        <v>2.2901209829516436E-5</v>
      </c>
      <c r="BL104" s="22">
        <f>VLOOKUP($B104,Sheet3!$A:$Z,24,FALSE)</f>
        <v>9.3928242126921549E-6</v>
      </c>
      <c r="BM104" s="22">
        <f>VLOOKUP($B104,Sheet3!$A:$Z,25,FALSE)</f>
        <v>2.0443965295427074E-5</v>
      </c>
      <c r="BN104" s="22">
        <f>VLOOKUP($B104,Sheet3!$A:$Z,25,FALSE)</f>
        <v>2.0443965295427074E-5</v>
      </c>
    </row>
    <row r="105" spans="1:66" hidden="1" x14ac:dyDescent="0.2">
      <c r="A105">
        <f>VLOOKUP(B105,Sheet3!A:B,2,FALSE)</f>
        <v>0</v>
      </c>
      <c r="B105" s="12" t="s">
        <v>657</v>
      </c>
      <c r="C105" s="13">
        <v>90.11</v>
      </c>
      <c r="D105" s="13">
        <v>1.1000000000000001</v>
      </c>
      <c r="E105" s="12" t="s">
        <v>505</v>
      </c>
      <c r="F105" s="11" t="s">
        <v>652</v>
      </c>
      <c r="G105" s="13" t="s">
        <v>307</v>
      </c>
      <c r="H105" s="12"/>
      <c r="I105" s="12"/>
      <c r="J105" s="12" t="s">
        <v>308</v>
      </c>
      <c r="K105" s="12">
        <v>1</v>
      </c>
      <c r="L105" s="12">
        <v>96.08</v>
      </c>
      <c r="M105" s="12">
        <v>7.84</v>
      </c>
      <c r="N105" s="11"/>
      <c r="O105" s="11"/>
      <c r="P105" s="11"/>
      <c r="Q105" s="11"/>
      <c r="R105" s="11"/>
      <c r="S105" s="11"/>
      <c r="T105" s="11"/>
      <c r="U105" s="11" t="s">
        <v>333</v>
      </c>
      <c r="V105" s="12" t="s">
        <v>658</v>
      </c>
      <c r="W105" s="11"/>
      <c r="X105" s="14">
        <v>258</v>
      </c>
      <c r="Y105" s="14">
        <v>1556</v>
      </c>
      <c r="Z105" s="14">
        <v>258</v>
      </c>
      <c r="AA105" s="15">
        <v>0.89808511202143404</v>
      </c>
      <c r="AB105" s="16">
        <v>0.31384900991825199</v>
      </c>
      <c r="AC105" s="17">
        <v>1433922</v>
      </c>
      <c r="AD105" s="14">
        <v>35850</v>
      </c>
      <c r="AE105" s="14">
        <v>35850</v>
      </c>
      <c r="AF105" s="14">
        <v>5557.8372093023199</v>
      </c>
      <c r="AG105" s="14">
        <v>5557.8372093023199</v>
      </c>
      <c r="AH105" s="14">
        <v>8147</v>
      </c>
      <c r="AI105" s="14">
        <v>8147</v>
      </c>
      <c r="AJ105" s="14">
        <v>11</v>
      </c>
      <c r="AK105" s="14">
        <v>27</v>
      </c>
      <c r="AL105" s="14">
        <v>0</v>
      </c>
      <c r="AM105" s="14">
        <v>0</v>
      </c>
      <c r="AN105" s="14">
        <v>0</v>
      </c>
      <c r="AO105" s="14">
        <v>0</v>
      </c>
      <c r="AP105" s="14">
        <v>27</v>
      </c>
      <c r="AQ105" s="22">
        <f>VLOOKUP($B105,Sheet3!$A:$Z,3,FALSE)</f>
        <v>9.0098528657118885E-5</v>
      </c>
      <c r="AR105" s="22">
        <f>VLOOKUP($B105,Sheet3!$A:$Z,4,FALSE)</f>
        <v>5.1763976364976009E-5</v>
      </c>
      <c r="AS105" s="22">
        <f>VLOOKUP($B105,Sheet3!$A:$Z,5,FALSE)</f>
        <v>6.3568743451125829E-5</v>
      </c>
      <c r="AT105" s="22">
        <f>VLOOKUP($B105,Sheet3!$A:$Z,6,FALSE)</f>
        <v>8.0322598955815224E-5</v>
      </c>
      <c r="AU105" s="22">
        <f>VLOOKUP($B105,Sheet3!$A:$Z,6,FALSE)</f>
        <v>8.0322598955815224E-5</v>
      </c>
      <c r="AV105" s="22">
        <f>VLOOKUP($B105,Sheet3!$A:$Z,8,FALSE)</f>
        <v>1.552494889028195E-4</v>
      </c>
      <c r="AW105" s="22">
        <f>VLOOKUP($B105,Sheet3!$A:$Z,9,FALSE)</f>
        <v>7.1978343832978522E-5</v>
      </c>
      <c r="AX105" s="22">
        <f>VLOOKUP($B105,Sheet3!$A:$Z,10,FALSE)</f>
        <v>1.1086056425140461E-4</v>
      </c>
      <c r="AY105" s="22">
        <f>VLOOKUP($B105,Sheet3!$A:$Z,11,FALSE)</f>
        <v>9.3114122867338729E-5</v>
      </c>
      <c r="AZ105" s="22">
        <f>VLOOKUP($B105,Sheet3!$A:$Z,12,FALSE)</f>
        <v>3.9969015772189384E-5</v>
      </c>
      <c r="BA105" s="22">
        <f>VLOOKUP($B105,Sheet3!$A:$Z,13,FALSE)</f>
        <v>8.8973550298061775E-5</v>
      </c>
      <c r="BB105" s="22">
        <f>VLOOKUP($B105,Sheet3!$A:$Z,14,FALSE)</f>
        <v>5.0031611729484568E-5</v>
      </c>
      <c r="BC105" s="23">
        <f>VLOOKUP($B105,Sheet3!$A:$Z,15,FALSE)</f>
        <v>2.0008600501811161E-4</v>
      </c>
      <c r="BD105" s="22">
        <f>VLOOKUP($B105,Sheet3!$A:$Z,16,FALSE)</f>
        <v>4.6437305998380358E-5</v>
      </c>
      <c r="BE105" s="22">
        <f>VLOOKUP($B105,Sheet3!$A:$Z,17,FALSE)</f>
        <v>3.9560090121499551E-5</v>
      </c>
      <c r="BF105" s="22">
        <f>VLOOKUP($B105,Sheet3!$A:$Z,18,FALSE)</f>
        <v>2.9470208679682242E-5</v>
      </c>
      <c r="BG105" s="22">
        <f>VLOOKUP($B105,Sheet3!$A:$Z,19,FALSE)</f>
        <v>4.4309352674425293E-5</v>
      </c>
      <c r="BH105" s="22">
        <f>VLOOKUP($B105,Sheet3!$A:$Z,20,FALSE)</f>
        <v>3.7886940025063726E-5</v>
      </c>
      <c r="BI105" s="22">
        <f>VLOOKUP($B105,Sheet3!$A:$Z,21,FALSE)</f>
        <v>1.9008618363061583E-5</v>
      </c>
      <c r="BJ105" s="22">
        <f>VLOOKUP($B105,Sheet3!$A:$Z,22,FALSE)</f>
        <v>4.6421407512632364E-5</v>
      </c>
      <c r="BK105" s="22">
        <f>VLOOKUP($B105,Sheet3!$A:$Z,23,FALSE)</f>
        <v>8.935203050304606E-4</v>
      </c>
      <c r="BL105" s="22">
        <f>VLOOKUP($B105,Sheet3!$A:$Z,24,FALSE)</f>
        <v>4.3940380858383964E-5</v>
      </c>
      <c r="BM105" s="22">
        <f>VLOOKUP($B105,Sheet3!$A:$Z,25,FALSE)</f>
        <v>1.5672693088562695E-4</v>
      </c>
      <c r="BN105" s="22">
        <f>VLOOKUP($B105,Sheet3!$A:$Z,25,FALSE)</f>
        <v>1.5672693088562695E-4</v>
      </c>
    </row>
    <row r="106" spans="1:66" hidden="1" x14ac:dyDescent="0.2">
      <c r="A106">
        <f>VLOOKUP(B106,Sheet3!A:B,2,FALSE)</f>
        <v>0</v>
      </c>
      <c r="B106" s="12" t="s">
        <v>659</v>
      </c>
      <c r="C106" s="13">
        <v>93.99</v>
      </c>
      <c r="D106" s="13">
        <v>0.25</v>
      </c>
      <c r="E106" s="12" t="s">
        <v>505</v>
      </c>
      <c r="F106" s="11" t="s">
        <v>660</v>
      </c>
      <c r="G106" s="13" t="s">
        <v>307</v>
      </c>
      <c r="H106" s="12"/>
      <c r="I106" s="12"/>
      <c r="J106" s="12" t="s">
        <v>308</v>
      </c>
      <c r="K106" s="12">
        <v>1</v>
      </c>
      <c r="L106" s="12">
        <v>98.04</v>
      </c>
      <c r="M106" s="12">
        <v>0</v>
      </c>
      <c r="N106" s="11" t="s">
        <v>309</v>
      </c>
      <c r="O106" s="11" t="s">
        <v>496</v>
      </c>
      <c r="P106" s="11" t="s">
        <v>497</v>
      </c>
      <c r="Q106" s="11" t="s">
        <v>312</v>
      </c>
      <c r="R106" s="11" t="s">
        <v>312</v>
      </c>
      <c r="S106" s="11" t="s">
        <v>312</v>
      </c>
      <c r="T106" s="11" t="s">
        <v>312</v>
      </c>
      <c r="U106" s="11" t="s">
        <v>661</v>
      </c>
      <c r="V106" s="12" t="s">
        <v>662</v>
      </c>
      <c r="W106" s="11" t="s">
        <v>663</v>
      </c>
      <c r="X106" s="14">
        <v>166</v>
      </c>
      <c r="Y106" s="14">
        <v>3702</v>
      </c>
      <c r="Z106" s="14">
        <v>166</v>
      </c>
      <c r="AA106" s="15">
        <v>0.93833501481117099</v>
      </c>
      <c r="AB106" s="16">
        <v>0.68091893959429595</v>
      </c>
      <c r="AC106" s="17">
        <v>3694171</v>
      </c>
      <c r="AD106" s="14">
        <v>124890</v>
      </c>
      <c r="AE106" s="14">
        <v>124890</v>
      </c>
      <c r="AF106" s="14">
        <v>22254.042168674601</v>
      </c>
      <c r="AG106" s="14">
        <v>22254.042168674601</v>
      </c>
      <c r="AH106" s="14">
        <v>32122</v>
      </c>
      <c r="AI106" s="14">
        <v>32122</v>
      </c>
      <c r="AJ106" s="14">
        <v>11</v>
      </c>
      <c r="AK106" s="14">
        <v>40</v>
      </c>
      <c r="AL106" s="14">
        <v>0</v>
      </c>
      <c r="AM106" s="14">
        <v>0</v>
      </c>
      <c r="AN106" s="14">
        <v>0</v>
      </c>
      <c r="AO106" s="14">
        <v>0</v>
      </c>
      <c r="AP106" s="14">
        <v>40</v>
      </c>
      <c r="AQ106" s="22">
        <f>VLOOKUP($B106,Sheet3!$A:$Z,3,FALSE)</f>
        <v>2.0542692845227715E-4</v>
      </c>
      <c r="AR106" s="22">
        <f>VLOOKUP($B106,Sheet3!$A:$Z,4,FALSE)</f>
        <v>1.12906235604149E-4</v>
      </c>
      <c r="AS106" s="22">
        <f>VLOOKUP($B106,Sheet3!$A:$Z,5,FALSE)</f>
        <v>7.9552690842309737E-5</v>
      </c>
      <c r="AT106" s="22">
        <f>VLOOKUP($B106,Sheet3!$A:$Z,6,FALSE)</f>
        <v>5.2519466378581096E-5</v>
      </c>
      <c r="AU106" s="22">
        <f>VLOOKUP($B106,Sheet3!$A:$Z,6,FALSE)</f>
        <v>5.2519466378581096E-5</v>
      </c>
      <c r="AV106" s="22">
        <f>VLOOKUP($B106,Sheet3!$A:$Z,8,FALSE)</f>
        <v>7.7873784701027868E-6</v>
      </c>
      <c r="AW106" s="22">
        <f>VLOOKUP($B106,Sheet3!$A:$Z,9,FALSE)</f>
        <v>1.4380774177122872E-4</v>
      </c>
      <c r="AX106" s="22">
        <f>VLOOKUP($B106,Sheet3!$A:$Z,10,FALSE)</f>
        <v>8.1881140087050376E-6</v>
      </c>
      <c r="AY106" s="22">
        <f>VLOOKUP($B106,Sheet3!$A:$Z,11,FALSE)</f>
        <v>4.4139807434973715E-6</v>
      </c>
      <c r="AZ106" s="22">
        <f>VLOOKUP($B106,Sheet3!$A:$Z,12,FALSE)</f>
        <v>1.835710772614835E-4</v>
      </c>
      <c r="BA106" s="22">
        <f>VLOOKUP($B106,Sheet3!$A:$Z,13,FALSE)</f>
        <v>3.6498131606869806E-6</v>
      </c>
      <c r="BB106" s="22">
        <f>VLOOKUP($B106,Sheet3!$A:$Z,14,FALSE)</f>
        <v>7.9204857290216703E-5</v>
      </c>
      <c r="BC106" s="23">
        <f>VLOOKUP($B106,Sheet3!$A:$Z,15,FALSE)</f>
        <v>3.7624429951364532E-6</v>
      </c>
      <c r="BD106" s="22">
        <f>VLOOKUP($B106,Sheet3!$A:$Z,16,FALSE)</f>
        <v>1.0875690706323854E-4</v>
      </c>
      <c r="BE106" s="22">
        <f>VLOOKUP($B106,Sheet3!$A:$Z,17,FALSE)</f>
        <v>8.5000387864439194E-5</v>
      </c>
      <c r="BF106" s="22">
        <f>VLOOKUP($B106,Sheet3!$A:$Z,18,FALSE)</f>
        <v>8.8131559986182723E-5</v>
      </c>
      <c r="BG106" s="22">
        <f>VLOOKUP($B106,Sheet3!$A:$Z,19,FALSE)</f>
        <v>9.5893064369814171E-6</v>
      </c>
      <c r="BH106" s="22">
        <f>VLOOKUP($B106,Sheet3!$A:$Z,20,FALSE)</f>
        <v>6.5733520056049252E-5</v>
      </c>
      <c r="BI106" s="22">
        <f>VLOOKUP($B106,Sheet3!$A:$Z,21,FALSE)</f>
        <v>1.2661317421952566E-3</v>
      </c>
      <c r="BJ106" s="22">
        <f>VLOOKUP($B106,Sheet3!$A:$Z,22,FALSE)</f>
        <v>4.8581866277522697E-6</v>
      </c>
      <c r="BK106" s="22">
        <f>VLOOKUP($B106,Sheet3!$A:$Z,23,FALSE)</f>
        <v>7.2353153172260269E-6</v>
      </c>
      <c r="BL106" s="22">
        <f>VLOOKUP($B106,Sheet3!$A:$Z,24,FALSE)</f>
        <v>7.9242882697926215E-6</v>
      </c>
      <c r="BM106" s="22">
        <f>VLOOKUP($B106,Sheet3!$A:$Z,25,FALSE)</f>
        <v>7.0279954630708328E-6</v>
      </c>
      <c r="BN106" s="22">
        <f>VLOOKUP($B106,Sheet3!$A:$Z,25,FALSE)</f>
        <v>7.0279954630708328E-6</v>
      </c>
    </row>
    <row r="107" spans="1:66" hidden="1" x14ac:dyDescent="0.2">
      <c r="A107">
        <f>VLOOKUP(B107,Sheet3!A:B,2,FALSE)</f>
        <v>0</v>
      </c>
      <c r="B107" s="12" t="s">
        <v>664</v>
      </c>
      <c r="C107" s="13">
        <v>90.09</v>
      </c>
      <c r="D107" s="13">
        <v>7.43</v>
      </c>
      <c r="E107" s="12" t="s">
        <v>505</v>
      </c>
      <c r="F107" s="11" t="s">
        <v>660</v>
      </c>
      <c r="G107" s="13" t="s">
        <v>307</v>
      </c>
      <c r="H107" s="12"/>
      <c r="I107" s="12"/>
      <c r="J107" s="12" t="s">
        <v>308</v>
      </c>
      <c r="K107" s="12">
        <v>1</v>
      </c>
      <c r="L107" s="12">
        <v>98.04</v>
      </c>
      <c r="M107" s="12">
        <v>7.89</v>
      </c>
      <c r="N107" s="11"/>
      <c r="O107" s="11"/>
      <c r="P107" s="11"/>
      <c r="Q107" s="11"/>
      <c r="R107" s="11"/>
      <c r="S107" s="11"/>
      <c r="T107" s="11"/>
      <c r="U107" s="11" t="s">
        <v>661</v>
      </c>
      <c r="V107" s="12" t="s">
        <v>665</v>
      </c>
      <c r="W107" s="11"/>
      <c r="X107" s="14">
        <v>1019</v>
      </c>
      <c r="Y107" s="14">
        <v>4675</v>
      </c>
      <c r="Z107" s="14">
        <v>1019</v>
      </c>
      <c r="AA107" s="15">
        <v>0.93440876935391104</v>
      </c>
      <c r="AB107" s="16">
        <v>0.66820172225262398</v>
      </c>
      <c r="AC107" s="17">
        <v>4012884</v>
      </c>
      <c r="AD107" s="14">
        <v>27030</v>
      </c>
      <c r="AE107" s="14">
        <v>27030</v>
      </c>
      <c r="AF107" s="14">
        <v>3938.0608439646699</v>
      </c>
      <c r="AG107" s="14">
        <v>3938.0608439646699</v>
      </c>
      <c r="AH107" s="14">
        <v>4613</v>
      </c>
      <c r="AI107" s="14">
        <v>4613</v>
      </c>
      <c r="AJ107" s="14">
        <v>11</v>
      </c>
      <c r="AK107" s="14">
        <v>44</v>
      </c>
      <c r="AL107" s="14">
        <v>0</v>
      </c>
      <c r="AM107" s="14">
        <v>0</v>
      </c>
      <c r="AN107" s="14">
        <v>0</v>
      </c>
      <c r="AO107" s="14">
        <v>2</v>
      </c>
      <c r="AP107" s="14">
        <v>46</v>
      </c>
      <c r="AQ107" s="22">
        <f>VLOOKUP($B107,Sheet3!$A:$Z,3,FALSE)</f>
        <v>3.0382111389363841E-4</v>
      </c>
      <c r="AR107" s="22">
        <f>VLOOKUP($B107,Sheet3!$A:$Z,4,FALSE)</f>
        <v>8.339435950104606E-5</v>
      </c>
      <c r="AS107" s="22">
        <f>VLOOKUP($B107,Sheet3!$A:$Z,5,FALSE)</f>
        <v>9.432888324022115E-5</v>
      </c>
      <c r="AT107" s="22">
        <f>VLOOKUP($B107,Sheet3!$A:$Z,6,FALSE)</f>
        <v>5.060854360305048E-5</v>
      </c>
      <c r="AU107" s="22">
        <f>VLOOKUP($B107,Sheet3!$A:$Z,6,FALSE)</f>
        <v>5.060854360305048E-5</v>
      </c>
      <c r="AV107" s="22">
        <f>VLOOKUP($B107,Sheet3!$A:$Z,8,FALSE)</f>
        <v>5.1378437305884509E-6</v>
      </c>
      <c r="AW107" s="22">
        <f>VLOOKUP($B107,Sheet3!$A:$Z,9,FALSE)</f>
        <v>5.4331813104347096E-5</v>
      </c>
      <c r="AX107" s="22">
        <f>VLOOKUP($B107,Sheet3!$A:$Z,10,FALSE)</f>
        <v>5.0216038157969516E-6</v>
      </c>
      <c r="AY107" s="22">
        <f>VLOOKUP($B107,Sheet3!$A:$Z,11,FALSE)</f>
        <v>4.0436779482585398E-6</v>
      </c>
      <c r="AZ107" s="22">
        <f>VLOOKUP($B107,Sheet3!$A:$Z,12,FALSE)</f>
        <v>1.2296139539829141E-4</v>
      </c>
      <c r="BA107" s="22">
        <f>VLOOKUP($B107,Sheet3!$A:$Z,13,FALSE)</f>
        <v>3.4722506433910925E-6</v>
      </c>
      <c r="BB107" s="22">
        <f>VLOOKUP($B107,Sheet3!$A:$Z,14,FALSE)</f>
        <v>3.3847750870681411E-5</v>
      </c>
      <c r="BC107" s="23">
        <f>VLOOKUP($B107,Sheet3!$A:$Z,15,FALSE)</f>
        <v>3.2764426404022438E-6</v>
      </c>
      <c r="BD107" s="22">
        <f>VLOOKUP($B107,Sheet3!$A:$Z,16,FALSE)</f>
        <v>1.3540145656124676E-4</v>
      </c>
      <c r="BE107" s="22">
        <f>VLOOKUP($B107,Sheet3!$A:$Z,17,FALSE)</f>
        <v>1.0089535130050258E-4</v>
      </c>
      <c r="BF107" s="22">
        <f>VLOOKUP($B107,Sheet3!$A:$Z,18,FALSE)</f>
        <v>8.3870811212382175E-5</v>
      </c>
      <c r="BG107" s="22">
        <f>VLOOKUP($B107,Sheet3!$A:$Z,19,FALSE)</f>
        <v>6.916829156118028E-6</v>
      </c>
      <c r="BH107" s="22">
        <f>VLOOKUP($B107,Sheet3!$A:$Z,20,FALSE)</f>
        <v>2.2088624167181721E-5</v>
      </c>
      <c r="BI107" s="22">
        <f>VLOOKUP($B107,Sheet3!$A:$Z,21,FALSE)</f>
        <v>1.5306552280066337E-3</v>
      </c>
      <c r="BJ107" s="22">
        <f>VLOOKUP($B107,Sheet3!$A:$Z,22,FALSE)</f>
        <v>3.7363513661151011E-6</v>
      </c>
      <c r="BK107" s="22">
        <f>VLOOKUP($B107,Sheet3!$A:$Z,23,FALSE)</f>
        <v>3.9529215387828057E-6</v>
      </c>
      <c r="BL107" s="22">
        <f>VLOOKUP($B107,Sheet3!$A:$Z,24,FALSE)</f>
        <v>5.160414702950016E-6</v>
      </c>
      <c r="BM107" s="22">
        <f>VLOOKUP($B107,Sheet3!$A:$Z,25,FALSE)</f>
        <v>4.5078667255120771E-6</v>
      </c>
      <c r="BN107" s="22">
        <f>VLOOKUP($B107,Sheet3!$A:$Z,25,FALSE)</f>
        <v>4.5078667255120771E-6</v>
      </c>
    </row>
    <row r="108" spans="1:66" hidden="1" x14ac:dyDescent="0.2">
      <c r="A108">
        <f>VLOOKUP(B108,Sheet3!A:B,2,FALSE)</f>
        <v>0</v>
      </c>
      <c r="B108" s="12" t="s">
        <v>666</v>
      </c>
      <c r="C108" s="13">
        <v>89.43</v>
      </c>
      <c r="D108" s="13">
        <v>5.8</v>
      </c>
      <c r="E108" s="12" t="s">
        <v>505</v>
      </c>
      <c r="F108" s="11" t="s">
        <v>660</v>
      </c>
      <c r="G108" s="13" t="s">
        <v>307</v>
      </c>
      <c r="H108" s="12"/>
      <c r="I108" s="12"/>
      <c r="J108" s="12" t="s">
        <v>308</v>
      </c>
      <c r="K108" s="12">
        <v>1</v>
      </c>
      <c r="L108" s="12">
        <v>90.2</v>
      </c>
      <c r="M108" s="12">
        <v>15.69</v>
      </c>
      <c r="N108" s="11" t="s">
        <v>309</v>
      </c>
      <c r="O108" s="11" t="s">
        <v>496</v>
      </c>
      <c r="P108" s="11" t="s">
        <v>497</v>
      </c>
      <c r="Q108" s="11" t="s">
        <v>312</v>
      </c>
      <c r="R108" s="11" t="s">
        <v>312</v>
      </c>
      <c r="S108" s="11" t="s">
        <v>312</v>
      </c>
      <c r="T108" s="11" t="s">
        <v>312</v>
      </c>
      <c r="U108" s="11" t="s">
        <v>661</v>
      </c>
      <c r="V108" s="12" t="s">
        <v>667</v>
      </c>
      <c r="W108" s="11" t="s">
        <v>668</v>
      </c>
      <c r="X108" s="14">
        <v>454</v>
      </c>
      <c r="Y108" s="14">
        <v>3154</v>
      </c>
      <c r="Z108" s="14">
        <v>454</v>
      </c>
      <c r="AA108" s="15">
        <v>0.92249500345845004</v>
      </c>
      <c r="AB108" s="16">
        <v>0.68897529605996199</v>
      </c>
      <c r="AC108" s="17">
        <v>2772918</v>
      </c>
      <c r="AD108" s="14">
        <v>27454</v>
      </c>
      <c r="AE108" s="14">
        <v>27454</v>
      </c>
      <c r="AF108" s="14">
        <v>6107.7488986784101</v>
      </c>
      <c r="AG108" s="14">
        <v>6107.7488986784101</v>
      </c>
      <c r="AH108" s="14">
        <v>7742</v>
      </c>
      <c r="AI108" s="14">
        <v>7742</v>
      </c>
      <c r="AJ108" s="14">
        <v>11</v>
      </c>
      <c r="AK108" s="14">
        <v>36</v>
      </c>
      <c r="AL108" s="14">
        <v>0</v>
      </c>
      <c r="AM108" s="14">
        <v>0</v>
      </c>
      <c r="AN108" s="14">
        <v>0</v>
      </c>
      <c r="AO108" s="14">
        <v>3</v>
      </c>
      <c r="AP108" s="14">
        <v>39</v>
      </c>
      <c r="AQ108" s="22">
        <f>VLOOKUP($B108,Sheet3!$A:$Z,3,FALSE)</f>
        <v>8.3104777420797154E-5</v>
      </c>
      <c r="AR108" s="22">
        <f>VLOOKUP($B108,Sheet3!$A:$Z,4,FALSE)</f>
        <v>2.0026805932562021E-4</v>
      </c>
      <c r="AS108" s="22">
        <f>VLOOKUP($B108,Sheet3!$A:$Z,5,FALSE)</f>
        <v>1.3064737502741763E-4</v>
      </c>
      <c r="AT108" s="22">
        <f>VLOOKUP($B108,Sheet3!$A:$Z,6,FALSE)</f>
        <v>9.6197415382741604E-5</v>
      </c>
      <c r="AU108" s="22">
        <f>VLOOKUP($B108,Sheet3!$A:$Z,6,FALSE)</f>
        <v>9.6197415382741604E-5</v>
      </c>
      <c r="AV108" s="22">
        <f>VLOOKUP($B108,Sheet3!$A:$Z,8,FALSE)</f>
        <v>4.6294963431828606E-5</v>
      </c>
      <c r="AW108" s="22">
        <f>VLOOKUP($B108,Sheet3!$A:$Z,9,FALSE)</f>
        <v>3.8636553762038859E-4</v>
      </c>
      <c r="AX108" s="22">
        <f>VLOOKUP($B108,Sheet3!$A:$Z,10,FALSE)</f>
        <v>3.4006283056473909E-5</v>
      </c>
      <c r="AY108" s="22">
        <f>VLOOKUP($B108,Sheet3!$A:$Z,11,FALSE)</f>
        <v>1.6861112147451692E-5</v>
      </c>
      <c r="AZ108" s="22">
        <f>VLOOKUP($B108,Sheet3!$A:$Z,12,FALSE)</f>
        <v>6.0422383331030876E-4</v>
      </c>
      <c r="BA108" s="22">
        <f>VLOOKUP($B108,Sheet3!$A:$Z,13,FALSE)</f>
        <v>2.7282628231832774E-5</v>
      </c>
      <c r="BB108" s="22">
        <f>VLOOKUP($B108,Sheet3!$A:$Z,14,FALSE)</f>
        <v>9.8980579214236674E-4</v>
      </c>
      <c r="BC108" s="23">
        <f>VLOOKUP($B108,Sheet3!$A:$Z,15,FALSE)</f>
        <v>2.2209235394951839E-5</v>
      </c>
      <c r="BD108" s="22">
        <f>VLOOKUP($B108,Sheet3!$A:$Z,16,FALSE)</f>
        <v>1.0677193781223706E-4</v>
      </c>
      <c r="BE108" s="22">
        <f>VLOOKUP($B108,Sheet3!$A:$Z,17,FALSE)</f>
        <v>1.1555203406291835E-4</v>
      </c>
      <c r="BF108" s="22">
        <f>VLOOKUP($B108,Sheet3!$A:$Z,18,FALSE)</f>
        <v>1.2398613537042226E-4</v>
      </c>
      <c r="BG108" s="22">
        <f>VLOOKUP($B108,Sheet3!$A:$Z,19,FALSE)</f>
        <v>5.0207861529576665E-5</v>
      </c>
      <c r="BH108" s="22">
        <f>VLOOKUP($B108,Sheet3!$A:$Z,20,FALSE)</f>
        <v>4.4972755759330852E-4</v>
      </c>
      <c r="BI108" s="22">
        <f>VLOOKUP($B108,Sheet3!$A:$Z,21,FALSE)</f>
        <v>2.7775272205911533E-4</v>
      </c>
      <c r="BJ108" s="22">
        <f>VLOOKUP($B108,Sheet3!$A:$Z,22,FALSE)</f>
        <v>4.1926856165535588E-5</v>
      </c>
      <c r="BK108" s="22">
        <f>VLOOKUP($B108,Sheet3!$A:$Z,23,FALSE)</f>
        <v>9.7335344075629617E-5</v>
      </c>
      <c r="BL108" s="22">
        <f>VLOOKUP($B108,Sheet3!$A:$Z,24,FALSE)</f>
        <v>4.9499074073962467E-5</v>
      </c>
      <c r="BM108" s="22">
        <f>VLOOKUP($B108,Sheet3!$A:$Z,25,FALSE)</f>
        <v>4.1821932293457933E-5</v>
      </c>
      <c r="BN108" s="22">
        <f>VLOOKUP($B108,Sheet3!$A:$Z,25,FALSE)</f>
        <v>4.1821932293457933E-5</v>
      </c>
    </row>
    <row r="109" spans="1:66" hidden="1" x14ac:dyDescent="0.2">
      <c r="A109" t="str">
        <f>VLOOKUP(B109,Sheet3!A:B,2,FALSE)</f>
        <v>compare with baikal</v>
      </c>
      <c r="B109" s="12" t="s">
        <v>235</v>
      </c>
      <c r="C109" s="13">
        <v>92.22</v>
      </c>
      <c r="D109" s="13">
        <v>0.54</v>
      </c>
      <c r="E109" s="12" t="s">
        <v>344</v>
      </c>
      <c r="F109" s="11" t="s">
        <v>478</v>
      </c>
      <c r="G109" s="13" t="s">
        <v>307</v>
      </c>
      <c r="H109" s="12"/>
      <c r="I109" s="12"/>
      <c r="J109" s="12" t="s">
        <v>308</v>
      </c>
      <c r="K109" s="12">
        <v>19</v>
      </c>
      <c r="L109" s="12">
        <v>98.04</v>
      </c>
      <c r="M109" s="12">
        <v>1.96</v>
      </c>
      <c r="N109" s="11" t="s">
        <v>309</v>
      </c>
      <c r="O109" s="11" t="s">
        <v>352</v>
      </c>
      <c r="P109" s="11" t="s">
        <v>352</v>
      </c>
      <c r="Q109" s="11" t="s">
        <v>479</v>
      </c>
      <c r="R109" s="11" t="s">
        <v>312</v>
      </c>
      <c r="S109" s="11" t="s">
        <v>312</v>
      </c>
      <c r="T109" s="11" t="s">
        <v>312</v>
      </c>
      <c r="U109" s="11" t="s">
        <v>360</v>
      </c>
      <c r="V109" s="12" t="s">
        <v>480</v>
      </c>
      <c r="W109" s="11" t="s">
        <v>481</v>
      </c>
      <c r="X109" s="14">
        <v>87</v>
      </c>
      <c r="Y109" s="14">
        <v>2264</v>
      </c>
      <c r="Z109" s="14">
        <v>87</v>
      </c>
      <c r="AA109" s="15">
        <v>0.94866568158782405</v>
      </c>
      <c r="AB109" s="16">
        <v>0.64601695926263702</v>
      </c>
      <c r="AC109" s="17">
        <v>2129102</v>
      </c>
      <c r="AD109" s="14">
        <v>244086</v>
      </c>
      <c r="AE109" s="14">
        <v>244086</v>
      </c>
      <c r="AF109" s="14">
        <v>24472.4367816091</v>
      </c>
      <c r="AG109" s="14">
        <v>24472.4367816091</v>
      </c>
      <c r="AH109" s="14">
        <v>73855</v>
      </c>
      <c r="AI109" s="14">
        <v>73855</v>
      </c>
      <c r="AJ109" s="14">
        <v>11</v>
      </c>
      <c r="AK109" s="14">
        <v>42</v>
      </c>
      <c r="AL109" s="14">
        <v>0</v>
      </c>
      <c r="AM109" s="14">
        <v>0</v>
      </c>
      <c r="AN109" s="14">
        <v>0</v>
      </c>
      <c r="AO109" s="14">
        <v>0</v>
      </c>
      <c r="AP109" s="14">
        <v>42</v>
      </c>
      <c r="AQ109" s="22">
        <f>VLOOKUP($B109,Sheet3!$A:$Z,3,FALSE)</f>
        <v>3.1515540548088949E-4</v>
      </c>
      <c r="AR109" s="22">
        <f>VLOOKUP($B109,Sheet3!$A:$Z,4,FALSE)</f>
        <v>5.617094413686508E-4</v>
      </c>
      <c r="AS109" s="22">
        <f>VLOOKUP($B109,Sheet3!$A:$Z,5,FALSE)</f>
        <v>4.3718380800197756E-4</v>
      </c>
      <c r="AT109" s="22">
        <f>VLOOKUP($B109,Sheet3!$A:$Z,6,FALSE)</f>
        <v>5.3015910993285112E-4</v>
      </c>
      <c r="AU109" s="22">
        <f>VLOOKUP($B109,Sheet3!$A:$Z,6,FALSE)</f>
        <v>5.3015910993285112E-4</v>
      </c>
      <c r="AV109" s="22">
        <f>VLOOKUP($B109,Sheet3!$A:$Z,8,FALSE)</f>
        <v>6.1112901467193735E-4</v>
      </c>
      <c r="AW109" s="22">
        <f>VLOOKUP($B109,Sheet3!$A:$Z,9,FALSE)</f>
        <v>4.7735540131504229E-4</v>
      </c>
      <c r="AX109" s="22">
        <f>VLOOKUP($B109,Sheet3!$A:$Z,10,FALSE)</f>
        <v>6.0278117643195622E-4</v>
      </c>
      <c r="AY109" s="22">
        <f>VLOOKUP($B109,Sheet3!$A:$Z,11,FALSE)</f>
        <v>5.3266984248533306E-4</v>
      </c>
      <c r="AZ109" s="22">
        <f>VLOOKUP($B109,Sheet3!$A:$Z,12,FALSE)</f>
        <v>1.0875778409128666E-3</v>
      </c>
      <c r="BA109" s="22">
        <f>VLOOKUP($B109,Sheet3!$A:$Z,13,FALSE)</f>
        <v>6.1859102523369083E-4</v>
      </c>
      <c r="BB109" s="22">
        <f>VLOOKUP($B109,Sheet3!$A:$Z,14,FALSE)</f>
        <v>1.8448277887203736E-3</v>
      </c>
      <c r="BC109" s="23">
        <f>VLOOKUP($B109,Sheet3!$A:$Z,15,FALSE)</f>
        <v>3.9507072613863232E-4</v>
      </c>
      <c r="BD109" s="22">
        <f>VLOOKUP($B109,Sheet3!$A:$Z,16,FALSE)</f>
        <v>5.9968125274787603E-4</v>
      </c>
      <c r="BE109" s="22">
        <f>VLOOKUP($B109,Sheet3!$A:$Z,17,FALSE)</f>
        <v>3.3745508368563748E-4</v>
      </c>
      <c r="BF109" s="22">
        <f>VLOOKUP($B109,Sheet3!$A:$Z,18,FALSE)</f>
        <v>6.7364326651676127E-4</v>
      </c>
      <c r="BG109" s="22">
        <f>VLOOKUP($B109,Sheet3!$A:$Z,19,FALSE)</f>
        <v>8.8453630107396904E-4</v>
      </c>
      <c r="BH109" s="22">
        <f>VLOOKUP($B109,Sheet3!$A:$Z,20,FALSE)</f>
        <v>5.772925155179561E-4</v>
      </c>
      <c r="BI109" s="22">
        <f>VLOOKUP($B109,Sheet3!$A:$Z,21,FALSE)</f>
        <v>4.2991086250856775E-4</v>
      </c>
      <c r="BJ109" s="22">
        <f>VLOOKUP($B109,Sheet3!$A:$Z,22,FALSE)</f>
        <v>5.9682980035993978E-4</v>
      </c>
      <c r="BK109" s="22">
        <f>VLOOKUP($B109,Sheet3!$A:$Z,23,FALSE)</f>
        <v>4.7378384253953247E-4</v>
      </c>
      <c r="BL109" s="22">
        <f>VLOOKUP($B109,Sheet3!$A:$Z,24,FALSE)</f>
        <v>6.1211199372343452E-4</v>
      </c>
      <c r="BM109" s="22">
        <f>VLOOKUP($B109,Sheet3!$A:$Z,25,FALSE)</f>
        <v>7.5307846504513219E-4</v>
      </c>
      <c r="BN109" s="22">
        <f>VLOOKUP($B109,Sheet3!$A:$Z,25,FALSE)</f>
        <v>7.5307846504513219E-4</v>
      </c>
    </row>
    <row r="110" spans="1:66" hidden="1" x14ac:dyDescent="0.2">
      <c r="A110">
        <f>VLOOKUP(B110,Sheet3!A:B,2,FALSE)</f>
        <v>0</v>
      </c>
      <c r="B110" s="12" t="s">
        <v>671</v>
      </c>
      <c r="C110" s="13">
        <v>93.48</v>
      </c>
      <c r="D110" s="13">
        <v>1.91</v>
      </c>
      <c r="E110" s="12" t="s">
        <v>505</v>
      </c>
      <c r="F110" s="11" t="s">
        <v>660</v>
      </c>
      <c r="G110" s="13" t="s">
        <v>307</v>
      </c>
      <c r="H110" s="12"/>
      <c r="I110" s="12"/>
      <c r="J110" s="12" t="s">
        <v>308</v>
      </c>
      <c r="K110" s="12">
        <v>3</v>
      </c>
      <c r="L110" s="12">
        <v>100</v>
      </c>
      <c r="M110" s="12">
        <v>0</v>
      </c>
      <c r="N110" s="11"/>
      <c r="O110" s="11"/>
      <c r="P110" s="11"/>
      <c r="Q110" s="11"/>
      <c r="R110" s="11"/>
      <c r="S110" s="11"/>
      <c r="T110" s="11"/>
      <c r="U110" s="11" t="s">
        <v>661</v>
      </c>
      <c r="V110" s="12" t="s">
        <v>672</v>
      </c>
      <c r="W110" s="11"/>
      <c r="X110" s="14">
        <v>162</v>
      </c>
      <c r="Y110" s="14">
        <v>2588</v>
      </c>
      <c r="Z110" s="14">
        <v>162</v>
      </c>
      <c r="AA110" s="15">
        <v>0.89611848176715103</v>
      </c>
      <c r="AB110" s="16">
        <v>0.68274165827060895</v>
      </c>
      <c r="AC110" s="17">
        <v>2362220</v>
      </c>
      <c r="AD110" s="14">
        <v>149899</v>
      </c>
      <c r="AE110" s="14">
        <v>149899</v>
      </c>
      <c r="AF110" s="14">
        <v>14581.604938271599</v>
      </c>
      <c r="AG110" s="14">
        <v>14581.604938271599</v>
      </c>
      <c r="AH110" s="14">
        <v>30700</v>
      </c>
      <c r="AI110" s="14">
        <v>30700</v>
      </c>
      <c r="AJ110" s="14">
        <v>11</v>
      </c>
      <c r="AK110" s="14">
        <v>40</v>
      </c>
      <c r="AL110" s="14">
        <v>0</v>
      </c>
      <c r="AM110" s="14">
        <v>0</v>
      </c>
      <c r="AN110" s="14">
        <v>0</v>
      </c>
      <c r="AO110" s="14">
        <v>2</v>
      </c>
      <c r="AP110" s="14">
        <v>42</v>
      </c>
      <c r="AQ110" s="22">
        <f>VLOOKUP($B110,Sheet3!$A:$Z,3,FALSE)</f>
        <v>1.7227403213769464E-4</v>
      </c>
      <c r="AR110" s="22">
        <f>VLOOKUP($B110,Sheet3!$A:$Z,4,FALSE)</f>
        <v>3.1797010314438577E-4</v>
      </c>
      <c r="AS110" s="22">
        <f>VLOOKUP($B110,Sheet3!$A:$Z,5,FALSE)</f>
        <v>2.4256811638553332E-4</v>
      </c>
      <c r="AT110" s="22">
        <f>VLOOKUP($B110,Sheet3!$A:$Z,6,FALSE)</f>
        <v>1.7538162954026801E-4</v>
      </c>
      <c r="AU110" s="22">
        <f>VLOOKUP($B110,Sheet3!$A:$Z,6,FALSE)</f>
        <v>1.7538162954026801E-4</v>
      </c>
      <c r="AV110" s="22">
        <f>VLOOKUP($B110,Sheet3!$A:$Z,8,FALSE)</f>
        <v>3.3032564356379966E-5</v>
      </c>
      <c r="AW110" s="22">
        <f>VLOOKUP($B110,Sheet3!$A:$Z,9,FALSE)</f>
        <v>8.7406668337434057E-4</v>
      </c>
      <c r="AX110" s="22">
        <f>VLOOKUP($B110,Sheet3!$A:$Z,10,FALSE)</f>
        <v>2.9138750340730532E-5</v>
      </c>
      <c r="AY110" s="22">
        <f>VLOOKUP($B110,Sheet3!$A:$Z,11,FALSE)</f>
        <v>1.7662051956472569E-5</v>
      </c>
      <c r="AZ110" s="22">
        <f>VLOOKUP($B110,Sheet3!$A:$Z,12,FALSE)</f>
        <v>1.2371653291810257E-3</v>
      </c>
      <c r="BA110" s="22">
        <f>VLOOKUP($B110,Sheet3!$A:$Z,13,FALSE)</f>
        <v>2.2908057208430211E-5</v>
      </c>
      <c r="BB110" s="22">
        <f>VLOOKUP($B110,Sheet3!$A:$Z,14,FALSE)</f>
        <v>1.7566091258144551E-3</v>
      </c>
      <c r="BC110" s="23">
        <f>VLOOKUP($B110,Sheet3!$A:$Z,15,FALSE)</f>
        <v>1.5779050280971833E-5</v>
      </c>
      <c r="BD110" s="22">
        <f>VLOOKUP($B110,Sheet3!$A:$Z,16,FALSE)</f>
        <v>1.7970450485213816E-4</v>
      </c>
      <c r="BE110" s="22">
        <f>VLOOKUP($B110,Sheet3!$A:$Z,17,FALSE)</f>
        <v>2.4154283539910176E-4</v>
      </c>
      <c r="BF110" s="22">
        <f>VLOOKUP($B110,Sheet3!$A:$Z,18,FALSE)</f>
        <v>2.2619683534716786E-4</v>
      </c>
      <c r="BG110" s="22">
        <f>VLOOKUP($B110,Sheet3!$A:$Z,19,FALSE)</f>
        <v>5.8322633000774086E-5</v>
      </c>
      <c r="BH110" s="22">
        <f>VLOOKUP($B110,Sheet3!$A:$Z,20,FALSE)</f>
        <v>8.5048417164644964E-4</v>
      </c>
      <c r="BI110" s="22">
        <f>VLOOKUP($B110,Sheet3!$A:$Z,21,FALSE)</f>
        <v>6.7589047059590963E-4</v>
      </c>
      <c r="BJ110" s="22">
        <f>VLOOKUP($B110,Sheet3!$A:$Z,22,FALSE)</f>
        <v>1.6566730973965043E-5</v>
      </c>
      <c r="BK110" s="22">
        <f>VLOOKUP($B110,Sheet3!$A:$Z,23,FALSE)</f>
        <v>2.0375645196842337E-5</v>
      </c>
      <c r="BL110" s="22">
        <f>VLOOKUP($B110,Sheet3!$A:$Z,24,FALSE)</f>
        <v>1.7680093889544963E-5</v>
      </c>
      <c r="BM110" s="22">
        <f>VLOOKUP($B110,Sheet3!$A:$Z,25,FALSE)</f>
        <v>2.3940544265999471E-5</v>
      </c>
      <c r="BN110" s="22">
        <f>VLOOKUP($B110,Sheet3!$A:$Z,25,FALSE)</f>
        <v>2.3940544265999471E-5</v>
      </c>
    </row>
    <row r="111" spans="1:66" hidden="1" x14ac:dyDescent="0.2">
      <c r="A111">
        <f>VLOOKUP(B111,Sheet3!A:B,2,FALSE)</f>
        <v>0</v>
      </c>
      <c r="B111" s="12" t="s">
        <v>673</v>
      </c>
      <c r="C111" s="13">
        <v>98.85</v>
      </c>
      <c r="D111" s="13">
        <v>3.48</v>
      </c>
      <c r="E111" s="12" t="s">
        <v>505</v>
      </c>
      <c r="F111" s="11" t="s">
        <v>660</v>
      </c>
      <c r="G111" s="13" t="s">
        <v>307</v>
      </c>
      <c r="H111" s="12"/>
      <c r="I111" s="12"/>
      <c r="J111" s="12" t="s">
        <v>308</v>
      </c>
      <c r="K111" s="12">
        <v>5</v>
      </c>
      <c r="L111" s="12">
        <v>100</v>
      </c>
      <c r="M111" s="12">
        <v>0</v>
      </c>
      <c r="N111" s="11" t="s">
        <v>309</v>
      </c>
      <c r="O111" s="11" t="s">
        <v>496</v>
      </c>
      <c r="P111" s="11" t="s">
        <v>497</v>
      </c>
      <c r="Q111" s="11" t="s">
        <v>312</v>
      </c>
      <c r="R111" s="11" t="s">
        <v>312</v>
      </c>
      <c r="S111" s="11" t="s">
        <v>312</v>
      </c>
      <c r="T111" s="11" t="s">
        <v>312</v>
      </c>
      <c r="U111" s="11" t="s">
        <v>661</v>
      </c>
      <c r="V111" s="12" t="s">
        <v>674</v>
      </c>
      <c r="W111" s="11" t="s">
        <v>668</v>
      </c>
      <c r="X111" s="14">
        <v>164</v>
      </c>
      <c r="Y111" s="14">
        <v>4033</v>
      </c>
      <c r="Z111" s="14">
        <v>164</v>
      </c>
      <c r="AA111" s="15">
        <v>0.92413318766225505</v>
      </c>
      <c r="AB111" s="16">
        <v>0.64826757977072302</v>
      </c>
      <c r="AC111" s="17">
        <v>3985234</v>
      </c>
      <c r="AD111" s="14">
        <v>198367</v>
      </c>
      <c r="AE111" s="14">
        <v>198367</v>
      </c>
      <c r="AF111" s="14">
        <v>24300.207317073098</v>
      </c>
      <c r="AG111" s="14">
        <v>24300.207317073098</v>
      </c>
      <c r="AH111" s="14">
        <v>59297</v>
      </c>
      <c r="AI111" s="14">
        <v>59297</v>
      </c>
      <c r="AJ111" s="14">
        <v>11</v>
      </c>
      <c r="AK111" s="14">
        <v>54</v>
      </c>
      <c r="AL111" s="14">
        <v>0</v>
      </c>
      <c r="AM111" s="14">
        <v>0</v>
      </c>
      <c r="AN111" s="14">
        <v>0</v>
      </c>
      <c r="AO111" s="14">
        <v>1</v>
      </c>
      <c r="AP111" s="14">
        <v>55</v>
      </c>
      <c r="AQ111" s="22">
        <f>VLOOKUP($B111,Sheet3!$A:$Z,3,FALSE)</f>
        <v>1.4960739121575684E-4</v>
      </c>
      <c r="AR111" s="22">
        <f>VLOOKUP($B111,Sheet3!$A:$Z,4,FALSE)</f>
        <v>3.7320536004856251E-4</v>
      </c>
      <c r="AS111" s="22">
        <f>VLOOKUP($B111,Sheet3!$A:$Z,5,FALSE)</f>
        <v>2.4205127448181102E-4</v>
      </c>
      <c r="AT111" s="22">
        <f>VLOOKUP($B111,Sheet3!$A:$Z,6,FALSE)</f>
        <v>1.9522869402593303E-4</v>
      </c>
      <c r="AU111" s="22">
        <f>VLOOKUP($B111,Sheet3!$A:$Z,6,FALSE)</f>
        <v>1.9522869402593303E-4</v>
      </c>
      <c r="AV111" s="22">
        <f>VLOOKUP($B111,Sheet3!$A:$Z,8,FALSE)</f>
        <v>6.8506087230701311E-5</v>
      </c>
      <c r="AW111" s="22">
        <f>VLOOKUP($B111,Sheet3!$A:$Z,9,FALSE)</f>
        <v>8.9904045488920588E-4</v>
      </c>
      <c r="AX111" s="22">
        <f>VLOOKUP($B111,Sheet3!$A:$Z,10,FALSE)</f>
        <v>6.2329518778999962E-5</v>
      </c>
      <c r="AY111" s="22">
        <f>VLOOKUP($B111,Sheet3!$A:$Z,11,FALSE)</f>
        <v>2.1271375163164922E-5</v>
      </c>
      <c r="AZ111" s="22">
        <f>VLOOKUP($B111,Sheet3!$A:$Z,12,FALSE)</f>
        <v>1.3756720080744741E-3</v>
      </c>
      <c r="BA111" s="22">
        <f>VLOOKUP($B111,Sheet3!$A:$Z,13,FALSE)</f>
        <v>3.3480945507888338E-5</v>
      </c>
      <c r="BB111" s="22">
        <f>VLOOKUP($B111,Sheet3!$A:$Z,14,FALSE)</f>
        <v>1.7074632958129154E-3</v>
      </c>
      <c r="BC111" s="23">
        <f>VLOOKUP($B111,Sheet3!$A:$Z,15,FALSE)</f>
        <v>2.2644199003091646E-5</v>
      </c>
      <c r="BD111" s="22">
        <f>VLOOKUP($B111,Sheet3!$A:$Z,16,FALSE)</f>
        <v>2.0985910137670389E-4</v>
      </c>
      <c r="BE111" s="22">
        <f>VLOOKUP($B111,Sheet3!$A:$Z,17,FALSE)</f>
        <v>2.4131318496324193E-4</v>
      </c>
      <c r="BF111" s="22">
        <f>VLOOKUP($B111,Sheet3!$A:$Z,18,FALSE)</f>
        <v>2.5709247434138778E-4</v>
      </c>
      <c r="BG111" s="22">
        <f>VLOOKUP($B111,Sheet3!$A:$Z,19,FALSE)</f>
        <v>9.2702424928456484E-5</v>
      </c>
      <c r="BH111" s="22">
        <f>VLOOKUP($B111,Sheet3!$A:$Z,20,FALSE)</f>
        <v>9.1712851859139337E-4</v>
      </c>
      <c r="BI111" s="22">
        <f>VLOOKUP($B111,Sheet3!$A:$Z,21,FALSE)</f>
        <v>6.8071102833727932E-4</v>
      </c>
      <c r="BJ111" s="22">
        <f>VLOOKUP($B111,Sheet3!$A:$Z,22,FALSE)</f>
        <v>1.8005213224303944E-5</v>
      </c>
      <c r="BK111" s="22">
        <f>VLOOKUP($B111,Sheet3!$A:$Z,23,FALSE)</f>
        <v>3.0001696169163467E-5</v>
      </c>
      <c r="BL111" s="22">
        <f>VLOOKUP($B111,Sheet3!$A:$Z,24,FALSE)</f>
        <v>1.5641496959460554E-5</v>
      </c>
      <c r="BM111" s="22">
        <f>VLOOKUP($B111,Sheet3!$A:$Z,25,FALSE)</f>
        <v>3.46869323609598E-5</v>
      </c>
      <c r="BN111" s="22">
        <f>VLOOKUP($B111,Sheet3!$A:$Z,25,FALSE)</f>
        <v>3.46869323609598E-5</v>
      </c>
    </row>
    <row r="112" spans="1:66" hidden="1" x14ac:dyDescent="0.2">
      <c r="A112" t="str">
        <f>VLOOKUP(B112,Sheet3!A:B,2,FALSE)</f>
        <v>compare with baikal</v>
      </c>
      <c r="B112" s="12" t="s">
        <v>122</v>
      </c>
      <c r="C112" s="13">
        <v>93.97</v>
      </c>
      <c r="D112" s="13">
        <v>0.72</v>
      </c>
      <c r="E112" s="12" t="s">
        <v>344</v>
      </c>
      <c r="F112" s="11" t="s">
        <v>368</v>
      </c>
      <c r="G112" s="13" t="s">
        <v>307</v>
      </c>
      <c r="H112" s="12"/>
      <c r="I112" s="12"/>
      <c r="J112" s="12" t="s">
        <v>308</v>
      </c>
      <c r="K112" s="12">
        <v>23</v>
      </c>
      <c r="L112" s="12">
        <v>98.04</v>
      </c>
      <c r="M112" s="12">
        <v>5.88</v>
      </c>
      <c r="N112" s="11" t="s">
        <v>309</v>
      </c>
      <c r="O112" s="11" t="s">
        <v>352</v>
      </c>
      <c r="P112" s="11" t="s">
        <v>376</v>
      </c>
      <c r="Q112" s="11" t="s">
        <v>377</v>
      </c>
      <c r="R112" s="11" t="s">
        <v>312</v>
      </c>
      <c r="S112" s="11" t="s">
        <v>312</v>
      </c>
      <c r="T112" s="11" t="s">
        <v>312</v>
      </c>
      <c r="U112" s="11" t="s">
        <v>369</v>
      </c>
      <c r="V112" s="12" t="s">
        <v>378</v>
      </c>
      <c r="W112" s="11" t="s">
        <v>379</v>
      </c>
      <c r="X112" s="14">
        <v>52</v>
      </c>
      <c r="Y112" s="14">
        <v>2220</v>
      </c>
      <c r="Z112" s="14">
        <v>52</v>
      </c>
      <c r="AA112" s="15">
        <v>0.94719292222022</v>
      </c>
      <c r="AB112" s="16">
        <v>0.74011992675312199</v>
      </c>
      <c r="AC112" s="17">
        <v>2131968</v>
      </c>
      <c r="AD112" s="14">
        <v>357716</v>
      </c>
      <c r="AE112" s="14">
        <v>357716</v>
      </c>
      <c r="AF112" s="14">
        <v>40999.384615384603</v>
      </c>
      <c r="AG112" s="14">
        <v>40999.384615384603</v>
      </c>
      <c r="AH112" s="14">
        <v>103198</v>
      </c>
      <c r="AI112" s="14">
        <v>103198</v>
      </c>
      <c r="AJ112" s="14">
        <v>11</v>
      </c>
      <c r="AK112" s="14">
        <v>46</v>
      </c>
      <c r="AL112" s="14">
        <v>0</v>
      </c>
      <c r="AM112" s="14">
        <v>0</v>
      </c>
      <c r="AN112" s="14">
        <v>0</v>
      </c>
      <c r="AO112" s="14">
        <v>1</v>
      </c>
      <c r="AP112" s="14">
        <v>47</v>
      </c>
      <c r="AQ112" s="22">
        <f>VLOOKUP($B112,Sheet3!$A:$Z,3,FALSE)</f>
        <v>8.2882266604139348E-4</v>
      </c>
      <c r="AR112" s="22">
        <f>VLOOKUP($B112,Sheet3!$A:$Z,4,FALSE)</f>
        <v>1.3202596589512242E-3</v>
      </c>
      <c r="AS112" s="22">
        <f>VLOOKUP($B112,Sheet3!$A:$Z,5,FALSE)</f>
        <v>1.1810614877028423E-3</v>
      </c>
      <c r="AT112" s="22">
        <f>VLOOKUP($B112,Sheet3!$A:$Z,6,FALSE)</f>
        <v>1.4320217594683902E-3</v>
      </c>
      <c r="AU112" s="22">
        <f>VLOOKUP($B112,Sheet3!$A:$Z,6,FALSE)</f>
        <v>1.4320217594683902E-3</v>
      </c>
      <c r="AV112" s="22">
        <f>VLOOKUP($B112,Sheet3!$A:$Z,8,FALSE)</f>
        <v>1.8079999407963538E-3</v>
      </c>
      <c r="AW112" s="22">
        <f>VLOOKUP($B112,Sheet3!$A:$Z,9,FALSE)</f>
        <v>9.2092680894842352E-4</v>
      </c>
      <c r="AX112" s="22">
        <f>VLOOKUP($B112,Sheet3!$A:$Z,10,FALSE)</f>
        <v>1.8777002975459884E-3</v>
      </c>
      <c r="AY112" s="22">
        <f>VLOOKUP($B112,Sheet3!$A:$Z,11,FALSE)</f>
        <v>1.6054376793279749E-3</v>
      </c>
      <c r="AZ112" s="22">
        <f>VLOOKUP($B112,Sheet3!$A:$Z,12,FALSE)</f>
        <v>4.2799967958619334E-4</v>
      </c>
      <c r="BA112" s="22">
        <f>VLOOKUP($B112,Sheet3!$A:$Z,13,FALSE)</f>
        <v>2.2288129711831631E-3</v>
      </c>
      <c r="BB112" s="22">
        <f>VLOOKUP($B112,Sheet3!$A:$Z,14,FALSE)</f>
        <v>7.0352756942886063E-4</v>
      </c>
      <c r="BC112" s="23">
        <f>VLOOKUP($B112,Sheet3!$A:$Z,15,FALSE)</f>
        <v>2.1124601317582376E-3</v>
      </c>
      <c r="BD112" s="22">
        <f>VLOOKUP($B112,Sheet3!$A:$Z,16,FALSE)</f>
        <v>1.5219740290041116E-3</v>
      </c>
      <c r="BE112" s="22">
        <f>VLOOKUP($B112,Sheet3!$A:$Z,17,FALSE)</f>
        <v>9.9405328864450213E-4</v>
      </c>
      <c r="BF112" s="22">
        <f>VLOOKUP($B112,Sheet3!$A:$Z,18,FALSE)</f>
        <v>2.1246209491491462E-3</v>
      </c>
      <c r="BG112" s="22">
        <f>VLOOKUP($B112,Sheet3!$A:$Z,19,FALSE)</f>
        <v>2.4350340043030653E-3</v>
      </c>
      <c r="BH112" s="22">
        <f>VLOOKUP($B112,Sheet3!$A:$Z,20,FALSE)</f>
        <v>1.0742082340365396E-3</v>
      </c>
      <c r="BI112" s="22">
        <f>VLOOKUP($B112,Sheet3!$A:$Z,21,FALSE)</f>
        <v>9.3146722115159677E-4</v>
      </c>
      <c r="BJ112" s="22">
        <f>VLOOKUP($B112,Sheet3!$A:$Z,22,FALSE)</f>
        <v>2.3823369426040539E-3</v>
      </c>
      <c r="BK112" s="22">
        <f>VLOOKUP($B112,Sheet3!$A:$Z,23,FALSE)</f>
        <v>1.2542899192169005E-3</v>
      </c>
      <c r="BL112" s="22">
        <f>VLOOKUP($B112,Sheet3!$A:$Z,24,FALSE)</f>
        <v>1.9217468954787888E-3</v>
      </c>
      <c r="BM112" s="22">
        <f>VLOOKUP($B112,Sheet3!$A:$Z,25,FALSE)</f>
        <v>3.1555003155719291E-3</v>
      </c>
      <c r="BN112" s="22">
        <f>VLOOKUP($B112,Sheet3!$A:$Z,25,FALSE)</f>
        <v>3.1555003155719291E-3</v>
      </c>
    </row>
    <row r="113" spans="1:66" hidden="1" x14ac:dyDescent="0.2">
      <c r="A113">
        <f>VLOOKUP(B113,Sheet3!A:B,2,FALSE)</f>
        <v>0</v>
      </c>
      <c r="B113" s="12" t="s">
        <v>677</v>
      </c>
      <c r="C113" s="13">
        <v>73.56</v>
      </c>
      <c r="D113" s="13">
        <v>1.42</v>
      </c>
      <c r="E113" s="12" t="s">
        <v>505</v>
      </c>
      <c r="F113" s="11" t="s">
        <v>678</v>
      </c>
      <c r="G113" s="13" t="s">
        <v>307</v>
      </c>
      <c r="H113" s="12"/>
      <c r="I113" s="12"/>
      <c r="J113" s="12" t="s">
        <v>308</v>
      </c>
      <c r="K113" s="12">
        <v>3</v>
      </c>
      <c r="L113" s="12">
        <v>66.67</v>
      </c>
      <c r="M113" s="12">
        <v>3.92</v>
      </c>
      <c r="N113" s="11"/>
      <c r="O113" s="11"/>
      <c r="P113" s="11"/>
      <c r="Q113" s="11"/>
      <c r="R113" s="11"/>
      <c r="S113" s="11"/>
      <c r="T113" s="11"/>
      <c r="U113" s="11" t="s">
        <v>679</v>
      </c>
      <c r="V113" s="12" t="s">
        <v>680</v>
      </c>
      <c r="W113" s="11"/>
      <c r="X113" s="14">
        <v>572</v>
      </c>
      <c r="Y113" s="14">
        <v>2645</v>
      </c>
      <c r="Z113" s="14">
        <v>572</v>
      </c>
      <c r="AA113" s="15">
        <v>0.90312852727281301</v>
      </c>
      <c r="AB113" s="16">
        <v>0.649758299955708</v>
      </c>
      <c r="AC113" s="17">
        <v>2099710</v>
      </c>
      <c r="AD113" s="14">
        <v>20115</v>
      </c>
      <c r="AE113" s="14">
        <v>20115</v>
      </c>
      <c r="AF113" s="14">
        <v>3670.8216783216699</v>
      </c>
      <c r="AG113" s="14">
        <v>3670.8216783216699</v>
      </c>
      <c r="AH113" s="14">
        <v>4080</v>
      </c>
      <c r="AI113" s="14">
        <v>4080</v>
      </c>
      <c r="AJ113" s="14">
        <v>11</v>
      </c>
      <c r="AK113" s="14">
        <v>30</v>
      </c>
      <c r="AL113" s="14">
        <v>0</v>
      </c>
      <c r="AM113" s="14">
        <v>0</v>
      </c>
      <c r="AN113" s="14">
        <v>0</v>
      </c>
      <c r="AO113" s="14">
        <v>0</v>
      </c>
      <c r="AP113" s="14">
        <v>30</v>
      </c>
      <c r="AQ113" s="22">
        <f>VLOOKUP($B113,Sheet3!$A:$Z,3,FALSE)</f>
        <v>1.2600117744510255E-4</v>
      </c>
      <c r="AR113" s="22">
        <f>VLOOKUP($B113,Sheet3!$A:$Z,4,FALSE)</f>
        <v>2.0235310685817016E-4</v>
      </c>
      <c r="AS113" s="22">
        <f>VLOOKUP($B113,Sheet3!$A:$Z,5,FALSE)</f>
        <v>1.5717612107692117E-4</v>
      </c>
      <c r="AT113" s="22">
        <f>VLOOKUP($B113,Sheet3!$A:$Z,6,FALSE)</f>
        <v>1.8578912854822462E-4</v>
      </c>
      <c r="AU113" s="22">
        <f>VLOOKUP($B113,Sheet3!$A:$Z,6,FALSE)</f>
        <v>1.8578912854822462E-4</v>
      </c>
      <c r="AV113" s="22">
        <f>VLOOKUP($B113,Sheet3!$A:$Z,8,FALSE)</f>
        <v>1.8795991765479701E-4</v>
      </c>
      <c r="AW113" s="22">
        <f>VLOOKUP($B113,Sheet3!$A:$Z,9,FALSE)</f>
        <v>1.3923167331241125E-4</v>
      </c>
      <c r="AX113" s="22">
        <f>VLOOKUP($B113,Sheet3!$A:$Z,10,FALSE)</f>
        <v>2.3251420714262544E-4</v>
      </c>
      <c r="AY113" s="22">
        <f>VLOOKUP($B113,Sheet3!$A:$Z,11,FALSE)</f>
        <v>4.3522769507729894E-4</v>
      </c>
      <c r="AZ113" s="22">
        <f>VLOOKUP($B113,Sheet3!$A:$Z,12,FALSE)</f>
        <v>1.8980506080339776E-5</v>
      </c>
      <c r="BA113" s="22">
        <f>VLOOKUP($B113,Sheet3!$A:$Z,13,FALSE)</f>
        <v>4.2383138302850009E-4</v>
      </c>
      <c r="BB113" s="22">
        <f>VLOOKUP($B113,Sheet3!$A:$Z,14,FALSE)</f>
        <v>3.1828866358172249E-5</v>
      </c>
      <c r="BC113" s="23">
        <f>VLOOKUP($B113,Sheet3!$A:$Z,15,FALSE)</f>
        <v>3.7322264108712646E-4</v>
      </c>
      <c r="BD113" s="22">
        <f>VLOOKUP($B113,Sheet3!$A:$Z,16,FALSE)</f>
        <v>2.0843277648918549E-4</v>
      </c>
      <c r="BE113" s="22">
        <f>VLOOKUP($B113,Sheet3!$A:$Z,17,FALSE)</f>
        <v>1.6805948243962601E-4</v>
      </c>
      <c r="BF113" s="22">
        <f>VLOOKUP($B113,Sheet3!$A:$Z,18,FALSE)</f>
        <v>2.2802452779837416E-4</v>
      </c>
      <c r="BG113" s="22">
        <f>VLOOKUP($B113,Sheet3!$A:$Z,19,FALSE)</f>
        <v>2.703963320125275E-4</v>
      </c>
      <c r="BH113" s="22">
        <f>VLOOKUP($B113,Sheet3!$A:$Z,20,FALSE)</f>
        <v>1.191724066909036E-4</v>
      </c>
      <c r="BI113" s="22">
        <f>VLOOKUP($B113,Sheet3!$A:$Z,21,FALSE)</f>
        <v>1.116845157443366E-4</v>
      </c>
      <c r="BJ113" s="22">
        <f>VLOOKUP($B113,Sheet3!$A:$Z,22,FALSE)</f>
        <v>1.6722484443073199E-4</v>
      </c>
      <c r="BK113" s="22">
        <f>VLOOKUP($B113,Sheet3!$A:$Z,23,FALSE)</f>
        <v>1.7934890416316894E-4</v>
      </c>
      <c r="BL113" s="22">
        <f>VLOOKUP($B113,Sheet3!$A:$Z,24,FALSE)</f>
        <v>1.6403984004525224E-4</v>
      </c>
      <c r="BM113" s="22">
        <f>VLOOKUP($B113,Sheet3!$A:$Z,25,FALSE)</f>
        <v>2.2073155926029806E-4</v>
      </c>
      <c r="BN113" s="22">
        <f>VLOOKUP($B113,Sheet3!$A:$Z,25,FALSE)</f>
        <v>2.2073155926029806E-4</v>
      </c>
    </row>
    <row r="114" spans="1:66" hidden="1" x14ac:dyDescent="0.2">
      <c r="A114" t="str">
        <f>VLOOKUP(B114,Sheet3!A:B,2,FALSE)</f>
        <v>compare with baikal</v>
      </c>
      <c r="B114" s="12" t="s">
        <v>216</v>
      </c>
      <c r="C114" s="13">
        <v>97.41</v>
      </c>
      <c r="D114" s="13">
        <v>0</v>
      </c>
      <c r="E114" s="12" t="s">
        <v>344</v>
      </c>
      <c r="F114" s="11" t="s">
        <v>368</v>
      </c>
      <c r="G114" s="13" t="s">
        <v>307</v>
      </c>
      <c r="H114" s="12"/>
      <c r="I114" s="12"/>
      <c r="J114" s="12" t="s">
        <v>308</v>
      </c>
      <c r="K114" s="12">
        <v>17</v>
      </c>
      <c r="L114" s="12">
        <v>100</v>
      </c>
      <c r="M114" s="12">
        <v>0</v>
      </c>
      <c r="N114" s="11" t="s">
        <v>309</v>
      </c>
      <c r="O114" s="11" t="s">
        <v>352</v>
      </c>
      <c r="P114" s="11" t="s">
        <v>376</v>
      </c>
      <c r="Q114" s="11" t="s">
        <v>377</v>
      </c>
      <c r="R114" s="11" t="s">
        <v>312</v>
      </c>
      <c r="S114" s="11" t="s">
        <v>312</v>
      </c>
      <c r="T114" s="11" t="s">
        <v>312</v>
      </c>
      <c r="U114" s="11" t="s">
        <v>369</v>
      </c>
      <c r="V114" s="12" t="s">
        <v>405</v>
      </c>
      <c r="W114" s="11" t="s">
        <v>379</v>
      </c>
      <c r="X114" s="14">
        <v>16</v>
      </c>
      <c r="Y114" s="14">
        <v>1897</v>
      </c>
      <c r="Z114" s="14">
        <v>16</v>
      </c>
      <c r="AA114" s="15">
        <v>0.93362434421799401</v>
      </c>
      <c r="AB114" s="16">
        <v>0.713934680993073</v>
      </c>
      <c r="AC114" s="17">
        <v>1811387</v>
      </c>
      <c r="AD114" s="14">
        <v>455217</v>
      </c>
      <c r="AE114" s="14">
        <v>455217</v>
      </c>
      <c r="AF114" s="14">
        <v>113211.6875</v>
      </c>
      <c r="AG114" s="14">
        <v>113211.6875</v>
      </c>
      <c r="AH114" s="14">
        <v>228976</v>
      </c>
      <c r="AI114" s="14">
        <v>228976</v>
      </c>
      <c r="AJ114" s="14">
        <v>11</v>
      </c>
      <c r="AK114" s="14">
        <v>46</v>
      </c>
      <c r="AL114" s="14">
        <v>0</v>
      </c>
      <c r="AM114" s="14">
        <v>0</v>
      </c>
      <c r="AN114" s="14">
        <v>0</v>
      </c>
      <c r="AO114" s="14">
        <v>1</v>
      </c>
      <c r="AP114" s="14">
        <v>47</v>
      </c>
      <c r="AQ114" s="22">
        <f>VLOOKUP($B114,Sheet3!$A:$Z,3,FALSE)</f>
        <v>3.2191350270485236E-4</v>
      </c>
      <c r="AR114" s="22">
        <f>VLOOKUP($B114,Sheet3!$A:$Z,4,FALSE)</f>
        <v>6.015926130729434E-4</v>
      </c>
      <c r="AS114" s="22">
        <f>VLOOKUP($B114,Sheet3!$A:$Z,5,FALSE)</f>
        <v>5.8681146463855844E-4</v>
      </c>
      <c r="AT114" s="22">
        <f>VLOOKUP($B114,Sheet3!$A:$Z,6,FALSE)</f>
        <v>5.7287316618680889E-4</v>
      </c>
      <c r="AU114" s="22">
        <f>VLOOKUP($B114,Sheet3!$A:$Z,6,FALSE)</f>
        <v>5.7287316618680889E-4</v>
      </c>
      <c r="AV114" s="22">
        <f>VLOOKUP($B114,Sheet3!$A:$Z,8,FALSE)</f>
        <v>7.9229894874347667E-4</v>
      </c>
      <c r="AW114" s="22">
        <f>VLOOKUP($B114,Sheet3!$A:$Z,9,FALSE)</f>
        <v>4.0769696417913208E-4</v>
      </c>
      <c r="AX114" s="22">
        <f>VLOOKUP($B114,Sheet3!$A:$Z,10,FALSE)</f>
        <v>8.0270170274372439E-4</v>
      </c>
      <c r="AY114" s="22">
        <f>VLOOKUP($B114,Sheet3!$A:$Z,11,FALSE)</f>
        <v>1.0034175824961168E-3</v>
      </c>
      <c r="AZ114" s="22">
        <f>VLOOKUP($B114,Sheet3!$A:$Z,12,FALSE)</f>
        <v>3.5417384286202838E-4</v>
      </c>
      <c r="BA114" s="22">
        <f>VLOOKUP($B114,Sheet3!$A:$Z,13,FALSE)</f>
        <v>1.0084067872878774E-3</v>
      </c>
      <c r="BB114" s="22">
        <f>VLOOKUP($B114,Sheet3!$A:$Z,14,FALSE)</f>
        <v>6.5704180152880874E-4</v>
      </c>
      <c r="BC114" s="23">
        <f>VLOOKUP($B114,Sheet3!$A:$Z,15,FALSE)</f>
        <v>1.8520015968735422E-3</v>
      </c>
      <c r="BD114" s="22">
        <f>VLOOKUP($B114,Sheet3!$A:$Z,16,FALSE)</f>
        <v>5.477350387520834E-4</v>
      </c>
      <c r="BE114" s="22">
        <f>VLOOKUP($B114,Sheet3!$A:$Z,17,FALSE)</f>
        <v>4.4909819543656574E-4</v>
      </c>
      <c r="BF114" s="22">
        <f>VLOOKUP($B114,Sheet3!$A:$Z,18,FALSE)</f>
        <v>6.9270758755310316E-4</v>
      </c>
      <c r="BG114" s="22">
        <f>VLOOKUP($B114,Sheet3!$A:$Z,19,FALSE)</f>
        <v>8.1233786568453133E-4</v>
      </c>
      <c r="BH114" s="22">
        <f>VLOOKUP($B114,Sheet3!$A:$Z,20,FALSE)</f>
        <v>6.0691045525022814E-4</v>
      </c>
      <c r="BI114" s="22">
        <f>VLOOKUP($B114,Sheet3!$A:$Z,21,FALSE)</f>
        <v>5.4833636945118933E-4</v>
      </c>
      <c r="BJ114" s="22">
        <f>VLOOKUP($B114,Sheet3!$A:$Z,22,FALSE)</f>
        <v>9.8865235145714487E-4</v>
      </c>
      <c r="BK114" s="22">
        <f>VLOOKUP($B114,Sheet3!$A:$Z,23,FALSE)</f>
        <v>2.4326145754956054E-4</v>
      </c>
      <c r="BL114" s="22">
        <f>VLOOKUP($B114,Sheet3!$A:$Z,24,FALSE)</f>
        <v>6.0644304489627129E-4</v>
      </c>
      <c r="BM114" s="22">
        <f>VLOOKUP($B114,Sheet3!$A:$Z,25,FALSE)</f>
        <v>9.5786513529741164E-4</v>
      </c>
      <c r="BN114" s="22">
        <f>VLOOKUP($B114,Sheet3!$A:$Z,25,FALSE)</f>
        <v>9.5786513529741164E-4</v>
      </c>
    </row>
    <row r="115" spans="1:66" hidden="1" x14ac:dyDescent="0.2">
      <c r="A115" t="str">
        <f>VLOOKUP(B115,Sheet3!A:B,2,FALSE)</f>
        <v>compare with baikal</v>
      </c>
      <c r="B115" s="12" t="s">
        <v>154</v>
      </c>
      <c r="C115" s="13">
        <v>70.3</v>
      </c>
      <c r="D115" s="13">
        <v>8.48</v>
      </c>
      <c r="E115" s="12" t="s">
        <v>344</v>
      </c>
      <c r="F115" s="11" t="s">
        <v>345</v>
      </c>
      <c r="G115" s="13" t="s">
        <v>307</v>
      </c>
      <c r="H115" s="12"/>
      <c r="I115" s="12"/>
      <c r="J115" s="12" t="s">
        <v>308</v>
      </c>
      <c r="K115" s="12">
        <v>4</v>
      </c>
      <c r="L115" s="12">
        <v>80.39</v>
      </c>
      <c r="M115" s="12">
        <v>11.76</v>
      </c>
      <c r="N115" s="11"/>
      <c r="O115" s="11"/>
      <c r="P115" s="11"/>
      <c r="Q115" s="11"/>
      <c r="R115" s="11"/>
      <c r="S115" s="11"/>
      <c r="T115" s="11"/>
      <c r="U115" s="11" t="s">
        <v>333</v>
      </c>
      <c r="V115" s="12" t="s">
        <v>346</v>
      </c>
      <c r="W115" s="11"/>
      <c r="X115" s="14">
        <v>722</v>
      </c>
      <c r="Y115" s="14">
        <v>2575</v>
      </c>
      <c r="Z115" s="14">
        <v>722</v>
      </c>
      <c r="AA115" s="15">
        <v>0.84782304200617098</v>
      </c>
      <c r="AB115" s="16">
        <v>0.327168985083928</v>
      </c>
      <c r="AC115" s="17">
        <v>2191797</v>
      </c>
      <c r="AD115" s="14">
        <v>30439</v>
      </c>
      <c r="AE115" s="14">
        <v>30439</v>
      </c>
      <c r="AF115" s="14">
        <v>3035.7299168975001</v>
      </c>
      <c r="AG115" s="14">
        <v>3035.7299168975001</v>
      </c>
      <c r="AH115" s="14">
        <v>3169</v>
      </c>
      <c r="AI115" s="14">
        <v>3169</v>
      </c>
      <c r="AJ115" s="14">
        <v>11</v>
      </c>
      <c r="AK115" s="14">
        <v>33</v>
      </c>
      <c r="AL115" s="14">
        <v>0</v>
      </c>
      <c r="AM115" s="14">
        <v>0</v>
      </c>
      <c r="AN115" s="14">
        <v>0</v>
      </c>
      <c r="AO115" s="14">
        <v>1</v>
      </c>
      <c r="AP115" s="14">
        <v>34</v>
      </c>
      <c r="AQ115" s="22">
        <f>VLOOKUP($B115,Sheet3!$A:$Z,3,FALSE)</f>
        <v>1.0558316395360551E-3</v>
      </c>
      <c r="AR115" s="22">
        <f>VLOOKUP($B115,Sheet3!$A:$Z,4,FALSE)</f>
        <v>9.954920810562012E-4</v>
      </c>
      <c r="AS115" s="22">
        <f>VLOOKUP($B115,Sheet3!$A:$Z,5,FALSE)</f>
        <v>1.1688738363936704E-3</v>
      </c>
      <c r="AT115" s="22">
        <f>VLOOKUP($B115,Sheet3!$A:$Z,6,FALSE)</f>
        <v>1.0197146263798455E-3</v>
      </c>
      <c r="AU115" s="22">
        <f>VLOOKUP($B115,Sheet3!$A:$Z,6,FALSE)</f>
        <v>1.0197146263798455E-3</v>
      </c>
      <c r="AV115" s="22">
        <f>VLOOKUP($B115,Sheet3!$A:$Z,8,FALSE)</f>
        <v>1.417127328099422E-7</v>
      </c>
      <c r="AW115" s="22">
        <f>VLOOKUP($B115,Sheet3!$A:$Z,9,FALSE)</f>
        <v>5.4830235874315395E-6</v>
      </c>
      <c r="AX115" s="22">
        <f>VLOOKUP($B115,Sheet3!$A:$Z,10,FALSE)</f>
        <v>0</v>
      </c>
      <c r="AY115" s="22">
        <f>VLOOKUP($B115,Sheet3!$A:$Z,11,FALSE)</f>
        <v>1.6616336135607572E-8</v>
      </c>
      <c r="AZ115" s="22">
        <f>VLOOKUP($B115,Sheet3!$A:$Z,12,FALSE)</f>
        <v>3.408238756248031E-6</v>
      </c>
      <c r="BA115" s="22">
        <f>VLOOKUP($B115,Sheet3!$A:$Z,13,FALSE)</f>
        <v>7.075083896256781E-9</v>
      </c>
      <c r="BB115" s="22">
        <f>VLOOKUP($B115,Sheet3!$A:$Z,14,FALSE)</f>
        <v>8.4303151805432819E-8</v>
      </c>
      <c r="BC115" s="23">
        <f>VLOOKUP($B115,Sheet3!$A:$Z,15,FALSE)</f>
        <v>4.9798565821087926E-9</v>
      </c>
      <c r="BD115" s="22">
        <f>VLOOKUP($B115,Sheet3!$A:$Z,16,FALSE)</f>
        <v>2.8707886487631994E-4</v>
      </c>
      <c r="BE115" s="22">
        <f>VLOOKUP($B115,Sheet3!$A:$Z,17,FALSE)</f>
        <v>1.5905830657412384E-3</v>
      </c>
      <c r="BF115" s="22">
        <f>VLOOKUP($B115,Sheet3!$A:$Z,18,FALSE)</f>
        <v>1.0298128487969821E-3</v>
      </c>
      <c r="BG115" s="22">
        <f>VLOOKUP($B115,Sheet3!$A:$Z,19,FALSE)</f>
        <v>1.671690785792687E-8</v>
      </c>
      <c r="BH115" s="22">
        <f>VLOOKUP($B115,Sheet3!$A:$Z,20,FALSE)</f>
        <v>3.4500762105212243E-7</v>
      </c>
      <c r="BI115" s="22">
        <f>VLOOKUP($B115,Sheet3!$A:$Z,21,FALSE)</f>
        <v>2.0000436313963942E-4</v>
      </c>
      <c r="BJ115" s="22">
        <f>VLOOKUP($B115,Sheet3!$A:$Z,22,FALSE)</f>
        <v>4.4115433073493433E-8</v>
      </c>
      <c r="BK115" s="22">
        <f>VLOOKUP($B115,Sheet3!$A:$Z,23,FALSE)</f>
        <v>7.743383058564424E-8</v>
      </c>
      <c r="BL115" s="22">
        <f>VLOOKUP($B115,Sheet3!$A:$Z,24,FALSE)</f>
        <v>4.0309134930707716E-8</v>
      </c>
      <c r="BM115" s="22">
        <f>VLOOKUP($B115,Sheet3!$A:$Z,25,FALSE)</f>
        <v>6.6067182822765167E-9</v>
      </c>
      <c r="BN115" s="22">
        <f>VLOOKUP($B115,Sheet3!$A:$Z,25,FALSE)</f>
        <v>6.6067182822765167E-9</v>
      </c>
    </row>
    <row r="116" spans="1:66" hidden="1" x14ac:dyDescent="0.2">
      <c r="A116" t="str">
        <f>VLOOKUP(B116,Sheet3!A:B,2,FALSE)</f>
        <v>compare with baikal</v>
      </c>
      <c r="B116" s="12" t="s">
        <v>164</v>
      </c>
      <c r="C116" s="13">
        <v>67.040000000000006</v>
      </c>
      <c r="D116" s="13">
        <v>6.99</v>
      </c>
      <c r="E116" s="12" t="s">
        <v>344</v>
      </c>
      <c r="F116" s="11" t="s">
        <v>345</v>
      </c>
      <c r="G116" s="13" t="s">
        <v>307</v>
      </c>
      <c r="H116" s="12"/>
      <c r="I116" s="12"/>
      <c r="J116" s="12" t="s">
        <v>308</v>
      </c>
      <c r="K116" s="12">
        <v>5</v>
      </c>
      <c r="L116" s="12">
        <v>86.27</v>
      </c>
      <c r="M116" s="12">
        <v>15.69</v>
      </c>
      <c r="N116" s="11" t="s">
        <v>312</v>
      </c>
      <c r="O116" s="11" t="s">
        <v>312</v>
      </c>
      <c r="P116" s="11" t="s">
        <v>312</v>
      </c>
      <c r="Q116" s="11" t="s">
        <v>312</v>
      </c>
      <c r="R116" s="11" t="s">
        <v>312</v>
      </c>
      <c r="S116" s="11" t="s">
        <v>312</v>
      </c>
      <c r="T116" s="11" t="s">
        <v>312</v>
      </c>
      <c r="U116" s="11" t="s">
        <v>333</v>
      </c>
      <c r="V116" s="12" t="s">
        <v>347</v>
      </c>
      <c r="W116" s="11"/>
      <c r="X116" s="14">
        <v>568</v>
      </c>
      <c r="Y116" s="14">
        <v>2150</v>
      </c>
      <c r="Z116" s="14">
        <v>568</v>
      </c>
      <c r="AA116" s="15">
        <v>0.84326241625270704</v>
      </c>
      <c r="AB116" s="16">
        <v>0.33423369597890601</v>
      </c>
      <c r="AC116" s="17">
        <v>1879613</v>
      </c>
      <c r="AD116" s="14">
        <v>16275</v>
      </c>
      <c r="AE116" s="14">
        <v>16275</v>
      </c>
      <c r="AF116" s="14">
        <v>3309.1778169014001</v>
      </c>
      <c r="AG116" s="14">
        <v>3309.1778169014001</v>
      </c>
      <c r="AH116" s="14">
        <v>3746</v>
      </c>
      <c r="AI116" s="14">
        <v>3746</v>
      </c>
      <c r="AJ116" s="14">
        <v>11</v>
      </c>
      <c r="AK116" s="14">
        <v>33</v>
      </c>
      <c r="AL116" s="14">
        <v>0</v>
      </c>
      <c r="AM116" s="14">
        <v>0</v>
      </c>
      <c r="AN116" s="14">
        <v>0</v>
      </c>
      <c r="AO116" s="14">
        <v>1</v>
      </c>
      <c r="AP116" s="14">
        <v>34</v>
      </c>
      <c r="AQ116" s="22">
        <f>VLOOKUP($B116,Sheet3!$A:$Z,3,FALSE)</f>
        <v>4.2128171750950252E-4</v>
      </c>
      <c r="AR116" s="22">
        <f>VLOOKUP($B116,Sheet3!$A:$Z,4,FALSE)</f>
        <v>9.0141493180732901E-4</v>
      </c>
      <c r="AS116" s="22">
        <f>VLOOKUP($B116,Sheet3!$A:$Z,5,FALSE)</f>
        <v>6.5667692842513346E-4</v>
      </c>
      <c r="AT116" s="22">
        <f>VLOOKUP($B116,Sheet3!$A:$Z,6,FALSE)</f>
        <v>7.7079917073135556E-4</v>
      </c>
      <c r="AU116" s="22">
        <f>VLOOKUP($B116,Sheet3!$A:$Z,6,FALSE)</f>
        <v>7.7079917073135556E-4</v>
      </c>
      <c r="AV116" s="22">
        <f>VLOOKUP($B116,Sheet3!$A:$Z,8,FALSE)</f>
        <v>1.0550371467496939E-7</v>
      </c>
      <c r="AW116" s="22">
        <f>VLOOKUP($B116,Sheet3!$A:$Z,9,FALSE)</f>
        <v>1.5982683251130143E-6</v>
      </c>
      <c r="AX116" s="22">
        <f>VLOOKUP($B116,Sheet3!$A:$Z,10,FALSE)</f>
        <v>1.7674497788015748E-8</v>
      </c>
      <c r="AY116" s="22">
        <f>VLOOKUP($B116,Sheet3!$A:$Z,11,FALSE)</f>
        <v>4.4766664662272164E-8</v>
      </c>
      <c r="AZ116" s="22">
        <f>VLOOKUP($B116,Sheet3!$A:$Z,12,FALSE)</f>
        <v>7.7348543076979907E-7</v>
      </c>
      <c r="BA116" s="22">
        <f>VLOOKUP($B116,Sheet3!$A:$Z,13,FALSE)</f>
        <v>3.8550489949459816E-8</v>
      </c>
      <c r="BB116" s="22">
        <f>VLOOKUP($B116,Sheet3!$A:$Z,14,FALSE)</f>
        <v>9.1892638596759065E-9</v>
      </c>
      <c r="BC116" s="23">
        <f>VLOOKUP($B116,Sheet3!$A:$Z,15,FALSE)</f>
        <v>3.2064838923755839E-8</v>
      </c>
      <c r="BD116" s="22">
        <f>VLOOKUP($B116,Sheet3!$A:$Z,16,FALSE)</f>
        <v>1.2589241629109893E-4</v>
      </c>
      <c r="BE116" s="22">
        <f>VLOOKUP($B116,Sheet3!$A:$Z,17,FALSE)</f>
        <v>1.1332384657697092E-3</v>
      </c>
      <c r="BF116" s="22">
        <f>VLOOKUP($B116,Sheet3!$A:$Z,18,FALSE)</f>
        <v>8.5837833812977909E-4</v>
      </c>
      <c r="BG116" s="22">
        <f>VLOOKUP($B116,Sheet3!$A:$Z,19,FALSE)</f>
        <v>7.6029431407587133E-8</v>
      </c>
      <c r="BH116" s="22">
        <f>VLOOKUP($B116,Sheet3!$A:$Z,20,FALSE)</f>
        <v>1.4672624758430703E-7</v>
      </c>
      <c r="BI116" s="22">
        <f>VLOOKUP($B116,Sheet3!$A:$Z,21,FALSE)</f>
        <v>3.944153827882868E-5</v>
      </c>
      <c r="BJ116" s="22">
        <f>VLOOKUP($B116,Sheet3!$A:$Z,22,FALSE)</f>
        <v>2.6738730496773877E-8</v>
      </c>
      <c r="BK116" s="22">
        <f>VLOOKUP($B116,Sheet3!$A:$Z,23,FALSE)</f>
        <v>4.9824143173479447E-8</v>
      </c>
      <c r="BL116" s="22">
        <f>VLOOKUP($B116,Sheet3!$A:$Z,24,FALSE)</f>
        <v>1.1441086941278681E-8</v>
      </c>
      <c r="BM116" s="22">
        <f>VLOOKUP($B116,Sheet3!$A:$Z,25,FALSE)</f>
        <v>1.3980434011490645E-8</v>
      </c>
      <c r="BN116" s="22">
        <f>VLOOKUP($B116,Sheet3!$A:$Z,25,FALSE)</f>
        <v>1.3980434011490645E-8</v>
      </c>
    </row>
    <row r="117" spans="1:66" hidden="1" x14ac:dyDescent="0.2">
      <c r="A117">
        <f>VLOOKUP(B117,Sheet3!A:B,2,FALSE)</f>
        <v>0</v>
      </c>
      <c r="B117" s="12" t="s">
        <v>690</v>
      </c>
      <c r="C117" s="13">
        <v>71.63</v>
      </c>
      <c r="D117" s="13">
        <v>4.45</v>
      </c>
      <c r="E117" s="12" t="s">
        <v>691</v>
      </c>
      <c r="F117" s="11" t="s">
        <v>692</v>
      </c>
      <c r="G117" s="13" t="s">
        <v>307</v>
      </c>
      <c r="H117" s="12"/>
      <c r="I117" s="12"/>
      <c r="J117" s="12" t="s">
        <v>308</v>
      </c>
      <c r="K117" s="12">
        <v>1</v>
      </c>
      <c r="L117" s="12">
        <v>76.47</v>
      </c>
      <c r="M117" s="12">
        <v>3.92</v>
      </c>
      <c r="N117" s="11"/>
      <c r="O117" s="11"/>
      <c r="P117" s="11"/>
      <c r="Q117" s="11"/>
      <c r="R117" s="11"/>
      <c r="S117" s="11"/>
      <c r="T117" s="11"/>
      <c r="U117" s="11" t="s">
        <v>692</v>
      </c>
      <c r="V117" s="12" t="s">
        <v>693</v>
      </c>
      <c r="W117" s="11"/>
      <c r="X117" s="14">
        <v>1353</v>
      </c>
      <c r="Y117" s="14">
        <v>5050</v>
      </c>
      <c r="Z117" s="14">
        <v>1353</v>
      </c>
      <c r="AA117" s="15">
        <v>0.90108965994512502</v>
      </c>
      <c r="AB117" s="16">
        <v>0.66404746676737902</v>
      </c>
      <c r="AC117" s="17">
        <v>4707799</v>
      </c>
      <c r="AD117" s="14">
        <v>15572</v>
      </c>
      <c r="AE117" s="14">
        <v>15572</v>
      </c>
      <c r="AF117" s="14">
        <v>3479.5262379896499</v>
      </c>
      <c r="AG117" s="14">
        <v>3479.5262379896499</v>
      </c>
      <c r="AH117" s="14">
        <v>3884</v>
      </c>
      <c r="AI117" s="14">
        <v>3884</v>
      </c>
      <c r="AJ117" s="14">
        <v>11</v>
      </c>
      <c r="AK117" s="14">
        <v>33</v>
      </c>
      <c r="AL117" s="14">
        <v>0</v>
      </c>
      <c r="AM117" s="14">
        <v>0</v>
      </c>
      <c r="AN117" s="14">
        <v>0</v>
      </c>
      <c r="AO117" s="14">
        <v>2</v>
      </c>
      <c r="AP117" s="14">
        <v>35</v>
      </c>
      <c r="AQ117" s="22">
        <f>VLOOKUP($B117,Sheet3!$A:$Z,3,FALSE)</f>
        <v>8.6690629928465194E-4</v>
      </c>
      <c r="AR117" s="22">
        <f>VLOOKUP($B117,Sheet3!$A:$Z,4,FALSE)</f>
        <v>9.7092016440531863E-5</v>
      </c>
      <c r="AS117" s="22">
        <f>VLOOKUP($B117,Sheet3!$A:$Z,5,FALSE)</f>
        <v>3.8860864406347733E-4</v>
      </c>
      <c r="AT117" s="22">
        <f>VLOOKUP($B117,Sheet3!$A:$Z,6,FALSE)</f>
        <v>1.2430133301990256E-4</v>
      </c>
      <c r="AU117" s="22">
        <f>VLOOKUP($B117,Sheet3!$A:$Z,6,FALSE)</f>
        <v>1.2430133301990256E-4</v>
      </c>
      <c r="AV117" s="22">
        <f>VLOOKUP($B117,Sheet3!$A:$Z,8,FALSE)</f>
        <v>7.1314085258340978E-7</v>
      </c>
      <c r="AW117" s="22">
        <f>VLOOKUP($B117,Sheet3!$A:$Z,9,FALSE)</f>
        <v>5.9008107161826726E-6</v>
      </c>
      <c r="AX117" s="22">
        <f>VLOOKUP($B117,Sheet3!$A:$Z,10,FALSE)</f>
        <v>4.5812237804610069E-7</v>
      </c>
      <c r="AY117" s="22">
        <f>VLOOKUP($B117,Sheet3!$A:$Z,11,FALSE)</f>
        <v>6.7352726730506845E-7</v>
      </c>
      <c r="AZ117" s="22">
        <f>VLOOKUP($B117,Sheet3!$A:$Z,12,FALSE)</f>
        <v>6.1757164510053021E-6</v>
      </c>
      <c r="BA117" s="22">
        <f>VLOOKUP($B117,Sheet3!$A:$Z,13,FALSE)</f>
        <v>5.5645732207029449E-7</v>
      </c>
      <c r="BB117" s="22">
        <f>VLOOKUP($B117,Sheet3!$A:$Z,14,FALSE)</f>
        <v>4.9166120204070566E-6</v>
      </c>
      <c r="BC117" s="23">
        <f>VLOOKUP($B117,Sheet3!$A:$Z,15,FALSE)</f>
        <v>5.9328939977125408E-7</v>
      </c>
      <c r="BD117" s="22">
        <f>VLOOKUP($B117,Sheet3!$A:$Z,16,FALSE)</f>
        <v>2.1010507183721452E-4</v>
      </c>
      <c r="BE117" s="22">
        <f>VLOOKUP($B117,Sheet3!$A:$Z,17,FALSE)</f>
        <v>3.3493427818995854E-4</v>
      </c>
      <c r="BF117" s="22">
        <f>VLOOKUP($B117,Sheet3!$A:$Z,18,FALSE)</f>
        <v>1.2271344728791451E-4</v>
      </c>
      <c r="BG117" s="22">
        <f>VLOOKUP($B117,Sheet3!$A:$Z,19,FALSE)</f>
        <v>7.8824963747014753E-7</v>
      </c>
      <c r="BH117" s="22">
        <f>VLOOKUP($B117,Sheet3!$A:$Z,20,FALSE)</f>
        <v>3.2674414394716787E-6</v>
      </c>
      <c r="BI117" s="22">
        <f>VLOOKUP($B117,Sheet3!$A:$Z,21,FALSE)</f>
        <v>1.8115223533523756E-4</v>
      </c>
      <c r="BJ117" s="22">
        <f>VLOOKUP($B117,Sheet3!$A:$Z,22,FALSE)</f>
        <v>4.8037072626773557E-7</v>
      </c>
      <c r="BK117" s="22">
        <f>VLOOKUP($B117,Sheet3!$A:$Z,23,FALSE)</f>
        <v>6.9727426225956287E-7</v>
      </c>
      <c r="BL117" s="22">
        <f>VLOOKUP($B117,Sheet3!$A:$Z,24,FALSE)</f>
        <v>1.4699410083398715E-6</v>
      </c>
      <c r="BM117" s="22">
        <f>VLOOKUP($B117,Sheet3!$A:$Z,25,FALSE)</f>
        <v>5.4676910784944398E-7</v>
      </c>
      <c r="BN117" s="22">
        <f>VLOOKUP($B117,Sheet3!$A:$Z,25,FALSE)</f>
        <v>5.4676910784944398E-7</v>
      </c>
    </row>
    <row r="118" spans="1:66" hidden="1" x14ac:dyDescent="0.2">
      <c r="A118" t="str">
        <f>VLOOKUP(B118,Sheet3!A:B,2,FALSE)</f>
        <v>compare with baikal</v>
      </c>
      <c r="B118" s="12" t="s">
        <v>205</v>
      </c>
      <c r="C118" s="13">
        <v>96.82</v>
      </c>
      <c r="D118" s="13">
        <v>2.88</v>
      </c>
      <c r="E118" s="12" t="s">
        <v>344</v>
      </c>
      <c r="F118" s="11" t="s">
        <v>345</v>
      </c>
      <c r="G118" s="13" t="s">
        <v>307</v>
      </c>
      <c r="H118" s="12"/>
      <c r="I118" s="12"/>
      <c r="J118" s="12" t="s">
        <v>308</v>
      </c>
      <c r="K118" s="12">
        <v>8</v>
      </c>
      <c r="L118" s="12">
        <v>98.04</v>
      </c>
      <c r="M118" s="12">
        <v>1.96</v>
      </c>
      <c r="N118" s="11" t="s">
        <v>309</v>
      </c>
      <c r="O118" s="11" t="s">
        <v>352</v>
      </c>
      <c r="P118" s="11" t="s">
        <v>353</v>
      </c>
      <c r="Q118" s="11" t="s">
        <v>312</v>
      </c>
      <c r="R118" s="11" t="s">
        <v>312</v>
      </c>
      <c r="S118" s="11" t="s">
        <v>312</v>
      </c>
      <c r="T118" s="11" t="s">
        <v>312</v>
      </c>
      <c r="U118" s="11" t="s">
        <v>333</v>
      </c>
      <c r="V118" s="12" t="s">
        <v>354</v>
      </c>
      <c r="W118" s="11" t="s">
        <v>355</v>
      </c>
      <c r="X118" s="14">
        <v>235</v>
      </c>
      <c r="Y118" s="14">
        <v>2190</v>
      </c>
      <c r="Z118" s="14">
        <v>235</v>
      </c>
      <c r="AA118" s="15">
        <v>0.87137404400959595</v>
      </c>
      <c r="AB118" s="16">
        <v>0.36973366072141101</v>
      </c>
      <c r="AC118" s="17">
        <v>2129990</v>
      </c>
      <c r="AD118" s="14">
        <v>76006</v>
      </c>
      <c r="AE118" s="14">
        <v>76006</v>
      </c>
      <c r="AF118" s="14">
        <v>9063.7872340425492</v>
      </c>
      <c r="AG118" s="14">
        <v>9063.7872340425492</v>
      </c>
      <c r="AH118" s="14">
        <v>14509</v>
      </c>
      <c r="AI118" s="14">
        <v>14509</v>
      </c>
      <c r="AJ118" s="14">
        <v>11</v>
      </c>
      <c r="AK118" s="14">
        <v>46</v>
      </c>
      <c r="AL118" s="14">
        <v>0</v>
      </c>
      <c r="AM118" s="14">
        <v>0</v>
      </c>
      <c r="AN118" s="14">
        <v>0</v>
      </c>
      <c r="AO118" s="14">
        <v>0</v>
      </c>
      <c r="AP118" s="14">
        <v>46</v>
      </c>
      <c r="AQ118" s="22">
        <f>VLOOKUP($B118,Sheet3!$A:$Z,3,FALSE)</f>
        <v>1.2651333632037805E-3</v>
      </c>
      <c r="AR118" s="22">
        <f>VLOOKUP($B118,Sheet3!$A:$Z,4,FALSE)</f>
        <v>6.6319859749639453E-4</v>
      </c>
      <c r="AS118" s="22">
        <f>VLOOKUP($B118,Sheet3!$A:$Z,5,FALSE)</f>
        <v>1.2603243533115525E-3</v>
      </c>
      <c r="AT118" s="22">
        <f>VLOOKUP($B118,Sheet3!$A:$Z,6,FALSE)</f>
        <v>6.7811280085492375E-4</v>
      </c>
      <c r="AU118" s="22">
        <f>VLOOKUP($B118,Sheet3!$A:$Z,6,FALSE)</f>
        <v>6.7811280085492375E-4</v>
      </c>
      <c r="AV118" s="22">
        <f>VLOOKUP($B118,Sheet3!$A:$Z,8,FALSE)</f>
        <v>1.9478327039429162E-7</v>
      </c>
      <c r="AW118" s="22">
        <f>VLOOKUP($B118,Sheet3!$A:$Z,9,FALSE)</f>
        <v>6.5763274785834668E-6</v>
      </c>
      <c r="AX118" s="22">
        <f>VLOOKUP($B118,Sheet3!$A:$Z,10,FALSE)</f>
        <v>9.1834414796494978E-9</v>
      </c>
      <c r="AY118" s="22">
        <f>VLOOKUP($B118,Sheet3!$A:$Z,11,FALSE)</f>
        <v>0</v>
      </c>
      <c r="AZ118" s="22">
        <f>VLOOKUP($B118,Sheet3!$A:$Z,12,FALSE)</f>
        <v>3.4167781194926953E-6</v>
      </c>
      <c r="BA118" s="22">
        <f>VLOOKUP($B118,Sheet3!$A:$Z,13,FALSE)</f>
        <v>2.2966790611109936E-9</v>
      </c>
      <c r="BB118" s="22">
        <f>VLOOKUP($B118,Sheet3!$A:$Z,14,FALSE)</f>
        <v>5.2419788786442398E-8</v>
      </c>
      <c r="BC118" s="23">
        <f>VLOOKUP($B118,Sheet3!$A:$Z,15,FALSE)</f>
        <v>2.4123232828045603E-8</v>
      </c>
      <c r="BD118" s="22">
        <f>VLOOKUP($B118,Sheet3!$A:$Z,16,FALSE)</f>
        <v>4.3070691031927021E-4</v>
      </c>
      <c r="BE118" s="22">
        <f>VLOOKUP($B118,Sheet3!$A:$Z,17,FALSE)</f>
        <v>1.1563891169324844E-3</v>
      </c>
      <c r="BF118" s="22">
        <f>VLOOKUP($B118,Sheet3!$A:$Z,18,FALSE)</f>
        <v>5.7624900336179568E-4</v>
      </c>
      <c r="BG118" s="22">
        <f>VLOOKUP($B118,Sheet3!$A:$Z,19,FALSE)</f>
        <v>6.4996366685636615E-8</v>
      </c>
      <c r="BH118" s="22">
        <f>VLOOKUP($B118,Sheet3!$A:$Z,20,FALSE)</f>
        <v>1.7421140296014083E-7</v>
      </c>
      <c r="BI118" s="22">
        <f>VLOOKUP($B118,Sheet3!$A:$Z,21,FALSE)</f>
        <v>1.8647781960701344E-4</v>
      </c>
      <c r="BJ118" s="22">
        <f>VLOOKUP($B118,Sheet3!$A:$Z,22,FALSE)</f>
        <v>1.1349841937841644E-7</v>
      </c>
      <c r="BK118" s="22">
        <f>VLOOKUP($B118,Sheet3!$A:$Z,23,FALSE)</f>
        <v>5.9390014435899469E-8</v>
      </c>
      <c r="BL118" s="22">
        <f>VLOOKUP($B118,Sheet3!$A:$Z,24,FALSE)</f>
        <v>2.1876079487435773E-7</v>
      </c>
      <c r="BM118" s="22">
        <f>VLOOKUP($B118,Sheet3!$A:$Z,25,FALSE)</f>
        <v>1.7608793002251962E-8</v>
      </c>
      <c r="BN118" s="22">
        <f>VLOOKUP($B118,Sheet3!$A:$Z,25,FALSE)</f>
        <v>1.7608793002251962E-8</v>
      </c>
    </row>
    <row r="119" spans="1:66" hidden="1" x14ac:dyDescent="0.2">
      <c r="A119">
        <f>VLOOKUP(B119,Sheet3!A:B,2,FALSE)</f>
        <v>0</v>
      </c>
      <c r="B119" s="12" t="s">
        <v>698</v>
      </c>
      <c r="C119" s="13">
        <v>75.260000000000005</v>
      </c>
      <c r="D119" s="13">
        <v>3.15</v>
      </c>
      <c r="E119" s="12" t="s">
        <v>691</v>
      </c>
      <c r="F119" s="11" t="s">
        <v>699</v>
      </c>
      <c r="G119" s="13" t="s">
        <v>307</v>
      </c>
      <c r="H119" s="12"/>
      <c r="I119" s="12"/>
      <c r="J119" s="12" t="s">
        <v>308</v>
      </c>
      <c r="K119" s="12">
        <v>2</v>
      </c>
      <c r="L119" s="12">
        <v>90.2</v>
      </c>
      <c r="M119" s="12">
        <v>5.88</v>
      </c>
      <c r="N119" s="11"/>
      <c r="O119" s="11"/>
      <c r="P119" s="11"/>
      <c r="Q119" s="11"/>
      <c r="R119" s="11"/>
      <c r="S119" s="11"/>
      <c r="T119" s="11"/>
      <c r="U119" s="11" t="s">
        <v>692</v>
      </c>
      <c r="V119" s="12" t="s">
        <v>700</v>
      </c>
      <c r="W119" s="11"/>
      <c r="X119" s="14">
        <v>1455</v>
      </c>
      <c r="Y119" s="14">
        <v>5877</v>
      </c>
      <c r="Z119" s="14">
        <v>1455</v>
      </c>
      <c r="AA119" s="15">
        <v>0.91408594071348703</v>
      </c>
      <c r="AB119" s="16">
        <v>0.69401813495037501</v>
      </c>
      <c r="AC119" s="17">
        <v>6340464</v>
      </c>
      <c r="AD119" s="14">
        <v>33094</v>
      </c>
      <c r="AE119" s="14">
        <v>33094</v>
      </c>
      <c r="AF119" s="14">
        <v>4357.7072164948404</v>
      </c>
      <c r="AG119" s="14">
        <v>4357.7072164948404</v>
      </c>
      <c r="AH119" s="14">
        <v>5049</v>
      </c>
      <c r="AI119" s="14">
        <v>5049</v>
      </c>
      <c r="AJ119" s="14">
        <v>11</v>
      </c>
      <c r="AK119" s="14">
        <v>44</v>
      </c>
      <c r="AL119" s="14">
        <v>0</v>
      </c>
      <c r="AM119" s="14">
        <v>0</v>
      </c>
      <c r="AN119" s="14">
        <v>0</v>
      </c>
      <c r="AO119" s="14">
        <v>2</v>
      </c>
      <c r="AP119" s="14">
        <v>46</v>
      </c>
      <c r="AQ119" s="22">
        <f>VLOOKUP($B119,Sheet3!$A:$Z,3,FALSE)</f>
        <v>5.0751309773817174E-4</v>
      </c>
      <c r="AR119" s="22">
        <f>VLOOKUP($B119,Sheet3!$A:$Z,4,FALSE)</f>
        <v>4.4448955070419053E-4</v>
      </c>
      <c r="AS119" s="22">
        <f>VLOOKUP($B119,Sheet3!$A:$Z,5,FALSE)</f>
        <v>8.8640303348321882E-4</v>
      </c>
      <c r="AT119" s="22">
        <f>VLOOKUP($B119,Sheet3!$A:$Z,6,FALSE)</f>
        <v>5.4533694700935971E-4</v>
      </c>
      <c r="AU119" s="22">
        <f>VLOOKUP($B119,Sheet3!$A:$Z,6,FALSE)</f>
        <v>5.4533694700935971E-4</v>
      </c>
      <c r="AV119" s="22">
        <f>VLOOKUP($B119,Sheet3!$A:$Z,8,FALSE)</f>
        <v>1.6430574109714147E-7</v>
      </c>
      <c r="AW119" s="22">
        <f>VLOOKUP($B119,Sheet3!$A:$Z,9,FALSE)</f>
        <v>4.9444879488747798E-6</v>
      </c>
      <c r="AX119" s="22">
        <f>VLOOKUP($B119,Sheet3!$A:$Z,10,FALSE)</f>
        <v>8.2187417316310012E-8</v>
      </c>
      <c r="AY119" s="22">
        <f>VLOOKUP($B119,Sheet3!$A:$Z,11,FALSE)</f>
        <v>1.2025514038135209E-7</v>
      </c>
      <c r="AZ119" s="22">
        <f>VLOOKUP($B119,Sheet3!$A:$Z,12,FALSE)</f>
        <v>3.5357110976374903E-6</v>
      </c>
      <c r="BA119" s="22">
        <f>VLOOKUP($B119,Sheet3!$A:$Z,13,FALSE)</f>
        <v>8.4651299693206292E-8</v>
      </c>
      <c r="BB119" s="22">
        <f>VLOOKUP($B119,Sheet3!$A:$Z,14,FALSE)</f>
        <v>1.649321631721176E-6</v>
      </c>
      <c r="BC119" s="23">
        <f>VLOOKUP($B119,Sheet3!$A:$Z,15,FALSE)</f>
        <v>1.1365933141316571E-7</v>
      </c>
      <c r="BD119" s="22">
        <f>VLOOKUP($B119,Sheet3!$A:$Z,16,FALSE)</f>
        <v>2.1655854446361527E-4</v>
      </c>
      <c r="BE119" s="22">
        <f>VLOOKUP($B119,Sheet3!$A:$Z,17,FALSE)</f>
        <v>1.0193624483745951E-3</v>
      </c>
      <c r="BF119" s="22">
        <f>VLOOKUP($B119,Sheet3!$A:$Z,18,FALSE)</f>
        <v>4.4917664786467502E-4</v>
      </c>
      <c r="BG119" s="22">
        <f>VLOOKUP($B119,Sheet3!$A:$Z,19,FALSE)</f>
        <v>1.2460892332540741E-7</v>
      </c>
      <c r="BH119" s="22">
        <f>VLOOKUP($B119,Sheet3!$A:$Z,20,FALSE)</f>
        <v>1.6934960930419928E-6</v>
      </c>
      <c r="BI119" s="22">
        <f>VLOOKUP($B119,Sheet3!$A:$Z,21,FALSE)</f>
        <v>1.5423499496193405E-4</v>
      </c>
      <c r="BJ119" s="22">
        <f>VLOOKUP($B119,Sheet3!$A:$Z,22,FALSE)</f>
        <v>1.5269274877404E-7</v>
      </c>
      <c r="BK119" s="22">
        <f>VLOOKUP($B119,Sheet3!$A:$Z,23,FALSE)</f>
        <v>3.2497749237652944E-7</v>
      </c>
      <c r="BL119" s="22">
        <f>VLOOKUP($B119,Sheet3!$A:$Z,24,FALSE)</f>
        <v>6.2806718021857836E-7</v>
      </c>
      <c r="BM119" s="22">
        <f>VLOOKUP($B119,Sheet3!$A:$Z,25,FALSE)</f>
        <v>1.4023358830993616E-7</v>
      </c>
      <c r="BN119" s="22">
        <f>VLOOKUP($B119,Sheet3!$A:$Z,25,FALSE)</f>
        <v>1.4023358830993616E-7</v>
      </c>
    </row>
    <row r="120" spans="1:66" hidden="1" x14ac:dyDescent="0.2">
      <c r="A120" t="str">
        <f>VLOOKUP(B120,Sheet3!A:B,2,FALSE)</f>
        <v>compare with baikal</v>
      </c>
      <c r="B120" s="12" t="s">
        <v>163</v>
      </c>
      <c r="C120" s="13">
        <v>89.01</v>
      </c>
      <c r="D120" s="13">
        <v>4.7300000000000004</v>
      </c>
      <c r="E120" s="12" t="s">
        <v>344</v>
      </c>
      <c r="F120" s="11" t="s">
        <v>348</v>
      </c>
      <c r="G120" s="13" t="s">
        <v>307</v>
      </c>
      <c r="H120" s="12"/>
      <c r="I120" s="12"/>
      <c r="J120" s="12" t="s">
        <v>308</v>
      </c>
      <c r="K120" s="12">
        <v>2</v>
      </c>
      <c r="L120" s="12">
        <v>90.2</v>
      </c>
      <c r="M120" s="12">
        <v>7.89</v>
      </c>
      <c r="N120" s="11"/>
      <c r="O120" s="11"/>
      <c r="P120" s="11"/>
      <c r="Q120" s="11"/>
      <c r="R120" s="11"/>
      <c r="S120" s="11"/>
      <c r="T120" s="11"/>
      <c r="U120" s="11" t="s">
        <v>333</v>
      </c>
      <c r="V120" s="12" t="s">
        <v>349</v>
      </c>
      <c r="W120" s="11"/>
      <c r="X120" s="14">
        <v>372</v>
      </c>
      <c r="Y120" s="14">
        <v>2270</v>
      </c>
      <c r="Z120" s="14">
        <v>372</v>
      </c>
      <c r="AA120" s="15">
        <v>0.86908084684783804</v>
      </c>
      <c r="AB120" s="16">
        <v>0.34121002566963698</v>
      </c>
      <c r="AC120" s="17">
        <v>1998470</v>
      </c>
      <c r="AD120" s="14">
        <v>33176</v>
      </c>
      <c r="AE120" s="14">
        <v>33176</v>
      </c>
      <c r="AF120" s="14">
        <v>5372.2311827956901</v>
      </c>
      <c r="AG120" s="14">
        <v>5372.2311827956901</v>
      </c>
      <c r="AH120" s="14">
        <v>7229</v>
      </c>
      <c r="AI120" s="14">
        <v>7229</v>
      </c>
      <c r="AJ120" s="14">
        <v>11</v>
      </c>
      <c r="AK120" s="14">
        <v>37</v>
      </c>
      <c r="AL120" s="14">
        <v>0</v>
      </c>
      <c r="AM120" s="14">
        <v>0</v>
      </c>
      <c r="AN120" s="14">
        <v>0</v>
      </c>
      <c r="AO120" s="14">
        <v>2</v>
      </c>
      <c r="AP120" s="14">
        <v>39</v>
      </c>
      <c r="AQ120" s="22">
        <f>VLOOKUP($B120,Sheet3!$A:$Z,3,FALSE)</f>
        <v>3.1201698451122488E-5</v>
      </c>
      <c r="AR120" s="22">
        <f>VLOOKUP($B120,Sheet3!$A:$Z,4,FALSE)</f>
        <v>9.0373918745778018E-4</v>
      </c>
      <c r="AS120" s="22">
        <f>VLOOKUP($B120,Sheet3!$A:$Z,5,FALSE)</f>
        <v>6.977115637105847E-5</v>
      </c>
      <c r="AT120" s="22">
        <f>VLOOKUP($B120,Sheet3!$A:$Z,6,FALSE)</f>
        <v>4.0663071050460865E-4</v>
      </c>
      <c r="AU120" s="22">
        <f>VLOOKUP($B120,Sheet3!$A:$Z,6,FALSE)</f>
        <v>4.0663071050460865E-4</v>
      </c>
      <c r="AV120" s="22">
        <f>VLOOKUP($B120,Sheet3!$A:$Z,8,FALSE)</f>
        <v>4.5125669577393614E-8</v>
      </c>
      <c r="AW120" s="22">
        <f>VLOOKUP($B120,Sheet3!$A:$Z,9,FALSE)</f>
        <v>1.3257815886467577E-7</v>
      </c>
      <c r="AX120" s="22">
        <f>VLOOKUP($B120,Sheet3!$A:$Z,10,FALSE)</f>
        <v>5.6486948243177519E-8</v>
      </c>
      <c r="AY120" s="22">
        <f>VLOOKUP($B120,Sheet3!$A:$Z,11,FALSE)</f>
        <v>5.2633569837911062E-8</v>
      </c>
      <c r="AZ120" s="22">
        <f>VLOOKUP($B120,Sheet3!$A:$Z,12,FALSE)</f>
        <v>1.3528550315431681E-7</v>
      </c>
      <c r="BA120" s="22">
        <f>VLOOKUP($B120,Sheet3!$A:$Z,13,FALSE)</f>
        <v>1.3148310957240354E-8</v>
      </c>
      <c r="BB120" s="22">
        <f>VLOOKUP($B120,Sheet3!$A:$Z,14,FALSE)</f>
        <v>4.0462310766367023E-8</v>
      </c>
      <c r="BC120" s="23">
        <f>VLOOKUP($B120,Sheet3!$A:$Z,15,FALSE)</f>
        <v>1.0441634074276019E-7</v>
      </c>
      <c r="BD120" s="22">
        <f>VLOOKUP($B120,Sheet3!$A:$Z,16,FALSE)</f>
        <v>8.4692330421344262E-6</v>
      </c>
      <c r="BE120" s="22">
        <f>VLOOKUP($B120,Sheet3!$A:$Z,17,FALSE)</f>
        <v>2.6671189195841684E-4</v>
      </c>
      <c r="BF120" s="22">
        <f>VLOOKUP($B120,Sheet3!$A:$Z,18,FALSE)</f>
        <v>6.4038694441003634E-4</v>
      </c>
      <c r="BG120" s="22">
        <f>VLOOKUP($B120,Sheet3!$A:$Z,19,FALSE)</f>
        <v>1.4714628420291631E-7</v>
      </c>
      <c r="BH120" s="22">
        <f>VLOOKUP($B120,Sheet3!$A:$Z,20,FALSE)</f>
        <v>1.0009506575325622E-7</v>
      </c>
      <c r="BI120" s="22">
        <f>VLOOKUP($B120,Sheet3!$A:$Z,21,FALSE)</f>
        <v>3.2158328350846427E-6</v>
      </c>
      <c r="BJ120" s="22">
        <f>VLOOKUP($B120,Sheet3!$A:$Z,22,FALSE)</f>
        <v>9.3530847936533764E-8</v>
      </c>
      <c r="BK120" s="22">
        <f>VLOOKUP($B120,Sheet3!$A:$Z,23,FALSE)</f>
        <v>7.3909371375666007E-8</v>
      </c>
      <c r="BL120" s="22">
        <f>VLOOKUP($B120,Sheet3!$A:$Z,24,FALSE)</f>
        <v>1.2816301516799756E-7</v>
      </c>
      <c r="BM120" s="22">
        <f>VLOOKUP($B120,Sheet3!$A:$Z,25,FALSE)</f>
        <v>7.5946266009590924E-8</v>
      </c>
      <c r="BN120" s="22">
        <f>VLOOKUP($B120,Sheet3!$A:$Z,25,FALSE)</f>
        <v>7.5946266009590924E-8</v>
      </c>
    </row>
    <row r="121" spans="1:66" hidden="1" x14ac:dyDescent="0.2">
      <c r="A121">
        <f>VLOOKUP(B121,Sheet3!A:B,2,FALSE)</f>
        <v>0</v>
      </c>
      <c r="B121" s="12" t="s">
        <v>703</v>
      </c>
      <c r="C121" s="13">
        <v>95.83</v>
      </c>
      <c r="D121" s="13">
        <v>7.97</v>
      </c>
      <c r="E121" s="12" t="s">
        <v>691</v>
      </c>
      <c r="F121" s="11" t="s">
        <v>704</v>
      </c>
      <c r="G121" s="13" t="s">
        <v>705</v>
      </c>
      <c r="H121" s="12"/>
      <c r="I121" s="12"/>
      <c r="J121" s="12" t="s">
        <v>308</v>
      </c>
      <c r="K121" s="12">
        <v>4</v>
      </c>
      <c r="L121" s="12">
        <v>92.16</v>
      </c>
      <c r="M121" s="12">
        <v>13.73</v>
      </c>
      <c r="N121" s="11"/>
      <c r="O121" s="11"/>
      <c r="P121" s="11"/>
      <c r="Q121" s="11"/>
      <c r="R121" s="11"/>
      <c r="S121" s="11"/>
      <c r="T121" s="11"/>
      <c r="U121" s="11" t="s">
        <v>706</v>
      </c>
      <c r="V121" s="12" t="s">
        <v>707</v>
      </c>
      <c r="W121" s="11"/>
      <c r="X121" s="14">
        <v>956</v>
      </c>
      <c r="Y121" s="14">
        <v>6320</v>
      </c>
      <c r="Z121" s="14">
        <v>956</v>
      </c>
      <c r="AA121" s="15">
        <v>0.90442058425703098</v>
      </c>
      <c r="AB121" s="16">
        <v>0.65880828382593104</v>
      </c>
      <c r="AC121" s="17">
        <v>6098583</v>
      </c>
      <c r="AD121" s="14">
        <v>45533</v>
      </c>
      <c r="AE121" s="14">
        <v>45533</v>
      </c>
      <c r="AF121" s="14">
        <v>6379.2709205020901</v>
      </c>
      <c r="AG121" s="14">
        <v>6379.2709205020901</v>
      </c>
      <c r="AH121" s="14">
        <v>8889</v>
      </c>
      <c r="AI121" s="14">
        <v>8889</v>
      </c>
      <c r="AJ121" s="14">
        <v>11</v>
      </c>
      <c r="AK121" s="14">
        <v>44</v>
      </c>
      <c r="AL121" s="14">
        <v>0</v>
      </c>
      <c r="AM121" s="14">
        <v>0</v>
      </c>
      <c r="AN121" s="14">
        <v>1</v>
      </c>
      <c r="AO121" s="14">
        <v>4</v>
      </c>
      <c r="AP121" s="14">
        <v>49</v>
      </c>
      <c r="AQ121" s="22">
        <f>VLOOKUP($B121,Sheet3!$A:$Z,3,FALSE)</f>
        <v>6.2373936402735334E-5</v>
      </c>
      <c r="AR121" s="22">
        <f>VLOOKUP($B121,Sheet3!$A:$Z,4,FALSE)</f>
        <v>3.017000596785096E-4</v>
      </c>
      <c r="AS121" s="22">
        <f>VLOOKUP($B121,Sheet3!$A:$Z,5,FALSE)</f>
        <v>1.9056646371897222E-4</v>
      </c>
      <c r="AT121" s="22">
        <f>VLOOKUP($B121,Sheet3!$A:$Z,6,FALSE)</f>
        <v>9.6610401894104867E-5</v>
      </c>
      <c r="AU121" s="22">
        <f>VLOOKUP($B121,Sheet3!$A:$Z,6,FALSE)</f>
        <v>9.6610401894104867E-5</v>
      </c>
      <c r="AV121" s="22">
        <f>VLOOKUP($B121,Sheet3!$A:$Z,8,FALSE)</f>
        <v>3.1332552772458983E-6</v>
      </c>
      <c r="AW121" s="22">
        <f>VLOOKUP($B121,Sheet3!$A:$Z,9,FALSE)</f>
        <v>7.3414577298002738E-4</v>
      </c>
      <c r="AX121" s="22">
        <f>VLOOKUP($B121,Sheet3!$A:$Z,10,FALSE)</f>
        <v>1.6169758138987053E-6</v>
      </c>
      <c r="AY121" s="22">
        <f>VLOOKUP($B121,Sheet3!$A:$Z,11,FALSE)</f>
        <v>3.6679966691239238E-6</v>
      </c>
      <c r="AZ121" s="22">
        <f>VLOOKUP($B121,Sheet3!$A:$Z,12,FALSE)</f>
        <v>8.4535142114348742E-4</v>
      </c>
      <c r="BA121" s="22">
        <f>VLOOKUP($B121,Sheet3!$A:$Z,13,FALSE)</f>
        <v>3.590893449382759E-6</v>
      </c>
      <c r="BB121" s="22">
        <f>VLOOKUP($B121,Sheet3!$A:$Z,14,FALSE)</f>
        <v>5.5813479753194614E-4</v>
      </c>
      <c r="BC121" s="23">
        <f>VLOOKUP($B121,Sheet3!$A:$Z,15,FALSE)</f>
        <v>3.0634142816965069E-6</v>
      </c>
      <c r="BD121" s="22">
        <f>VLOOKUP($B121,Sheet3!$A:$Z,16,FALSE)</f>
        <v>1.0056221737240548E-4</v>
      </c>
      <c r="BE121" s="22">
        <f>VLOOKUP($B121,Sheet3!$A:$Z,17,FALSE)</f>
        <v>1.205970856235916E-4</v>
      </c>
      <c r="BF121" s="22">
        <f>VLOOKUP($B121,Sheet3!$A:$Z,18,FALSE)</f>
        <v>9.7154452818242428E-5</v>
      </c>
      <c r="BG121" s="22">
        <f>VLOOKUP($B121,Sheet3!$A:$Z,19,FALSE)</f>
        <v>9.3303315927182243E-6</v>
      </c>
      <c r="BH121" s="22">
        <f>VLOOKUP($B121,Sheet3!$A:$Z,20,FALSE)</f>
        <v>7.2278960270559739E-4</v>
      </c>
      <c r="BI121" s="22">
        <f>VLOOKUP($B121,Sheet3!$A:$Z,21,FALSE)</f>
        <v>2.4131238004230815E-4</v>
      </c>
      <c r="BJ121" s="22">
        <f>VLOOKUP($B121,Sheet3!$A:$Z,22,FALSE)</f>
        <v>1.2061293260046632E-6</v>
      </c>
      <c r="BK121" s="22">
        <f>VLOOKUP($B121,Sheet3!$A:$Z,23,FALSE)</f>
        <v>1.1934610353237272E-6</v>
      </c>
      <c r="BL121" s="22">
        <f>VLOOKUP($B121,Sheet3!$A:$Z,24,FALSE)</f>
        <v>1.6359529387597532E-6</v>
      </c>
      <c r="BM121" s="22">
        <f>VLOOKUP($B121,Sheet3!$A:$Z,25,FALSE)</f>
        <v>1.9506484379857539E-6</v>
      </c>
      <c r="BN121" s="22">
        <f>VLOOKUP($B121,Sheet3!$A:$Z,25,FALSE)</f>
        <v>1.9506484379857539E-6</v>
      </c>
    </row>
    <row r="122" spans="1:66" hidden="1" x14ac:dyDescent="0.2">
      <c r="A122">
        <f>VLOOKUP(B122,Sheet3!A:B,2,FALSE)</f>
        <v>0</v>
      </c>
      <c r="B122" s="12" t="s">
        <v>708</v>
      </c>
      <c r="C122" s="13">
        <v>55.22</v>
      </c>
      <c r="D122" s="13">
        <v>2.08</v>
      </c>
      <c r="E122" s="12" t="s">
        <v>691</v>
      </c>
      <c r="F122" s="11" t="s">
        <v>692</v>
      </c>
      <c r="G122" s="13" t="s">
        <v>307</v>
      </c>
      <c r="H122" s="12"/>
      <c r="I122" s="12"/>
      <c r="J122" s="12" t="s">
        <v>308</v>
      </c>
      <c r="K122" s="12">
        <v>1</v>
      </c>
      <c r="L122" s="12">
        <v>66.67</v>
      </c>
      <c r="M122" s="12">
        <v>9.8000000000000007</v>
      </c>
      <c r="N122" s="11"/>
      <c r="O122" s="11"/>
      <c r="P122" s="11"/>
      <c r="Q122" s="11"/>
      <c r="R122" s="11"/>
      <c r="S122" s="11"/>
      <c r="T122" s="11"/>
      <c r="U122" s="11" t="s">
        <v>692</v>
      </c>
      <c r="V122" s="12" t="s">
        <v>709</v>
      </c>
      <c r="W122" s="11"/>
      <c r="X122" s="14">
        <v>1473</v>
      </c>
      <c r="Y122" s="14">
        <v>4225</v>
      </c>
      <c r="Z122" s="14">
        <v>1473</v>
      </c>
      <c r="AA122" s="15">
        <v>0.90015775057361902</v>
      </c>
      <c r="AB122" s="16">
        <v>0.67337619314423502</v>
      </c>
      <c r="AC122" s="17">
        <v>3657039</v>
      </c>
      <c r="AD122" s="14">
        <v>10292</v>
      </c>
      <c r="AE122" s="14">
        <v>10292</v>
      </c>
      <c r="AF122" s="14">
        <v>2482.7148676171</v>
      </c>
      <c r="AG122" s="14">
        <v>2482.7148676171</v>
      </c>
      <c r="AH122" s="14">
        <v>2520</v>
      </c>
      <c r="AI122" s="14">
        <v>2520</v>
      </c>
      <c r="AJ122" s="14">
        <v>11</v>
      </c>
      <c r="AK122" s="14">
        <v>26</v>
      </c>
      <c r="AL122" s="14">
        <v>0</v>
      </c>
      <c r="AM122" s="14">
        <v>0</v>
      </c>
      <c r="AN122" s="14">
        <v>0</v>
      </c>
      <c r="AO122" s="14">
        <v>3</v>
      </c>
      <c r="AP122" s="14">
        <v>29</v>
      </c>
      <c r="AQ122" s="22">
        <f>VLOOKUP($B122,Sheet3!$A:$Z,3,FALSE)</f>
        <v>2.3656908082306655E-5</v>
      </c>
      <c r="AR122" s="22">
        <f>VLOOKUP($B122,Sheet3!$A:$Z,4,FALSE)</f>
        <v>1.7709984153679783E-4</v>
      </c>
      <c r="AS122" s="22">
        <f>VLOOKUP($B122,Sheet3!$A:$Z,5,FALSE)</f>
        <v>9.1931600398807343E-5</v>
      </c>
      <c r="AT122" s="22">
        <f>VLOOKUP($B122,Sheet3!$A:$Z,6,FALSE)</f>
        <v>5.1045576871006106E-5</v>
      </c>
      <c r="AU122" s="22">
        <f>VLOOKUP($B122,Sheet3!$A:$Z,6,FALSE)</f>
        <v>5.1045576871006106E-5</v>
      </c>
      <c r="AV122" s="22">
        <f>VLOOKUP($B122,Sheet3!$A:$Z,8,FALSE)</f>
        <v>8.3934396986600944E-7</v>
      </c>
      <c r="AW122" s="22">
        <f>VLOOKUP($B122,Sheet3!$A:$Z,9,FALSE)</f>
        <v>3.3907516225817677E-4</v>
      </c>
      <c r="AX122" s="22">
        <f>VLOOKUP($B122,Sheet3!$A:$Z,10,FALSE)</f>
        <v>2.4443009530373791E-7</v>
      </c>
      <c r="AY122" s="22">
        <f>VLOOKUP($B122,Sheet3!$A:$Z,11,FALSE)</f>
        <v>2.2684817875736575E-7</v>
      </c>
      <c r="AZ122" s="22">
        <f>VLOOKUP($B122,Sheet3!$A:$Z,12,FALSE)</f>
        <v>3.6661021307725502E-4</v>
      </c>
      <c r="BA122" s="22">
        <f>VLOOKUP($B122,Sheet3!$A:$Z,13,FALSE)</f>
        <v>3.8205165323948191E-7</v>
      </c>
      <c r="BB122" s="22">
        <f>VLOOKUP($B122,Sheet3!$A:$Z,14,FALSE)</f>
        <v>1.7001169117829192E-4</v>
      </c>
      <c r="BC122" s="23">
        <f>VLOOKUP($B122,Sheet3!$A:$Z,15,FALSE)</f>
        <v>1.9256798536176669E-7</v>
      </c>
      <c r="BD122" s="22">
        <f>VLOOKUP($B122,Sheet3!$A:$Z,16,FALSE)</f>
        <v>6.6125438276558283E-5</v>
      </c>
      <c r="BE122" s="22">
        <f>VLOOKUP($B122,Sheet3!$A:$Z,17,FALSE)</f>
        <v>7.9500842006265067E-5</v>
      </c>
      <c r="BF122" s="22">
        <f>VLOOKUP($B122,Sheet3!$A:$Z,18,FALSE)</f>
        <v>6.9123747599674057E-5</v>
      </c>
      <c r="BG122" s="22">
        <f>VLOOKUP($B122,Sheet3!$A:$Z,19,FALSE)</f>
        <v>8.4814164851968998E-6</v>
      </c>
      <c r="BH122" s="22">
        <f>VLOOKUP($B122,Sheet3!$A:$Z,20,FALSE)</f>
        <v>5.122448536245091E-4</v>
      </c>
      <c r="BI122" s="22">
        <f>VLOOKUP($B122,Sheet3!$A:$Z,21,FALSE)</f>
        <v>1.8389562732862993E-4</v>
      </c>
      <c r="BJ122" s="22">
        <f>VLOOKUP($B122,Sheet3!$A:$Z,22,FALSE)</f>
        <v>1.7932404000979743E-7</v>
      </c>
      <c r="BK122" s="22">
        <f>VLOOKUP($B122,Sheet3!$A:$Z,23,FALSE)</f>
        <v>8.2123864186053027E-7</v>
      </c>
      <c r="BL122" s="22">
        <f>VLOOKUP($B122,Sheet3!$A:$Z,24,FALSE)</f>
        <v>4.1970982606833057E-7</v>
      </c>
      <c r="BM122" s="22">
        <f>VLOOKUP($B122,Sheet3!$A:$Z,25,FALSE)</f>
        <v>2.9485811940320673E-7</v>
      </c>
      <c r="BN122" s="22">
        <f>VLOOKUP($B122,Sheet3!$A:$Z,25,FALSE)</f>
        <v>2.9485811940320673E-7</v>
      </c>
    </row>
    <row r="123" spans="1:66" hidden="1" x14ac:dyDescent="0.2">
      <c r="A123">
        <f>VLOOKUP(B123,Sheet3!A:B,2,FALSE)</f>
        <v>0</v>
      </c>
      <c r="B123" s="12" t="s">
        <v>710</v>
      </c>
      <c r="C123" s="13">
        <v>88.89</v>
      </c>
      <c r="D123" s="13">
        <v>2.42</v>
      </c>
      <c r="E123" s="12" t="s">
        <v>691</v>
      </c>
      <c r="F123" s="11" t="s">
        <v>704</v>
      </c>
      <c r="G123" s="13" t="s">
        <v>705</v>
      </c>
      <c r="H123" s="12"/>
      <c r="I123" s="12"/>
      <c r="J123" s="12" t="s">
        <v>308</v>
      </c>
      <c r="K123" s="12">
        <v>2</v>
      </c>
      <c r="L123" s="12">
        <v>98.04</v>
      </c>
      <c r="M123" s="12">
        <v>3.92</v>
      </c>
      <c r="N123" s="11"/>
      <c r="O123" s="11"/>
      <c r="P123" s="11"/>
      <c r="Q123" s="11"/>
      <c r="R123" s="11"/>
      <c r="S123" s="11"/>
      <c r="T123" s="11"/>
      <c r="U123" s="11" t="s">
        <v>706</v>
      </c>
      <c r="V123" s="12" t="s">
        <v>711</v>
      </c>
      <c r="W123" s="11"/>
      <c r="X123" s="14">
        <v>218</v>
      </c>
      <c r="Y123" s="14">
        <v>2333</v>
      </c>
      <c r="Z123" s="14">
        <v>218</v>
      </c>
      <c r="AA123" s="15">
        <v>0.91860837855486999</v>
      </c>
      <c r="AB123" s="16">
        <v>0.67535231359780201</v>
      </c>
      <c r="AC123" s="17">
        <v>2099479</v>
      </c>
      <c r="AD123" s="14">
        <v>41081</v>
      </c>
      <c r="AE123" s="14">
        <v>41081</v>
      </c>
      <c r="AF123" s="14">
        <v>9630.6376146788898</v>
      </c>
      <c r="AG123" s="14">
        <v>9630.6376146788898</v>
      </c>
      <c r="AH123" s="14">
        <v>15023</v>
      </c>
      <c r="AI123" s="14">
        <v>15023</v>
      </c>
      <c r="AJ123" s="14">
        <v>11</v>
      </c>
      <c r="AK123" s="14">
        <v>39</v>
      </c>
      <c r="AL123" s="14">
        <v>0</v>
      </c>
      <c r="AM123" s="14">
        <v>0</v>
      </c>
      <c r="AN123" s="14">
        <v>0</v>
      </c>
      <c r="AO123" s="14">
        <v>1</v>
      </c>
      <c r="AP123" s="14">
        <v>40</v>
      </c>
      <c r="AQ123" s="22">
        <f>VLOOKUP($B123,Sheet3!$A:$Z,3,FALSE)</f>
        <v>5.0482748765549084E-5</v>
      </c>
      <c r="AR123" s="22">
        <f>VLOOKUP($B123,Sheet3!$A:$Z,4,FALSE)</f>
        <v>1.1916830847370679E-4</v>
      </c>
      <c r="AS123" s="22">
        <f>VLOOKUP($B123,Sheet3!$A:$Z,5,FALSE)</f>
        <v>8.4405812421906227E-5</v>
      </c>
      <c r="AT123" s="22">
        <f>VLOOKUP($B123,Sheet3!$A:$Z,6,FALSE)</f>
        <v>8.3400624176381473E-5</v>
      </c>
      <c r="AU123" s="22">
        <f>VLOOKUP($B123,Sheet3!$A:$Z,6,FALSE)</f>
        <v>8.3400624176381473E-5</v>
      </c>
      <c r="AV123" s="22">
        <f>VLOOKUP($B123,Sheet3!$A:$Z,8,FALSE)</f>
        <v>5.0025131026777911E-5</v>
      </c>
      <c r="AW123" s="22">
        <f>VLOOKUP($B123,Sheet3!$A:$Z,9,FALSE)</f>
        <v>1.6219294195471862E-4</v>
      </c>
      <c r="AX123" s="22">
        <f>VLOOKUP($B123,Sheet3!$A:$Z,10,FALSE)</f>
        <v>4.7177224297024976E-5</v>
      </c>
      <c r="AY123" s="22">
        <f>VLOOKUP($B123,Sheet3!$A:$Z,11,FALSE)</f>
        <v>1.7997853787736159E-5</v>
      </c>
      <c r="AZ123" s="22">
        <f>VLOOKUP($B123,Sheet3!$A:$Z,12,FALSE)</f>
        <v>7.4704698880191244E-4</v>
      </c>
      <c r="BA123" s="22">
        <f>VLOOKUP($B123,Sheet3!$A:$Z,13,FALSE)</f>
        <v>2.4581342816714151E-5</v>
      </c>
      <c r="BB123" s="22">
        <f>VLOOKUP($B123,Sheet3!$A:$Z,14,FALSE)</f>
        <v>1.296849669663813E-3</v>
      </c>
      <c r="BC123" s="23">
        <f>VLOOKUP($B123,Sheet3!$A:$Z,15,FALSE)</f>
        <v>1.878967926729631E-5</v>
      </c>
      <c r="BD123" s="22">
        <f>VLOOKUP($B123,Sheet3!$A:$Z,16,FALSE)</f>
        <v>6.4113698314256966E-5</v>
      </c>
      <c r="BE123" s="22">
        <f>VLOOKUP($B123,Sheet3!$A:$Z,17,FALSE)</f>
        <v>8.28685223311237E-5</v>
      </c>
      <c r="BF123" s="22">
        <f>VLOOKUP($B123,Sheet3!$A:$Z,18,FALSE)</f>
        <v>1.0108698592266321E-4</v>
      </c>
      <c r="BG123" s="22">
        <f>VLOOKUP($B123,Sheet3!$A:$Z,19,FALSE)</f>
        <v>5.4593288033691432E-5</v>
      </c>
      <c r="BH123" s="22">
        <f>VLOOKUP($B123,Sheet3!$A:$Z,20,FALSE)</f>
        <v>1.5632869464975694E-4</v>
      </c>
      <c r="BI123" s="22">
        <f>VLOOKUP($B123,Sheet3!$A:$Z,21,FALSE)</f>
        <v>1.0458980858276429E-4</v>
      </c>
      <c r="BJ123" s="22">
        <f>VLOOKUP($B123,Sheet3!$A:$Z,22,FALSE)</f>
        <v>1.4385478653927848E-5</v>
      </c>
      <c r="BK123" s="22">
        <f>VLOOKUP($B123,Sheet3!$A:$Z,23,FALSE)</f>
        <v>1.7169888220633079E-5</v>
      </c>
      <c r="BL123" s="22">
        <f>VLOOKUP($B123,Sheet3!$A:$Z,24,FALSE)</f>
        <v>1.5618973918086452E-5</v>
      </c>
      <c r="BM123" s="22">
        <f>VLOOKUP($B123,Sheet3!$A:$Z,25,FALSE)</f>
        <v>2.3830260342560309E-5</v>
      </c>
      <c r="BN123" s="22">
        <f>VLOOKUP($B123,Sheet3!$A:$Z,25,FALSE)</f>
        <v>2.3830260342560309E-5</v>
      </c>
    </row>
    <row r="124" spans="1:66" hidden="1" x14ac:dyDescent="0.2">
      <c r="A124">
        <f>VLOOKUP(B124,Sheet3!A:B,2,FALSE)</f>
        <v>0</v>
      </c>
      <c r="B124" s="12" t="s">
        <v>712</v>
      </c>
      <c r="C124" s="13">
        <v>54.05</v>
      </c>
      <c r="D124" s="13">
        <v>7.61</v>
      </c>
      <c r="E124" s="12" t="s">
        <v>713</v>
      </c>
      <c r="F124" s="11" t="s">
        <v>714</v>
      </c>
      <c r="G124" s="13" t="s">
        <v>307</v>
      </c>
      <c r="H124" s="12"/>
      <c r="I124" s="12"/>
      <c r="J124" s="12" t="s">
        <v>308</v>
      </c>
      <c r="K124" s="12">
        <v>4</v>
      </c>
      <c r="L124" s="12">
        <v>78.430000000000007</v>
      </c>
      <c r="M124" s="12">
        <v>3.92</v>
      </c>
      <c r="N124" s="11"/>
      <c r="O124" s="11"/>
      <c r="P124" s="11"/>
      <c r="Q124" s="11"/>
      <c r="R124" s="11"/>
      <c r="S124" s="11"/>
      <c r="T124" s="11"/>
      <c r="U124" s="11" t="s">
        <v>715</v>
      </c>
      <c r="V124" s="12" t="s">
        <v>716</v>
      </c>
      <c r="W124" s="11"/>
      <c r="X124" s="14">
        <v>866</v>
      </c>
      <c r="Y124" s="14">
        <v>3935</v>
      </c>
      <c r="Z124" s="14">
        <v>866</v>
      </c>
      <c r="AA124" s="15">
        <v>0.87480464513058998</v>
      </c>
      <c r="AB124" s="16">
        <v>0.35884444387425402</v>
      </c>
      <c r="AC124" s="17">
        <v>3429656</v>
      </c>
      <c r="AD124" s="14">
        <v>74542</v>
      </c>
      <c r="AE124" s="14">
        <v>74542</v>
      </c>
      <c r="AF124" s="14">
        <v>3960.3418013856799</v>
      </c>
      <c r="AG124" s="14">
        <v>3960.3418013856799</v>
      </c>
      <c r="AH124" s="14">
        <v>6026</v>
      </c>
      <c r="AI124" s="14">
        <v>6026</v>
      </c>
      <c r="AJ124" s="14">
        <v>11</v>
      </c>
      <c r="AK124" s="14">
        <v>56</v>
      </c>
      <c r="AL124" s="14">
        <v>0</v>
      </c>
      <c r="AM124" s="14">
        <v>0</v>
      </c>
      <c r="AN124" s="14">
        <v>0</v>
      </c>
      <c r="AO124" s="14">
        <v>1</v>
      </c>
      <c r="AP124" s="14">
        <v>57</v>
      </c>
      <c r="AQ124" s="22">
        <f>VLOOKUP($B124,Sheet3!$A:$Z,3,FALSE)</f>
        <v>6.0848237427395735E-4</v>
      </c>
      <c r="AR124" s="22">
        <f>VLOOKUP($B124,Sheet3!$A:$Z,4,FALSE)</f>
        <v>4.1052681952086575E-4</v>
      </c>
      <c r="AS124" s="22">
        <f>VLOOKUP($B124,Sheet3!$A:$Z,5,FALSE)</f>
        <v>4.8426169511242752E-4</v>
      </c>
      <c r="AT124" s="22">
        <f>VLOOKUP($B124,Sheet3!$A:$Z,6,FALSE)</f>
        <v>4.9947190266659959E-4</v>
      </c>
      <c r="AU124" s="22">
        <f>VLOOKUP($B124,Sheet3!$A:$Z,6,FALSE)</f>
        <v>4.9947190266659959E-4</v>
      </c>
      <c r="AV124" s="22">
        <f>VLOOKUP($B124,Sheet3!$A:$Z,8,FALSE)</f>
        <v>9.7394771491801754E-4</v>
      </c>
      <c r="AW124" s="22">
        <f>VLOOKUP($B124,Sheet3!$A:$Z,9,FALSE)</f>
        <v>6.4796756523426472E-4</v>
      </c>
      <c r="AX124" s="22">
        <f>VLOOKUP($B124,Sheet3!$A:$Z,10,FALSE)</f>
        <v>7.2220969508261183E-4</v>
      </c>
      <c r="AY124" s="22">
        <f>VLOOKUP($B124,Sheet3!$A:$Z,11,FALSE)</f>
        <v>4.1894441988566512E-4</v>
      </c>
      <c r="AZ124" s="22">
        <f>VLOOKUP($B124,Sheet3!$A:$Z,12,FALSE)</f>
        <v>4.8438441630310243E-4</v>
      </c>
      <c r="BA124" s="22">
        <f>VLOOKUP($B124,Sheet3!$A:$Z,13,FALSE)</f>
        <v>7.293599184371234E-4</v>
      </c>
      <c r="BB124" s="22">
        <f>VLOOKUP($B124,Sheet3!$A:$Z,14,FALSE)</f>
        <v>6.1119856686835897E-4</v>
      </c>
      <c r="BC124" s="23">
        <f>VLOOKUP($B124,Sheet3!$A:$Z,15,FALSE)</f>
        <v>6.9566571077092523E-4</v>
      </c>
      <c r="BD124" s="22">
        <f>VLOOKUP($B124,Sheet3!$A:$Z,16,FALSE)</f>
        <v>5.9290261519990639E-4</v>
      </c>
      <c r="BE124" s="22">
        <f>VLOOKUP($B124,Sheet3!$A:$Z,17,FALSE)</f>
        <v>4.4433026164050852E-4</v>
      </c>
      <c r="BF124" s="22">
        <f>VLOOKUP($B124,Sheet3!$A:$Z,18,FALSE)</f>
        <v>4.2697328929364707E-4</v>
      </c>
      <c r="BG124" s="22">
        <f>VLOOKUP($B124,Sheet3!$A:$Z,19,FALSE)</f>
        <v>5.8314461346327981E-4</v>
      </c>
      <c r="BH124" s="22">
        <f>VLOOKUP($B124,Sheet3!$A:$Z,20,FALSE)</f>
        <v>4.8804700010116872E-4</v>
      </c>
      <c r="BI124" s="22">
        <f>VLOOKUP($B124,Sheet3!$A:$Z,21,FALSE)</f>
        <v>4.1617087634374865E-4</v>
      </c>
      <c r="BJ124" s="22">
        <f>VLOOKUP($B124,Sheet3!$A:$Z,22,FALSE)</f>
        <v>7.3349417428155783E-4</v>
      </c>
      <c r="BK124" s="22">
        <f>VLOOKUP($B124,Sheet3!$A:$Z,23,FALSE)</f>
        <v>1.1523698256742335E-3</v>
      </c>
      <c r="BL124" s="22">
        <f>VLOOKUP($B124,Sheet3!$A:$Z,24,FALSE)</f>
        <v>1.1600556734732183E-3</v>
      </c>
      <c r="BM124" s="22">
        <f>VLOOKUP($B124,Sheet3!$A:$Z,25,FALSE)</f>
        <v>9.256690988332923E-4</v>
      </c>
      <c r="BN124" s="22">
        <f>VLOOKUP($B124,Sheet3!$A:$Z,25,FALSE)</f>
        <v>9.256690988332923E-4</v>
      </c>
    </row>
    <row r="125" spans="1:66" hidden="1" x14ac:dyDescent="0.2">
      <c r="A125" t="str">
        <f>VLOOKUP(B125,Sheet3!A:B,2,FALSE)</f>
        <v>compare with baikal</v>
      </c>
      <c r="B125" s="12" t="s">
        <v>65</v>
      </c>
      <c r="C125" s="13">
        <v>92.59</v>
      </c>
      <c r="D125" s="13">
        <v>3.4</v>
      </c>
      <c r="E125" s="12" t="s">
        <v>691</v>
      </c>
      <c r="F125" s="11" t="s">
        <v>699</v>
      </c>
      <c r="G125" s="13" t="s">
        <v>307</v>
      </c>
      <c r="H125" s="12"/>
      <c r="I125" s="12"/>
      <c r="J125" s="12" t="s">
        <v>308</v>
      </c>
      <c r="K125" s="12">
        <v>5</v>
      </c>
      <c r="L125" s="12">
        <v>96.08</v>
      </c>
      <c r="M125" s="12">
        <v>7.84</v>
      </c>
      <c r="N125" s="11" t="s">
        <v>312</v>
      </c>
      <c r="O125" s="11" t="s">
        <v>312</v>
      </c>
      <c r="P125" s="11" t="s">
        <v>312</v>
      </c>
      <c r="Q125" s="11" t="s">
        <v>312</v>
      </c>
      <c r="R125" s="11" t="s">
        <v>312</v>
      </c>
      <c r="S125" s="11" t="s">
        <v>312</v>
      </c>
      <c r="T125" s="11" t="s">
        <v>312</v>
      </c>
      <c r="U125" s="11" t="s">
        <v>692</v>
      </c>
      <c r="V125" s="12" t="s">
        <v>701</v>
      </c>
      <c r="W125" s="11" t="s">
        <v>702</v>
      </c>
      <c r="X125" s="14">
        <v>723</v>
      </c>
      <c r="Y125" s="14">
        <v>6357</v>
      </c>
      <c r="Z125" s="14">
        <v>723</v>
      </c>
      <c r="AA125" s="15">
        <v>0.91536493156052301</v>
      </c>
      <c r="AB125" s="16">
        <v>0.68039335436335702</v>
      </c>
      <c r="AC125" s="17">
        <v>7870969</v>
      </c>
      <c r="AD125" s="14">
        <v>104406</v>
      </c>
      <c r="AE125" s="14">
        <v>104406</v>
      </c>
      <c r="AF125" s="14">
        <v>10886.540802213</v>
      </c>
      <c r="AG125" s="14">
        <v>10886.540802213</v>
      </c>
      <c r="AH125" s="14">
        <v>16033</v>
      </c>
      <c r="AI125" s="14">
        <v>16033</v>
      </c>
      <c r="AJ125" s="14">
        <v>11</v>
      </c>
      <c r="AK125" s="14">
        <v>44</v>
      </c>
      <c r="AL125" s="14">
        <v>0</v>
      </c>
      <c r="AM125" s="14">
        <v>0</v>
      </c>
      <c r="AN125" s="14">
        <v>0</v>
      </c>
      <c r="AO125" s="14">
        <v>3</v>
      </c>
      <c r="AP125" s="14">
        <v>47</v>
      </c>
      <c r="AQ125" s="22">
        <f>VLOOKUP($B125,Sheet3!$A:$Z,3,FALSE)</f>
        <v>9.7141929997164657E-5</v>
      </c>
      <c r="AR125" s="22">
        <f>VLOOKUP($B125,Sheet3!$A:$Z,4,FALSE)</f>
        <v>2.9895562469187159E-3</v>
      </c>
      <c r="AS125" s="22">
        <f>VLOOKUP($B125,Sheet3!$A:$Z,5,FALSE)</f>
        <v>4.8507263380775755E-4</v>
      </c>
      <c r="AT125" s="22">
        <f>VLOOKUP($B125,Sheet3!$A:$Z,6,FALSE)</f>
        <v>1.9409862334223628E-3</v>
      </c>
      <c r="AU125" s="22">
        <f>VLOOKUP($B125,Sheet3!$A:$Z,6,FALSE)</f>
        <v>1.9409862334223628E-3</v>
      </c>
      <c r="AV125" s="22">
        <f>VLOOKUP($B125,Sheet3!$A:$Z,8,FALSE)</f>
        <v>2.1007500265165089E-7</v>
      </c>
      <c r="AW125" s="22">
        <f>VLOOKUP($B125,Sheet3!$A:$Z,9,FALSE)</f>
        <v>1.9921292563010374E-6</v>
      </c>
      <c r="AX125" s="22">
        <f>VLOOKUP($B125,Sheet3!$A:$Z,10,FALSE)</f>
        <v>7.2949586314403736E-8</v>
      </c>
      <c r="AY125" s="22">
        <f>VLOOKUP($B125,Sheet3!$A:$Z,11,FALSE)</f>
        <v>7.630528933684974E-8</v>
      </c>
      <c r="AZ125" s="22">
        <f>VLOOKUP($B125,Sheet3!$A:$Z,12,FALSE)</f>
        <v>1.3630949355571623E-6</v>
      </c>
      <c r="BA125" s="22">
        <f>VLOOKUP($B125,Sheet3!$A:$Z,13,FALSE)</f>
        <v>1.0781575613296042E-7</v>
      </c>
      <c r="BB125" s="22">
        <f>VLOOKUP($B125,Sheet3!$A:$Z,14,FALSE)</f>
        <v>1.305129479393355E-6</v>
      </c>
      <c r="BC125" s="23">
        <f>VLOOKUP($B125,Sheet3!$A:$Z,15,FALSE)</f>
        <v>1.1324979877511058E-7</v>
      </c>
      <c r="BD125" s="22">
        <f>VLOOKUP($B125,Sheet3!$A:$Z,16,FALSE)</f>
        <v>3.1246964017799532E-5</v>
      </c>
      <c r="BE125" s="22">
        <f>VLOOKUP($B125,Sheet3!$A:$Z,17,FALSE)</f>
        <v>2.1736976092964211E-3</v>
      </c>
      <c r="BF125" s="22">
        <f>VLOOKUP($B125,Sheet3!$A:$Z,18,FALSE)</f>
        <v>3.2823825062795781E-3</v>
      </c>
      <c r="BG125" s="22">
        <f>VLOOKUP($B125,Sheet3!$A:$Z,19,FALSE)</f>
        <v>1.5534999837276365E-7</v>
      </c>
      <c r="BH125" s="22">
        <f>VLOOKUP($B125,Sheet3!$A:$Z,20,FALSE)</f>
        <v>8.6504537021054372E-7</v>
      </c>
      <c r="BI125" s="22">
        <f>VLOOKUP($B125,Sheet3!$A:$Z,21,FALSE)</f>
        <v>1.6933701812411278E-5</v>
      </c>
      <c r="BJ125" s="22">
        <f>VLOOKUP($B125,Sheet3!$A:$Z,22,FALSE)</f>
        <v>1.7409872799938944E-7</v>
      </c>
      <c r="BK125" s="22">
        <f>VLOOKUP($B125,Sheet3!$A:$Z,23,FALSE)</f>
        <v>3.1761019775421754E-7</v>
      </c>
      <c r="BL125" s="22">
        <f>VLOOKUP($B125,Sheet3!$A:$Z,24,FALSE)</f>
        <v>3.9111530197066151E-7</v>
      </c>
      <c r="BM125" s="22">
        <f>VLOOKUP($B125,Sheet3!$A:$Z,25,FALSE)</f>
        <v>1.5579511306770764E-7</v>
      </c>
      <c r="BN125" s="22">
        <f>VLOOKUP($B125,Sheet3!$A:$Z,25,FALSE)</f>
        <v>1.5579511306770764E-7</v>
      </c>
    </row>
    <row r="126" spans="1:66" hidden="1" x14ac:dyDescent="0.2">
      <c r="A126" t="str">
        <f>VLOOKUP(B126,Sheet3!A:B,2,FALSE)</f>
        <v>compare with baikal</v>
      </c>
      <c r="B126" s="12" t="s">
        <v>180</v>
      </c>
      <c r="C126" s="13">
        <v>61.06</v>
      </c>
      <c r="D126" s="13">
        <v>3.6</v>
      </c>
      <c r="E126" s="12" t="s">
        <v>713</v>
      </c>
      <c r="F126" s="11" t="s">
        <v>728</v>
      </c>
      <c r="G126" s="13" t="s">
        <v>307</v>
      </c>
      <c r="H126" s="12"/>
      <c r="I126" s="12"/>
      <c r="J126" s="12" t="s">
        <v>308</v>
      </c>
      <c r="K126" s="12">
        <v>40</v>
      </c>
      <c r="L126" s="12">
        <v>80.39</v>
      </c>
      <c r="M126" s="12">
        <v>11.76</v>
      </c>
      <c r="N126" s="11"/>
      <c r="O126" s="11"/>
      <c r="P126" s="11"/>
      <c r="Q126" s="11"/>
      <c r="R126" s="11"/>
      <c r="S126" s="11"/>
      <c r="T126" s="11"/>
      <c r="U126" s="11" t="s">
        <v>728</v>
      </c>
      <c r="V126" s="12" t="s">
        <v>821</v>
      </c>
      <c r="W126" s="11"/>
      <c r="X126" s="14">
        <v>508</v>
      </c>
      <c r="Y126" s="14">
        <v>1547</v>
      </c>
      <c r="Z126" s="14">
        <v>508</v>
      </c>
      <c r="AA126" s="15">
        <v>0.95317361843051196</v>
      </c>
      <c r="AB126" s="16">
        <v>0.50196938229438504</v>
      </c>
      <c r="AC126" s="17">
        <v>1349154</v>
      </c>
      <c r="AD126" s="14">
        <v>16869</v>
      </c>
      <c r="AE126" s="14">
        <v>16869</v>
      </c>
      <c r="AF126" s="14">
        <v>2655.8149606299198</v>
      </c>
      <c r="AG126" s="14">
        <v>2655.8149606299198</v>
      </c>
      <c r="AH126" s="14">
        <v>3198</v>
      </c>
      <c r="AI126" s="14">
        <v>3198</v>
      </c>
      <c r="AJ126" s="14">
        <v>11</v>
      </c>
      <c r="AK126" s="14">
        <v>24</v>
      </c>
      <c r="AL126" s="14">
        <v>0</v>
      </c>
      <c r="AM126" s="14">
        <v>0</v>
      </c>
      <c r="AN126" s="14">
        <v>0</v>
      </c>
      <c r="AO126" s="14">
        <v>0</v>
      </c>
      <c r="AP126" s="14">
        <v>24</v>
      </c>
      <c r="AQ126" s="22">
        <f>VLOOKUP($B126,Sheet3!$A:$Z,3,FALSE)</f>
        <v>7.6287686790949189E-4</v>
      </c>
      <c r="AR126" s="22">
        <f>VLOOKUP($B126,Sheet3!$A:$Z,4,FALSE)</f>
        <v>7.7097301018229077E-4</v>
      </c>
      <c r="AS126" s="22">
        <f>VLOOKUP($B126,Sheet3!$A:$Z,5,FALSE)</f>
        <v>8.4741799190697588E-4</v>
      </c>
      <c r="AT126" s="22">
        <f>VLOOKUP($B126,Sheet3!$A:$Z,6,FALSE)</f>
        <v>1.0408202712441522E-3</v>
      </c>
      <c r="AU126" s="22">
        <f>VLOOKUP($B126,Sheet3!$A:$Z,6,FALSE)</f>
        <v>1.0408202712441522E-3</v>
      </c>
      <c r="AV126" s="22">
        <f>VLOOKUP($B126,Sheet3!$A:$Z,8,FALSE)</f>
        <v>1.5360975626154539E-3</v>
      </c>
      <c r="AW126" s="22">
        <f>VLOOKUP($B126,Sheet3!$A:$Z,9,FALSE)</f>
        <v>9.089133185643134E-4</v>
      </c>
      <c r="AX126" s="22">
        <f>VLOOKUP($B126,Sheet3!$A:$Z,10,FALSE)</f>
        <v>1.2181040030943755E-3</v>
      </c>
      <c r="AY126" s="22">
        <f>VLOOKUP($B126,Sheet3!$A:$Z,11,FALSE)</f>
        <v>2.3537587288677435E-4</v>
      </c>
      <c r="AZ126" s="22">
        <f>VLOOKUP($B126,Sheet3!$A:$Z,12,FALSE)</f>
        <v>3.5863413294411415E-5</v>
      </c>
      <c r="BA126" s="22">
        <f>VLOOKUP($B126,Sheet3!$A:$Z,13,FALSE)</f>
        <v>3.5695195823681492E-4</v>
      </c>
      <c r="BB126" s="22">
        <f>VLOOKUP($B126,Sheet3!$A:$Z,14,FALSE)</f>
        <v>2.163345227986297E-5</v>
      </c>
      <c r="BC126" s="23">
        <f>VLOOKUP($B126,Sheet3!$A:$Z,15,FALSE)</f>
        <v>3.0300392543499815E-4</v>
      </c>
      <c r="BD126" s="22">
        <f>VLOOKUP($B126,Sheet3!$A:$Z,16,FALSE)</f>
        <v>1.0813740890098492E-3</v>
      </c>
      <c r="BE126" s="22">
        <f>VLOOKUP($B126,Sheet3!$A:$Z,17,FALSE)</f>
        <v>6.7058661677955541E-4</v>
      </c>
      <c r="BF126" s="22">
        <f>VLOOKUP($B126,Sheet3!$A:$Z,18,FALSE)</f>
        <v>8.2450145985863983E-4</v>
      </c>
      <c r="BG126" s="22">
        <f>VLOOKUP($B126,Sheet3!$A:$Z,19,FALSE)</f>
        <v>1.3268604416804032E-3</v>
      </c>
      <c r="BH126" s="22">
        <f>VLOOKUP($B126,Sheet3!$A:$Z,20,FALSE)</f>
        <v>6.4061180108898402E-4</v>
      </c>
      <c r="BI126" s="22">
        <f>VLOOKUP($B126,Sheet3!$A:$Z,21,FALSE)</f>
        <v>4.8726795606758057E-4</v>
      </c>
      <c r="BJ126" s="22">
        <f>VLOOKUP($B126,Sheet3!$A:$Z,22,FALSE)</f>
        <v>1.2902381357661025E-3</v>
      </c>
      <c r="BK126" s="22">
        <f>VLOOKUP($B126,Sheet3!$A:$Z,23,FALSE)</f>
        <v>1.5944166223839508E-3</v>
      </c>
      <c r="BL126" s="22">
        <f>VLOOKUP($B126,Sheet3!$A:$Z,24,FALSE)</f>
        <v>1.7303676235017403E-3</v>
      </c>
      <c r="BM126" s="22">
        <f>VLOOKUP($B126,Sheet3!$A:$Z,25,FALSE)</f>
        <v>1.4309019844828163E-3</v>
      </c>
      <c r="BN126" s="22">
        <f>VLOOKUP($B126,Sheet3!$A:$Z,25,FALSE)</f>
        <v>1.4309019844828163E-3</v>
      </c>
    </row>
    <row r="127" spans="1:66" hidden="1" x14ac:dyDescent="0.2">
      <c r="A127">
        <f>VLOOKUP(B127,Sheet3!A:B,2,FALSE)</f>
        <v>0</v>
      </c>
      <c r="B127" s="12" t="s">
        <v>727</v>
      </c>
      <c r="C127" s="13">
        <v>78.510000000000005</v>
      </c>
      <c r="D127" s="13">
        <v>1.92</v>
      </c>
      <c r="E127" s="12" t="s">
        <v>713</v>
      </c>
      <c r="F127" s="11" t="s">
        <v>728</v>
      </c>
      <c r="G127" s="13" t="s">
        <v>307</v>
      </c>
      <c r="H127" s="12"/>
      <c r="I127" s="12"/>
      <c r="J127" s="12" t="s">
        <v>308</v>
      </c>
      <c r="K127" s="12">
        <v>40</v>
      </c>
      <c r="L127" s="12">
        <v>92.16</v>
      </c>
      <c r="M127" s="12">
        <v>3.92</v>
      </c>
      <c r="N127" s="11" t="s">
        <v>312</v>
      </c>
      <c r="O127" s="11" t="s">
        <v>312</v>
      </c>
      <c r="P127" s="11" t="s">
        <v>312</v>
      </c>
      <c r="Q127" s="11" t="s">
        <v>312</v>
      </c>
      <c r="R127" s="11" t="s">
        <v>312</v>
      </c>
      <c r="S127" s="11" t="s">
        <v>312</v>
      </c>
      <c r="T127" s="11" t="s">
        <v>312</v>
      </c>
      <c r="U127" s="11" t="s">
        <v>728</v>
      </c>
      <c r="V127" s="12" t="s">
        <v>729</v>
      </c>
      <c r="W127" s="11"/>
      <c r="X127" s="14">
        <v>199</v>
      </c>
      <c r="Y127" s="14">
        <v>1385</v>
      </c>
      <c r="Z127" s="14">
        <v>199</v>
      </c>
      <c r="AA127" s="15">
        <v>0.95507793331097401</v>
      </c>
      <c r="AB127" s="16">
        <v>0.50623289968402996</v>
      </c>
      <c r="AC127" s="17">
        <v>1416275</v>
      </c>
      <c r="AD127" s="14">
        <v>72654</v>
      </c>
      <c r="AE127" s="14">
        <v>72654</v>
      </c>
      <c r="AF127" s="14">
        <v>7116.9597989949698</v>
      </c>
      <c r="AG127" s="14">
        <v>7116.9597989949698</v>
      </c>
      <c r="AH127" s="14">
        <v>11357</v>
      </c>
      <c r="AI127" s="14">
        <v>11357</v>
      </c>
      <c r="AJ127" s="14">
        <v>11</v>
      </c>
      <c r="AK127" s="14">
        <v>25</v>
      </c>
      <c r="AL127" s="14">
        <v>0</v>
      </c>
      <c r="AM127" s="14">
        <v>0</v>
      </c>
      <c r="AN127" s="14">
        <v>0</v>
      </c>
      <c r="AO127" s="14">
        <v>1</v>
      </c>
      <c r="AP127" s="14">
        <v>26</v>
      </c>
      <c r="AQ127" s="22">
        <f>VLOOKUP($B127,Sheet3!$A:$Z,3,FALSE)</f>
        <v>9.2202889808220645E-5</v>
      </c>
      <c r="AR127" s="22">
        <f>VLOOKUP($B127,Sheet3!$A:$Z,4,FALSE)</f>
        <v>5.923074570640842E-5</v>
      </c>
      <c r="AS127" s="22">
        <f>VLOOKUP($B127,Sheet3!$A:$Z,5,FALSE)</f>
        <v>8.6234201456529723E-5</v>
      </c>
      <c r="AT127" s="22">
        <f>VLOOKUP($B127,Sheet3!$A:$Z,6,FALSE)</f>
        <v>1.1214366797119279E-4</v>
      </c>
      <c r="AU127" s="22">
        <f>VLOOKUP($B127,Sheet3!$A:$Z,6,FALSE)</f>
        <v>1.1214366797119279E-4</v>
      </c>
      <c r="AV127" s="22">
        <f>VLOOKUP($B127,Sheet3!$A:$Z,8,FALSE)</f>
        <v>1.7996703114875703E-4</v>
      </c>
      <c r="AW127" s="22">
        <f>VLOOKUP($B127,Sheet3!$A:$Z,9,FALSE)</f>
        <v>1.021667570517593E-4</v>
      </c>
      <c r="AX127" s="22">
        <f>VLOOKUP($B127,Sheet3!$A:$Z,10,FALSE)</f>
        <v>1.2790684427221841E-4</v>
      </c>
      <c r="AY127" s="22">
        <f>VLOOKUP($B127,Sheet3!$A:$Z,11,FALSE)</f>
        <v>9.3258772427081434E-6</v>
      </c>
      <c r="AZ127" s="22">
        <f>VLOOKUP($B127,Sheet3!$A:$Z,12,FALSE)</f>
        <v>7.6246561572541058E-6</v>
      </c>
      <c r="BA127" s="22">
        <f>VLOOKUP($B127,Sheet3!$A:$Z,13,FALSE)</f>
        <v>1.917430880715246E-5</v>
      </c>
      <c r="BB127" s="22">
        <f>VLOOKUP($B127,Sheet3!$A:$Z,14,FALSE)</f>
        <v>4.1864332683811591E-6</v>
      </c>
      <c r="BC127" s="23">
        <f>VLOOKUP($B127,Sheet3!$A:$Z,15,FALSE)</f>
        <v>1.6060122000272032E-5</v>
      </c>
      <c r="BD127" s="22">
        <f>VLOOKUP($B127,Sheet3!$A:$Z,16,FALSE)</f>
        <v>1.5454276537024529E-4</v>
      </c>
      <c r="BE127" s="22">
        <f>VLOOKUP($B127,Sheet3!$A:$Z,17,FALSE)</f>
        <v>7.774536365347293E-5</v>
      </c>
      <c r="BF127" s="22">
        <f>VLOOKUP($B127,Sheet3!$A:$Z,18,FALSE)</f>
        <v>1.0189378293381122E-4</v>
      </c>
      <c r="BG127" s="22">
        <f>VLOOKUP($B127,Sheet3!$A:$Z,19,FALSE)</f>
        <v>1.8187656833382879E-4</v>
      </c>
      <c r="BH127" s="22">
        <f>VLOOKUP($B127,Sheet3!$A:$Z,20,FALSE)</f>
        <v>9.2635542751098618E-5</v>
      </c>
      <c r="BI127" s="22">
        <f>VLOOKUP($B127,Sheet3!$A:$Z,21,FALSE)</f>
        <v>6.5210488282555713E-5</v>
      </c>
      <c r="BJ127" s="22">
        <f>VLOOKUP($B127,Sheet3!$A:$Z,22,FALSE)</f>
        <v>1.9003982372098799E-4</v>
      </c>
      <c r="BK127" s="22">
        <f>VLOOKUP($B127,Sheet3!$A:$Z,23,FALSE)</f>
        <v>1.761945343630861E-4</v>
      </c>
      <c r="BL127" s="22">
        <f>VLOOKUP($B127,Sheet3!$A:$Z,24,FALSE)</f>
        <v>3.104788133619527E-4</v>
      </c>
      <c r="BM127" s="22">
        <f>VLOOKUP($B127,Sheet3!$A:$Z,25,FALSE)</f>
        <v>2.7914408700971014E-4</v>
      </c>
      <c r="BN127" s="22">
        <f>VLOOKUP($B127,Sheet3!$A:$Z,25,FALSE)</f>
        <v>2.7914408700971014E-4</v>
      </c>
    </row>
    <row r="128" spans="1:66" hidden="1" x14ac:dyDescent="0.2">
      <c r="A128" t="str">
        <f>VLOOKUP(B128,Sheet3!A:B,2,FALSE)</f>
        <v>compare with baikal</v>
      </c>
      <c r="B128" s="12" t="s">
        <v>77</v>
      </c>
      <c r="C128" s="13">
        <v>65.55</v>
      </c>
      <c r="D128" s="13">
        <v>3.33</v>
      </c>
      <c r="E128" s="12" t="s">
        <v>713</v>
      </c>
      <c r="F128" s="11" t="s">
        <v>728</v>
      </c>
      <c r="G128" s="13" t="s">
        <v>307</v>
      </c>
      <c r="H128" s="12"/>
      <c r="I128" s="12"/>
      <c r="J128" s="12" t="s">
        <v>308</v>
      </c>
      <c r="K128" s="12">
        <v>40</v>
      </c>
      <c r="L128" s="12">
        <v>62.75</v>
      </c>
      <c r="M128" s="12">
        <v>3.92</v>
      </c>
      <c r="N128" s="11" t="s">
        <v>826</v>
      </c>
      <c r="O128" s="11" t="s">
        <v>312</v>
      </c>
      <c r="P128" s="11" t="s">
        <v>312</v>
      </c>
      <c r="Q128" s="11" t="s">
        <v>312</v>
      </c>
      <c r="R128" s="11" t="s">
        <v>312</v>
      </c>
      <c r="S128" s="11" t="s">
        <v>312</v>
      </c>
      <c r="T128" s="11" t="s">
        <v>312</v>
      </c>
      <c r="U128" s="11" t="s">
        <v>728</v>
      </c>
      <c r="V128" s="12" t="s">
        <v>827</v>
      </c>
      <c r="W128" s="11"/>
      <c r="X128" s="14">
        <v>180</v>
      </c>
      <c r="Y128" s="14">
        <v>1190</v>
      </c>
      <c r="Z128" s="14">
        <v>180</v>
      </c>
      <c r="AA128" s="15">
        <v>0.95905693819375804</v>
      </c>
      <c r="AB128" s="16">
        <v>0.50525275461280195</v>
      </c>
      <c r="AC128" s="17">
        <v>1224310</v>
      </c>
      <c r="AD128" s="14">
        <v>32661</v>
      </c>
      <c r="AE128" s="14">
        <v>32661</v>
      </c>
      <c r="AF128" s="14">
        <v>6801.7222222222199</v>
      </c>
      <c r="AG128" s="14">
        <v>6801.7222222222199</v>
      </c>
      <c r="AH128" s="14">
        <v>9467</v>
      </c>
      <c r="AI128" s="14">
        <v>9467</v>
      </c>
      <c r="AJ128" s="14">
        <v>11</v>
      </c>
      <c r="AK128" s="14">
        <v>23</v>
      </c>
      <c r="AL128" s="14">
        <v>0</v>
      </c>
      <c r="AM128" s="14">
        <v>0</v>
      </c>
      <c r="AN128" s="14">
        <v>0</v>
      </c>
      <c r="AO128" s="14">
        <v>0</v>
      </c>
      <c r="AP128" s="14">
        <v>23</v>
      </c>
      <c r="AQ128" s="22">
        <f>VLOOKUP($B128,Sheet3!$A:$Z,3,FALSE)</f>
        <v>2.0556338535189064E-3</v>
      </c>
      <c r="AR128" s="22">
        <f>VLOOKUP($B128,Sheet3!$A:$Z,4,FALSE)</f>
        <v>2.2307337366180855E-3</v>
      </c>
      <c r="AS128" s="22">
        <f>VLOOKUP($B128,Sheet3!$A:$Z,5,FALSE)</f>
        <v>2.4154799508961898E-3</v>
      </c>
      <c r="AT128" s="22">
        <f>VLOOKUP($B128,Sheet3!$A:$Z,6,FALSE)</f>
        <v>2.8436794154465058E-3</v>
      </c>
      <c r="AU128" s="22">
        <f>VLOOKUP($B128,Sheet3!$A:$Z,6,FALSE)</f>
        <v>2.8436794154465058E-3</v>
      </c>
      <c r="AV128" s="22">
        <f>VLOOKUP($B128,Sheet3!$A:$Z,8,FALSE)</f>
        <v>4.2154826878328579E-3</v>
      </c>
      <c r="AW128" s="22">
        <f>VLOOKUP($B128,Sheet3!$A:$Z,9,FALSE)</f>
        <v>2.4649116136726021E-3</v>
      </c>
      <c r="AX128" s="22">
        <f>VLOOKUP($B128,Sheet3!$A:$Z,10,FALSE)</f>
        <v>3.3159142350883929E-3</v>
      </c>
      <c r="AY128" s="22">
        <f>VLOOKUP($B128,Sheet3!$A:$Z,11,FALSE)</f>
        <v>3.4669576082729857E-4</v>
      </c>
      <c r="AZ128" s="22">
        <f>VLOOKUP($B128,Sheet3!$A:$Z,12,FALSE)</f>
        <v>3.0858220510670089E-5</v>
      </c>
      <c r="BA128" s="22">
        <f>VLOOKUP($B128,Sheet3!$A:$Z,13,FALSE)</f>
        <v>6.6316563016004444E-4</v>
      </c>
      <c r="BB128" s="22">
        <f>VLOOKUP($B128,Sheet3!$A:$Z,14,FALSE)</f>
        <v>2.0156324037899315E-5</v>
      </c>
      <c r="BC128" s="23">
        <f>VLOOKUP($B128,Sheet3!$A:$Z,15,FALSE)</f>
        <v>5.4553784518300184E-4</v>
      </c>
      <c r="BD128" s="22">
        <f>VLOOKUP($B128,Sheet3!$A:$Z,16,FALSE)</f>
        <v>2.6315558419295741E-3</v>
      </c>
      <c r="BE128" s="22">
        <f>VLOOKUP($B128,Sheet3!$A:$Z,17,FALSE)</f>
        <v>1.5822213694070991E-3</v>
      </c>
      <c r="BF128" s="22">
        <f>VLOOKUP($B128,Sheet3!$A:$Z,18,FALSE)</f>
        <v>1.9541402890264053E-3</v>
      </c>
      <c r="BG128" s="22">
        <f>VLOOKUP($B128,Sheet3!$A:$Z,19,FALSE)</f>
        <v>3.198549420298377E-3</v>
      </c>
      <c r="BH128" s="22">
        <f>VLOOKUP($B128,Sheet3!$A:$Z,20,FALSE)</f>
        <v>1.4665284700564013E-3</v>
      </c>
      <c r="BI128" s="22">
        <f>VLOOKUP($B128,Sheet3!$A:$Z,21,FALSE)</f>
        <v>1.1704412982465526E-3</v>
      </c>
      <c r="BJ128" s="22">
        <f>VLOOKUP($B128,Sheet3!$A:$Z,22,FALSE)</f>
        <v>2.9676842297713573E-3</v>
      </c>
      <c r="BK128" s="22">
        <f>VLOOKUP($B128,Sheet3!$A:$Z,23,FALSE)</f>
        <v>3.7284367428328312E-3</v>
      </c>
      <c r="BL128" s="22">
        <f>VLOOKUP($B128,Sheet3!$A:$Z,24,FALSE)</f>
        <v>4.0234232238518727E-3</v>
      </c>
      <c r="BM128" s="22">
        <f>VLOOKUP($B128,Sheet3!$A:$Z,25,FALSE)</f>
        <v>3.4592305676217888E-3</v>
      </c>
      <c r="BN128" s="22">
        <f>VLOOKUP($B128,Sheet3!$A:$Z,25,FALSE)</f>
        <v>3.4592305676217888E-3</v>
      </c>
    </row>
    <row r="129" spans="1:66" hidden="1" x14ac:dyDescent="0.2">
      <c r="A129" t="str">
        <f>VLOOKUP(B129,Sheet3!A:B,2,FALSE)</f>
        <v>compare with baikal</v>
      </c>
      <c r="B129" s="12" t="s">
        <v>176</v>
      </c>
      <c r="C129" s="13">
        <v>92.44</v>
      </c>
      <c r="D129" s="13">
        <v>3.27</v>
      </c>
      <c r="E129" s="12" t="s">
        <v>713</v>
      </c>
      <c r="F129" s="11" t="s">
        <v>728</v>
      </c>
      <c r="G129" s="13" t="s">
        <v>307</v>
      </c>
      <c r="H129" s="12"/>
      <c r="I129" s="12"/>
      <c r="J129" s="12" t="s">
        <v>308</v>
      </c>
      <c r="K129" s="12">
        <v>9</v>
      </c>
      <c r="L129" s="12">
        <v>96.08</v>
      </c>
      <c r="M129" s="12">
        <v>11.76</v>
      </c>
      <c r="N129" s="11"/>
      <c r="O129" s="11"/>
      <c r="P129" s="11"/>
      <c r="Q129" s="11"/>
      <c r="R129" s="11"/>
      <c r="S129" s="11"/>
      <c r="T129" s="11"/>
      <c r="U129" s="11" t="s">
        <v>728</v>
      </c>
      <c r="V129" s="12" t="s">
        <v>830</v>
      </c>
      <c r="W129" s="11"/>
      <c r="X129" s="14">
        <v>205</v>
      </c>
      <c r="Y129" s="14">
        <v>1632</v>
      </c>
      <c r="Z129" s="14">
        <v>205</v>
      </c>
      <c r="AA129" s="15">
        <v>0.94582803340704602</v>
      </c>
      <c r="AB129" s="16">
        <v>0.48938003664674601</v>
      </c>
      <c r="AC129" s="17">
        <v>1698923</v>
      </c>
      <c r="AD129" s="14">
        <v>34405</v>
      </c>
      <c r="AE129" s="14">
        <v>34405</v>
      </c>
      <c r="AF129" s="14">
        <v>8287.4292682926807</v>
      </c>
      <c r="AG129" s="14">
        <v>8287.4292682926807</v>
      </c>
      <c r="AH129" s="14">
        <v>12256</v>
      </c>
      <c r="AI129" s="14">
        <v>12256</v>
      </c>
      <c r="AJ129" s="14">
        <v>11</v>
      </c>
      <c r="AK129" s="14">
        <v>35</v>
      </c>
      <c r="AL129" s="14">
        <v>0</v>
      </c>
      <c r="AM129" s="14">
        <v>0</v>
      </c>
      <c r="AN129" s="14">
        <v>0</v>
      </c>
      <c r="AO129" s="14">
        <v>0</v>
      </c>
      <c r="AP129" s="14">
        <v>35</v>
      </c>
      <c r="AQ129" s="22">
        <f>VLOOKUP($B129,Sheet3!$A:$Z,3,FALSE)</f>
        <v>5.000081777347215E-4</v>
      </c>
      <c r="AR129" s="22">
        <f>VLOOKUP($B129,Sheet3!$A:$Z,4,FALSE)</f>
        <v>7.7917556570415464E-4</v>
      </c>
      <c r="AS129" s="22">
        <f>VLOOKUP($B129,Sheet3!$A:$Z,5,FALSE)</f>
        <v>8.5301080512530873E-4</v>
      </c>
      <c r="AT129" s="22">
        <f>VLOOKUP($B129,Sheet3!$A:$Z,6,FALSE)</f>
        <v>7.0663539695927497E-4</v>
      </c>
      <c r="AU129" s="22">
        <f>VLOOKUP($B129,Sheet3!$A:$Z,6,FALSE)</f>
        <v>7.0663539695927497E-4</v>
      </c>
      <c r="AV129" s="22">
        <f>VLOOKUP($B129,Sheet3!$A:$Z,8,FALSE)</f>
        <v>3.654765272861312E-4</v>
      </c>
      <c r="AW129" s="22">
        <f>VLOOKUP($B129,Sheet3!$A:$Z,9,FALSE)</f>
        <v>2.6886128173828892E-3</v>
      </c>
      <c r="AX129" s="22">
        <f>VLOOKUP($B129,Sheet3!$A:$Z,10,FALSE)</f>
        <v>2.1891187612711977E-4</v>
      </c>
      <c r="AY129" s="22">
        <f>VLOOKUP($B129,Sheet3!$A:$Z,11,FALSE)</f>
        <v>1.2643369823960916E-4</v>
      </c>
      <c r="AZ129" s="22">
        <f>VLOOKUP($B129,Sheet3!$A:$Z,12,FALSE)</f>
        <v>7.6060261141553266E-4</v>
      </c>
      <c r="BA129" s="22">
        <f>VLOOKUP($B129,Sheet3!$A:$Z,13,FALSE)</f>
        <v>2.39909457317675E-4</v>
      </c>
      <c r="BB129" s="22">
        <f>VLOOKUP($B129,Sheet3!$A:$Z,14,FALSE)</f>
        <v>8.4222246354565694E-4</v>
      </c>
      <c r="BC129" s="23">
        <f>VLOOKUP($B129,Sheet3!$A:$Z,15,FALSE)</f>
        <v>1.8733454936804961E-4</v>
      </c>
      <c r="BD129" s="22">
        <f>VLOOKUP($B129,Sheet3!$A:$Z,16,FALSE)</f>
        <v>5.9759178216782852E-4</v>
      </c>
      <c r="BE129" s="22">
        <f>VLOOKUP($B129,Sheet3!$A:$Z,17,FALSE)</f>
        <v>6.2984046859731698E-4</v>
      </c>
      <c r="BF129" s="22">
        <f>VLOOKUP($B129,Sheet3!$A:$Z,18,FALSE)</f>
        <v>7.2099814781946569E-4</v>
      </c>
      <c r="BG129" s="22">
        <f>VLOOKUP($B129,Sheet3!$A:$Z,19,FALSE)</f>
        <v>3.4547604533277735E-4</v>
      </c>
      <c r="BH129" s="22">
        <f>VLOOKUP($B129,Sheet3!$A:$Z,20,FALSE)</f>
        <v>3.3339764559117053E-3</v>
      </c>
      <c r="BI129" s="22">
        <f>VLOOKUP($B129,Sheet3!$A:$Z,21,FALSE)</f>
        <v>9.7982652991550172E-4</v>
      </c>
      <c r="BJ129" s="22">
        <f>VLOOKUP($B129,Sheet3!$A:$Z,22,FALSE)</f>
        <v>1.608964486069731E-4</v>
      </c>
      <c r="BK129" s="22">
        <f>VLOOKUP($B129,Sheet3!$A:$Z,23,FALSE)</f>
        <v>1.4126063835493525E-4</v>
      </c>
      <c r="BL129" s="22">
        <f>VLOOKUP($B129,Sheet3!$A:$Z,24,FALSE)</f>
        <v>1.7254064589911612E-4</v>
      </c>
      <c r="BM129" s="22">
        <f>VLOOKUP($B129,Sheet3!$A:$Z,25,FALSE)</f>
        <v>2.576027722516158E-4</v>
      </c>
      <c r="BN129" s="22">
        <f>VLOOKUP($B129,Sheet3!$A:$Z,25,FALSE)</f>
        <v>2.576027722516158E-4</v>
      </c>
    </row>
    <row r="130" spans="1:66" hidden="1" x14ac:dyDescent="0.2">
      <c r="A130">
        <f>VLOOKUP(B130,Sheet3!A:B,2,FALSE)</f>
        <v>0</v>
      </c>
      <c r="B130" s="12" t="s">
        <v>732</v>
      </c>
      <c r="C130" s="13">
        <v>96.15</v>
      </c>
      <c r="D130" s="13">
        <v>2.36</v>
      </c>
      <c r="E130" s="12" t="s">
        <v>713</v>
      </c>
      <c r="F130" s="11" t="s">
        <v>733</v>
      </c>
      <c r="G130" s="13" t="s">
        <v>307</v>
      </c>
      <c r="H130" s="12"/>
      <c r="I130" s="12"/>
      <c r="J130" s="12" t="s">
        <v>308</v>
      </c>
      <c r="K130" s="12">
        <v>2</v>
      </c>
      <c r="L130" s="12">
        <v>92.16</v>
      </c>
      <c r="M130" s="12">
        <v>5.88</v>
      </c>
      <c r="N130" s="11" t="s">
        <v>309</v>
      </c>
      <c r="O130" s="11" t="s">
        <v>718</v>
      </c>
      <c r="P130" s="11" t="s">
        <v>719</v>
      </c>
      <c r="Q130" s="11" t="s">
        <v>312</v>
      </c>
      <c r="R130" s="11" t="s">
        <v>312</v>
      </c>
      <c r="S130" s="11" t="s">
        <v>312</v>
      </c>
      <c r="T130" s="11" t="s">
        <v>312</v>
      </c>
      <c r="U130" s="11" t="s">
        <v>715</v>
      </c>
      <c r="V130" s="12" t="s">
        <v>734</v>
      </c>
      <c r="W130" s="11" t="s">
        <v>735</v>
      </c>
      <c r="X130" s="14">
        <v>216</v>
      </c>
      <c r="Y130" s="14">
        <v>1996</v>
      </c>
      <c r="Z130" s="14">
        <v>216</v>
      </c>
      <c r="AA130" s="15">
        <v>0.96189359794893603</v>
      </c>
      <c r="AB130" s="16">
        <v>0.40160117578360199</v>
      </c>
      <c r="AC130" s="17">
        <v>2073851</v>
      </c>
      <c r="AD130" s="14">
        <v>67375</v>
      </c>
      <c r="AE130" s="14">
        <v>67375</v>
      </c>
      <c r="AF130" s="14">
        <v>9601.1620370370292</v>
      </c>
      <c r="AG130" s="14">
        <v>9601.1620370370292</v>
      </c>
      <c r="AH130" s="14">
        <v>14802</v>
      </c>
      <c r="AI130" s="14">
        <v>14802</v>
      </c>
      <c r="AJ130" s="14">
        <v>11</v>
      </c>
      <c r="AK130" s="14">
        <v>30</v>
      </c>
      <c r="AL130" s="14">
        <v>0</v>
      </c>
      <c r="AM130" s="14">
        <v>0</v>
      </c>
      <c r="AN130" s="14">
        <v>0</v>
      </c>
      <c r="AO130" s="14">
        <v>0</v>
      </c>
      <c r="AP130" s="14">
        <v>30</v>
      </c>
      <c r="AQ130" s="22">
        <f>VLOOKUP($B130,Sheet3!$A:$Z,3,FALSE)</f>
        <v>1.4879205640268439E-5</v>
      </c>
      <c r="AR130" s="22">
        <f>VLOOKUP($B130,Sheet3!$A:$Z,4,FALSE)</f>
        <v>1.6750694602316183E-5</v>
      </c>
      <c r="AS130" s="22">
        <f>VLOOKUP($B130,Sheet3!$A:$Z,5,FALSE)</f>
        <v>1.8365803551911623E-5</v>
      </c>
      <c r="AT130" s="22">
        <f>VLOOKUP($B130,Sheet3!$A:$Z,6,FALSE)</f>
        <v>1.7466463536147934E-5</v>
      </c>
      <c r="AU130" s="22">
        <f>VLOOKUP($B130,Sheet3!$A:$Z,6,FALSE)</f>
        <v>1.7466463536147934E-5</v>
      </c>
      <c r="AV130" s="22">
        <f>VLOOKUP($B130,Sheet3!$A:$Z,8,FALSE)</f>
        <v>1.3782045044158956E-5</v>
      </c>
      <c r="AW130" s="22">
        <f>VLOOKUP($B130,Sheet3!$A:$Z,9,FALSE)</f>
        <v>5.1706238066152494E-5</v>
      </c>
      <c r="AX130" s="22">
        <f>VLOOKUP($B130,Sheet3!$A:$Z,10,FALSE)</f>
        <v>1.7119836323341123E-5</v>
      </c>
      <c r="AY130" s="22">
        <f>VLOOKUP($B130,Sheet3!$A:$Z,11,FALSE)</f>
        <v>6.4955516550249085E-5</v>
      </c>
      <c r="AZ130" s="22">
        <f>VLOOKUP($B130,Sheet3!$A:$Z,12,FALSE)</f>
        <v>2.0060001400832102E-5</v>
      </c>
      <c r="BA130" s="22">
        <f>VLOOKUP($B130,Sheet3!$A:$Z,13,FALSE)</f>
        <v>1.5117069677241291E-4</v>
      </c>
      <c r="BB130" s="22">
        <f>VLOOKUP($B130,Sheet3!$A:$Z,14,FALSE)</f>
        <v>1.0102735517307791E-5</v>
      </c>
      <c r="BC130" s="23">
        <f>VLOOKUP($B130,Sheet3!$A:$Z,15,FALSE)</f>
        <v>1.2098616398492003E-4</v>
      </c>
      <c r="BD130" s="22">
        <f>VLOOKUP($B130,Sheet3!$A:$Z,16,FALSE)</f>
        <v>4.2938221543430453E-5</v>
      </c>
      <c r="BE130" s="22">
        <f>VLOOKUP($B130,Sheet3!$A:$Z,17,FALSE)</f>
        <v>3.3063454818300391E-5</v>
      </c>
      <c r="BF130" s="22">
        <f>VLOOKUP($B130,Sheet3!$A:$Z,18,FALSE)</f>
        <v>4.4730962113509806E-5</v>
      </c>
      <c r="BG130" s="22">
        <f>VLOOKUP($B130,Sheet3!$A:$Z,19,FALSE)</f>
        <v>5.0198211421931729E-5</v>
      </c>
      <c r="BH130" s="22">
        <f>VLOOKUP($B130,Sheet3!$A:$Z,20,FALSE)</f>
        <v>7.1437132257966922E-5</v>
      </c>
      <c r="BI130" s="22">
        <f>VLOOKUP($B130,Sheet3!$A:$Z,21,FALSE)</f>
        <v>4.3794278099535819E-5</v>
      </c>
      <c r="BJ130" s="22">
        <f>VLOOKUP($B130,Sheet3!$A:$Z,22,FALSE)</f>
        <v>3.2101450473910365E-4</v>
      </c>
      <c r="BK130" s="22">
        <f>VLOOKUP($B130,Sheet3!$A:$Z,23,FALSE)</f>
        <v>2.0396578887430821E-4</v>
      </c>
      <c r="BL130" s="22">
        <f>VLOOKUP($B130,Sheet3!$A:$Z,24,FALSE)</f>
        <v>3.1785247909657023E-4</v>
      </c>
      <c r="BM130" s="22">
        <f>VLOOKUP($B130,Sheet3!$A:$Z,25,FALSE)</f>
        <v>4.7648957471837148E-5</v>
      </c>
      <c r="BN130" s="22">
        <f>VLOOKUP($B130,Sheet3!$A:$Z,25,FALSE)</f>
        <v>4.7648957471837148E-5</v>
      </c>
    </row>
    <row r="131" spans="1:66" hidden="1" x14ac:dyDescent="0.2">
      <c r="A131">
        <f>VLOOKUP(B131,Sheet3!A:B,2,FALSE)</f>
        <v>0</v>
      </c>
      <c r="B131" s="12" t="s">
        <v>736</v>
      </c>
      <c r="C131" s="13">
        <v>98.09</v>
      </c>
      <c r="D131" s="13">
        <v>0.02</v>
      </c>
      <c r="E131" s="12" t="s">
        <v>713</v>
      </c>
      <c r="F131" s="11" t="s">
        <v>737</v>
      </c>
      <c r="G131" s="13" t="s">
        <v>307</v>
      </c>
      <c r="H131" s="12"/>
      <c r="I131" s="12"/>
      <c r="J131" s="12" t="s">
        <v>308</v>
      </c>
      <c r="K131" s="12">
        <v>4</v>
      </c>
      <c r="L131" s="12">
        <v>98.04</v>
      </c>
      <c r="M131" s="12">
        <v>1.96</v>
      </c>
      <c r="N131" s="11" t="s">
        <v>309</v>
      </c>
      <c r="O131" s="11" t="s">
        <v>718</v>
      </c>
      <c r="P131" s="11" t="s">
        <v>719</v>
      </c>
      <c r="Q131" s="11" t="s">
        <v>738</v>
      </c>
      <c r="R131" s="11" t="s">
        <v>739</v>
      </c>
      <c r="S131" s="11" t="s">
        <v>312</v>
      </c>
      <c r="T131" s="11" t="s">
        <v>312</v>
      </c>
      <c r="U131" s="11" t="s">
        <v>728</v>
      </c>
      <c r="V131" s="12" t="s">
        <v>740</v>
      </c>
      <c r="W131" s="11" t="s">
        <v>741</v>
      </c>
      <c r="X131" s="14">
        <v>79</v>
      </c>
      <c r="Y131" s="14">
        <v>1793</v>
      </c>
      <c r="Z131" s="14">
        <v>79</v>
      </c>
      <c r="AA131" s="15">
        <v>0.94855405117477198</v>
      </c>
      <c r="AB131" s="16">
        <v>0.47087328335948198</v>
      </c>
      <c r="AC131" s="17">
        <v>2065080</v>
      </c>
      <c r="AD131" s="14">
        <v>120924</v>
      </c>
      <c r="AE131" s="14">
        <v>120924</v>
      </c>
      <c r="AF131" s="14">
        <v>26140.2531645569</v>
      </c>
      <c r="AG131" s="14">
        <v>26140.2531645569</v>
      </c>
      <c r="AH131" s="14">
        <v>46535</v>
      </c>
      <c r="AI131" s="14">
        <v>46535</v>
      </c>
      <c r="AJ131" s="14">
        <v>11</v>
      </c>
      <c r="AK131" s="14">
        <v>34</v>
      </c>
      <c r="AL131" s="14">
        <v>0</v>
      </c>
      <c r="AM131" s="14">
        <v>0</v>
      </c>
      <c r="AN131" s="14">
        <v>0</v>
      </c>
      <c r="AO131" s="14">
        <v>0</v>
      </c>
      <c r="AP131" s="14">
        <v>34</v>
      </c>
      <c r="AQ131" s="22">
        <f>VLOOKUP($B131,Sheet3!$A:$Z,3,FALSE)</f>
        <v>1.4762745797762298E-4</v>
      </c>
      <c r="AR131" s="22">
        <f>VLOOKUP($B131,Sheet3!$A:$Z,4,FALSE)</f>
        <v>7.3303295436704668E-5</v>
      </c>
      <c r="AS131" s="22">
        <f>VLOOKUP($B131,Sheet3!$A:$Z,5,FALSE)</f>
        <v>1.1622552453387958E-4</v>
      </c>
      <c r="AT131" s="22">
        <f>VLOOKUP($B131,Sheet3!$A:$Z,6,FALSE)</f>
        <v>1.5377847605647335E-4</v>
      </c>
      <c r="AU131" s="22">
        <f>VLOOKUP($B131,Sheet3!$A:$Z,6,FALSE)</f>
        <v>1.5377847605647335E-4</v>
      </c>
      <c r="AV131" s="22">
        <f>VLOOKUP($B131,Sheet3!$A:$Z,8,FALSE)</f>
        <v>2.1809064013954813E-4</v>
      </c>
      <c r="AW131" s="22">
        <f>VLOOKUP($B131,Sheet3!$A:$Z,9,FALSE)</f>
        <v>1.4654050289399976E-4</v>
      </c>
      <c r="AX131" s="22">
        <f>VLOOKUP($B131,Sheet3!$A:$Z,10,FALSE)</f>
        <v>1.7754464295471271E-4</v>
      </c>
      <c r="AY131" s="22">
        <f>VLOOKUP($B131,Sheet3!$A:$Z,11,FALSE)</f>
        <v>1.2329949121225932E-4</v>
      </c>
      <c r="AZ131" s="22">
        <f>VLOOKUP($B131,Sheet3!$A:$Z,12,FALSE)</f>
        <v>3.1221350452492477E-5</v>
      </c>
      <c r="BA131" s="22">
        <f>VLOOKUP($B131,Sheet3!$A:$Z,13,FALSE)</f>
        <v>1.5296732338442414E-4</v>
      </c>
      <c r="BB131" s="22">
        <f>VLOOKUP($B131,Sheet3!$A:$Z,14,FALSE)</f>
        <v>4.9905250383885877E-5</v>
      </c>
      <c r="BC131" s="23">
        <f>VLOOKUP($B131,Sheet3!$A:$Z,15,FALSE)</f>
        <v>1.7764618702773881E-4</v>
      </c>
      <c r="BD131" s="22">
        <f>VLOOKUP($B131,Sheet3!$A:$Z,16,FALSE)</f>
        <v>1.6148950636244718E-4</v>
      </c>
      <c r="BE131" s="22">
        <f>VLOOKUP($B131,Sheet3!$A:$Z,17,FALSE)</f>
        <v>1.4571648468914312E-4</v>
      </c>
      <c r="BF131" s="22">
        <f>VLOOKUP($B131,Sheet3!$A:$Z,18,FALSE)</f>
        <v>1.3996938805569466E-4</v>
      </c>
      <c r="BG131" s="22">
        <f>VLOOKUP($B131,Sheet3!$A:$Z,19,FALSE)</f>
        <v>2.0558242206875329E-4</v>
      </c>
      <c r="BH131" s="22">
        <f>VLOOKUP($B131,Sheet3!$A:$Z,20,FALSE)</f>
        <v>1.0556493278342915E-4</v>
      </c>
      <c r="BI131" s="22">
        <f>VLOOKUP($B131,Sheet3!$A:$Z,21,FALSE)</f>
        <v>8.6314031881931069E-5</v>
      </c>
      <c r="BJ131" s="22">
        <f>VLOOKUP($B131,Sheet3!$A:$Z,22,FALSE)</f>
        <v>5.4862144631825363E-4</v>
      </c>
      <c r="BK131" s="22">
        <f>VLOOKUP($B131,Sheet3!$A:$Z,23,FALSE)</f>
        <v>6.8840524059663702E-4</v>
      </c>
      <c r="BL131" s="22">
        <f>VLOOKUP($B131,Sheet3!$A:$Z,24,FALSE)</f>
        <v>4.615089654521347E-4</v>
      </c>
      <c r="BM131" s="22">
        <f>VLOOKUP($B131,Sheet3!$A:$Z,25,FALSE)</f>
        <v>3.6599493773112156E-4</v>
      </c>
      <c r="BN131" s="22">
        <f>VLOOKUP($B131,Sheet3!$A:$Z,25,FALSE)</f>
        <v>3.6599493773112156E-4</v>
      </c>
    </row>
    <row r="132" spans="1:66" hidden="1" x14ac:dyDescent="0.2">
      <c r="A132" t="str">
        <f>VLOOKUP(B132,Sheet3!A:B,2,FALSE)</f>
        <v>compare with baikal</v>
      </c>
      <c r="B132" s="12" t="s">
        <v>183</v>
      </c>
      <c r="C132" s="13">
        <v>94.37</v>
      </c>
      <c r="D132" s="13">
        <v>1.67</v>
      </c>
      <c r="E132" s="12" t="s">
        <v>713</v>
      </c>
      <c r="F132" s="11" t="s">
        <v>728</v>
      </c>
      <c r="G132" s="13" t="s">
        <v>307</v>
      </c>
      <c r="H132" s="12"/>
      <c r="I132" s="12"/>
      <c r="J132" s="12" t="s">
        <v>308</v>
      </c>
      <c r="K132" s="12">
        <v>10</v>
      </c>
      <c r="L132" s="12">
        <v>98.04</v>
      </c>
      <c r="M132" s="12">
        <v>0</v>
      </c>
      <c r="N132" s="11"/>
      <c r="O132" s="11"/>
      <c r="P132" s="11"/>
      <c r="Q132" s="11"/>
      <c r="R132" s="11"/>
      <c r="S132" s="11"/>
      <c r="T132" s="11"/>
      <c r="U132" s="11" t="s">
        <v>728</v>
      </c>
      <c r="V132" s="12" t="s">
        <v>831</v>
      </c>
      <c r="W132" s="11"/>
      <c r="X132" s="14">
        <v>53</v>
      </c>
      <c r="Y132" s="14">
        <v>1837</v>
      </c>
      <c r="Z132" s="14">
        <v>53</v>
      </c>
      <c r="AA132" s="15">
        <v>0.92788061678520195</v>
      </c>
      <c r="AB132" s="16">
        <v>0.51787982240291996</v>
      </c>
      <c r="AC132" s="17">
        <v>2089674</v>
      </c>
      <c r="AD132" s="14">
        <v>169175</v>
      </c>
      <c r="AE132" s="14">
        <v>169175</v>
      </c>
      <c r="AF132" s="14">
        <v>39427.811320754699</v>
      </c>
      <c r="AG132" s="14">
        <v>39427.811320754699</v>
      </c>
      <c r="AH132" s="14">
        <v>66532</v>
      </c>
      <c r="AI132" s="14">
        <v>66532</v>
      </c>
      <c r="AJ132" s="14">
        <v>11</v>
      </c>
      <c r="AK132" s="14">
        <v>38</v>
      </c>
      <c r="AL132" s="14">
        <v>0</v>
      </c>
      <c r="AM132" s="14">
        <v>0</v>
      </c>
      <c r="AN132" s="14">
        <v>0</v>
      </c>
      <c r="AO132" s="14">
        <v>0</v>
      </c>
      <c r="AP132" s="14">
        <v>38</v>
      </c>
      <c r="AQ132" s="22">
        <f>VLOOKUP($B132,Sheet3!$A:$Z,3,FALSE)</f>
        <v>3.2374411426791327E-4</v>
      </c>
      <c r="AR132" s="22">
        <f>VLOOKUP($B132,Sheet3!$A:$Z,4,FALSE)</f>
        <v>7.6148638501423048E-4</v>
      </c>
      <c r="AS132" s="22">
        <f>VLOOKUP($B132,Sheet3!$A:$Z,5,FALSE)</f>
        <v>6.3505772240388038E-4</v>
      </c>
      <c r="AT132" s="22">
        <f>VLOOKUP($B132,Sheet3!$A:$Z,6,FALSE)</f>
        <v>5.4099852344736933E-4</v>
      </c>
      <c r="AU132" s="22">
        <f>VLOOKUP($B132,Sheet3!$A:$Z,6,FALSE)</f>
        <v>5.4099852344736933E-4</v>
      </c>
      <c r="AV132" s="22">
        <f>VLOOKUP($B132,Sheet3!$A:$Z,8,FALSE)</f>
        <v>2.0945292459761588E-5</v>
      </c>
      <c r="AW132" s="22">
        <f>VLOOKUP($B132,Sheet3!$A:$Z,9,FALSE)</f>
        <v>4.3042376046463771E-3</v>
      </c>
      <c r="AX132" s="22">
        <f>VLOOKUP($B132,Sheet3!$A:$Z,10,FALSE)</f>
        <v>1.1225252235500438E-5</v>
      </c>
      <c r="AY132" s="22">
        <f>VLOOKUP($B132,Sheet3!$A:$Z,11,FALSE)</f>
        <v>2.7013864404734931E-6</v>
      </c>
      <c r="AZ132" s="22">
        <f>VLOOKUP($B132,Sheet3!$A:$Z,12,FALSE)</f>
        <v>1.8277624028261077E-3</v>
      </c>
      <c r="BA132" s="22">
        <f>VLOOKUP($B132,Sheet3!$A:$Z,13,FALSE)</f>
        <v>4.7162159147701153E-6</v>
      </c>
      <c r="BB132" s="22">
        <f>VLOOKUP($B132,Sheet3!$A:$Z,14,FALSE)</f>
        <v>5.9290454741195756E-4</v>
      </c>
      <c r="BC132" s="23">
        <f>VLOOKUP($B132,Sheet3!$A:$Z,15,FALSE)</f>
        <v>3.9323852578397731E-6</v>
      </c>
      <c r="BD132" s="22">
        <f>VLOOKUP($B132,Sheet3!$A:$Z,16,FALSE)</f>
        <v>6.1941352266730026E-4</v>
      </c>
      <c r="BE132" s="22">
        <f>VLOOKUP($B132,Sheet3!$A:$Z,17,FALSE)</f>
        <v>7.1945924953889344E-4</v>
      </c>
      <c r="BF132" s="22">
        <f>VLOOKUP($B132,Sheet3!$A:$Z,18,FALSE)</f>
        <v>7.6792771053672533E-4</v>
      </c>
      <c r="BG132" s="22">
        <f>VLOOKUP($B132,Sheet3!$A:$Z,19,FALSE)</f>
        <v>1.0975981700767235E-4</v>
      </c>
      <c r="BH132" s="22">
        <f>VLOOKUP($B132,Sheet3!$A:$Z,20,FALSE)</f>
        <v>4.9885645190730779E-3</v>
      </c>
      <c r="BI132" s="22">
        <f>VLOOKUP($B132,Sheet3!$A:$Z,21,FALSE)</f>
        <v>2.8996563967088368E-3</v>
      </c>
      <c r="BJ132" s="22">
        <f>VLOOKUP($B132,Sheet3!$A:$Z,22,FALSE)</f>
        <v>4.872026980748856E-5</v>
      </c>
      <c r="BK132" s="22">
        <f>VLOOKUP($B132,Sheet3!$A:$Z,23,FALSE)</f>
        <v>1.5526471038146066E-5</v>
      </c>
      <c r="BL132" s="22">
        <f>VLOOKUP($B132,Sheet3!$A:$Z,24,FALSE)</f>
        <v>5.8937715470014318E-5</v>
      </c>
      <c r="BM132" s="22">
        <f>VLOOKUP($B132,Sheet3!$A:$Z,25,FALSE)</f>
        <v>4.606519968248867E-5</v>
      </c>
      <c r="BN132" s="22">
        <f>VLOOKUP($B132,Sheet3!$A:$Z,25,FALSE)</f>
        <v>4.606519968248867E-5</v>
      </c>
    </row>
    <row r="133" spans="1:66" hidden="1" x14ac:dyDescent="0.2">
      <c r="A133" t="str">
        <f>VLOOKUP(B133,Sheet3!A:B,2,FALSE)</f>
        <v>compare with baikal</v>
      </c>
      <c r="B133" s="12" t="s">
        <v>167</v>
      </c>
      <c r="C133" s="13">
        <v>90.64</v>
      </c>
      <c r="D133" s="13">
        <v>0.25</v>
      </c>
      <c r="E133" s="12" t="s">
        <v>713</v>
      </c>
      <c r="F133" s="11" t="s">
        <v>717</v>
      </c>
      <c r="G133" s="13" t="s">
        <v>307</v>
      </c>
      <c r="H133" s="12"/>
      <c r="I133" s="12"/>
      <c r="J133" s="12" t="s">
        <v>308</v>
      </c>
      <c r="K133" s="12">
        <v>18</v>
      </c>
      <c r="L133" s="12">
        <v>98.04</v>
      </c>
      <c r="M133" s="12">
        <v>0</v>
      </c>
      <c r="N133" s="11" t="s">
        <v>309</v>
      </c>
      <c r="O133" s="11" t="s">
        <v>718</v>
      </c>
      <c r="P133" s="11" t="s">
        <v>719</v>
      </c>
      <c r="Q133" s="11" t="s">
        <v>720</v>
      </c>
      <c r="R133" s="11" t="s">
        <v>721</v>
      </c>
      <c r="S133" s="11" t="s">
        <v>722</v>
      </c>
      <c r="T133" s="11" t="s">
        <v>312</v>
      </c>
      <c r="U133" s="11" t="s">
        <v>717</v>
      </c>
      <c r="V133" s="12" t="s">
        <v>723</v>
      </c>
      <c r="W133" s="11" t="s">
        <v>724</v>
      </c>
      <c r="X133" s="14">
        <v>11</v>
      </c>
      <c r="Y133" s="14">
        <v>1597</v>
      </c>
      <c r="Z133" s="14">
        <v>11</v>
      </c>
      <c r="AA133" s="15">
        <v>0.95786451188403199</v>
      </c>
      <c r="AB133" s="16">
        <v>0.46593240304561401</v>
      </c>
      <c r="AC133" s="17">
        <v>1753866</v>
      </c>
      <c r="AD133" s="14">
        <v>542895</v>
      </c>
      <c r="AE133" s="14">
        <v>542895</v>
      </c>
      <c r="AF133" s="14">
        <v>159442.36363636301</v>
      </c>
      <c r="AG133" s="14">
        <v>159442.36363636301</v>
      </c>
      <c r="AH133" s="14">
        <v>375035</v>
      </c>
      <c r="AI133" s="14">
        <v>375035</v>
      </c>
      <c r="AJ133" s="14">
        <v>11</v>
      </c>
      <c r="AK133" s="14">
        <v>30</v>
      </c>
      <c r="AL133" s="14">
        <v>0</v>
      </c>
      <c r="AM133" s="14">
        <v>0</v>
      </c>
      <c r="AN133" s="14">
        <v>0</v>
      </c>
      <c r="AO133" s="14">
        <v>0</v>
      </c>
      <c r="AP133" s="14">
        <v>30</v>
      </c>
      <c r="AQ133" s="22">
        <f>VLOOKUP($B133,Sheet3!$A:$Z,3,FALSE)</f>
        <v>9.8661849214729739E-4</v>
      </c>
      <c r="AR133" s="22">
        <f>VLOOKUP($B133,Sheet3!$A:$Z,4,FALSE)</f>
        <v>8.6947911935476732E-4</v>
      </c>
      <c r="AS133" s="22">
        <f>VLOOKUP($B133,Sheet3!$A:$Z,5,FALSE)</f>
        <v>9.7307573212081276E-4</v>
      </c>
      <c r="AT133" s="22">
        <f>VLOOKUP($B133,Sheet3!$A:$Z,6,FALSE)</f>
        <v>1.0912209665636084E-3</v>
      </c>
      <c r="AU133" s="22">
        <f>VLOOKUP($B133,Sheet3!$A:$Z,6,FALSE)</f>
        <v>1.0912209665636084E-3</v>
      </c>
      <c r="AV133" s="22">
        <f>VLOOKUP($B133,Sheet3!$A:$Z,8,FALSE)</f>
        <v>1.6277802385203256E-3</v>
      </c>
      <c r="AW133" s="22">
        <f>VLOOKUP($B133,Sheet3!$A:$Z,9,FALSE)</f>
        <v>9.2503184025613278E-4</v>
      </c>
      <c r="AX133" s="22">
        <f>VLOOKUP($B133,Sheet3!$A:$Z,10,FALSE)</f>
        <v>1.5758838845861258E-3</v>
      </c>
      <c r="AY133" s="22">
        <f>VLOOKUP($B133,Sheet3!$A:$Z,11,FALSE)</f>
        <v>1.2791067175614748E-3</v>
      </c>
      <c r="AZ133" s="22">
        <f>VLOOKUP($B133,Sheet3!$A:$Z,12,FALSE)</f>
        <v>3.227625563789118E-5</v>
      </c>
      <c r="BA133" s="22">
        <f>VLOOKUP($B133,Sheet3!$A:$Z,13,FALSE)</f>
        <v>1.5889444450644438E-3</v>
      </c>
      <c r="BB133" s="22">
        <f>VLOOKUP($B133,Sheet3!$A:$Z,14,FALSE)</f>
        <v>5.5381166498676348E-5</v>
      </c>
      <c r="BC133" s="23">
        <f>VLOOKUP($B133,Sheet3!$A:$Z,15,FALSE)</f>
        <v>1.3848988498114151E-3</v>
      </c>
      <c r="BD133" s="22">
        <f>VLOOKUP($B133,Sheet3!$A:$Z,16,FALSE)</f>
        <v>7.7621091771271447E-4</v>
      </c>
      <c r="BE133" s="22">
        <f>VLOOKUP($B133,Sheet3!$A:$Z,17,FALSE)</f>
        <v>4.9468001241358736E-4</v>
      </c>
      <c r="BF133" s="22">
        <f>VLOOKUP($B133,Sheet3!$A:$Z,18,FALSE)</f>
        <v>5.6159184235676557E-4</v>
      </c>
      <c r="BG133" s="22">
        <f>VLOOKUP($B133,Sheet3!$A:$Z,19,FALSE)</f>
        <v>9.9266237505091009E-4</v>
      </c>
      <c r="BH133" s="22">
        <f>VLOOKUP($B133,Sheet3!$A:$Z,20,FALSE)</f>
        <v>3.9487827534083789E-4</v>
      </c>
      <c r="BI133" s="22">
        <f>VLOOKUP($B133,Sheet3!$A:$Z,21,FALSE)</f>
        <v>3.7896152129210592E-4</v>
      </c>
      <c r="BJ133" s="22">
        <f>VLOOKUP($B133,Sheet3!$A:$Z,22,FALSE)</f>
        <v>1.492983773873683E-3</v>
      </c>
      <c r="BK133" s="22">
        <f>VLOOKUP($B133,Sheet3!$A:$Z,23,FALSE)</f>
        <v>1.389302880528869E-3</v>
      </c>
      <c r="BL133" s="22">
        <f>VLOOKUP($B133,Sheet3!$A:$Z,24,FALSE)</f>
        <v>1.608670530578001E-3</v>
      </c>
      <c r="BM133" s="22">
        <f>VLOOKUP($B133,Sheet3!$A:$Z,25,FALSE)</f>
        <v>1.6411148525541279E-3</v>
      </c>
      <c r="BN133" s="22">
        <f>VLOOKUP($B133,Sheet3!$A:$Z,25,FALSE)</f>
        <v>1.6411148525541279E-3</v>
      </c>
    </row>
    <row r="134" spans="1:66" hidden="1" x14ac:dyDescent="0.2">
      <c r="A134">
        <f>VLOOKUP(B134,Sheet3!A:B,2,FALSE)</f>
        <v>0</v>
      </c>
      <c r="B134" s="12" t="s">
        <v>754</v>
      </c>
      <c r="C134" s="13">
        <v>78.06</v>
      </c>
      <c r="D134" s="13">
        <v>2.89</v>
      </c>
      <c r="E134" s="12" t="s">
        <v>713</v>
      </c>
      <c r="F134" s="11" t="s">
        <v>717</v>
      </c>
      <c r="G134" s="13" t="s">
        <v>307</v>
      </c>
      <c r="H134" s="12"/>
      <c r="I134" s="12"/>
      <c r="J134" s="12" t="s">
        <v>308</v>
      </c>
      <c r="K134" s="12">
        <v>2</v>
      </c>
      <c r="L134" s="12">
        <v>94.12</v>
      </c>
      <c r="M134" s="12">
        <v>5.88</v>
      </c>
      <c r="N134" s="11" t="s">
        <v>309</v>
      </c>
      <c r="O134" s="11" t="s">
        <v>718</v>
      </c>
      <c r="P134" s="11" t="s">
        <v>719</v>
      </c>
      <c r="Q134" s="11" t="s">
        <v>755</v>
      </c>
      <c r="R134" s="11" t="s">
        <v>756</v>
      </c>
      <c r="S134" s="11" t="s">
        <v>312</v>
      </c>
      <c r="T134" s="11" t="s">
        <v>312</v>
      </c>
      <c r="U134" s="11" t="s">
        <v>717</v>
      </c>
      <c r="V134" s="12" t="s">
        <v>757</v>
      </c>
      <c r="W134" s="11"/>
      <c r="X134" s="14">
        <v>524</v>
      </c>
      <c r="Y134" s="14">
        <v>2012</v>
      </c>
      <c r="Z134" s="14">
        <v>524</v>
      </c>
      <c r="AA134" s="15">
        <v>0.92528896214733802</v>
      </c>
      <c r="AB134" s="16">
        <v>0.44775978989897097</v>
      </c>
      <c r="AC134" s="17">
        <v>1775146</v>
      </c>
      <c r="AD134" s="14">
        <v>34017</v>
      </c>
      <c r="AE134" s="14">
        <v>34017</v>
      </c>
      <c r="AF134" s="14">
        <v>3387.6832061068699</v>
      </c>
      <c r="AG134" s="14">
        <v>3387.6832061068699</v>
      </c>
      <c r="AH134" s="14">
        <v>4357</v>
      </c>
      <c r="AI134" s="14">
        <v>4357</v>
      </c>
      <c r="AJ134" s="14">
        <v>11</v>
      </c>
      <c r="AK134" s="14">
        <v>25</v>
      </c>
      <c r="AL134" s="14">
        <v>0</v>
      </c>
      <c r="AM134" s="14">
        <v>0</v>
      </c>
      <c r="AN134" s="14">
        <v>0</v>
      </c>
      <c r="AO134" s="14">
        <v>1</v>
      </c>
      <c r="AP134" s="14">
        <v>26</v>
      </c>
      <c r="AQ134" s="22">
        <f>VLOOKUP($B134,Sheet3!$A:$Z,3,FALSE)</f>
        <v>1.9937791999703622E-4</v>
      </c>
      <c r="AR134" s="22">
        <f>VLOOKUP($B134,Sheet3!$A:$Z,4,FALSE)</f>
        <v>1.8744843930372583E-4</v>
      </c>
      <c r="AS134" s="22">
        <f>VLOOKUP($B134,Sheet3!$A:$Z,5,FALSE)</f>
        <v>2.1188449424972117E-4</v>
      </c>
      <c r="AT134" s="22">
        <f>VLOOKUP($B134,Sheet3!$A:$Z,6,FALSE)</f>
        <v>2.3907762385462749E-4</v>
      </c>
      <c r="AU134" s="22">
        <f>VLOOKUP($B134,Sheet3!$A:$Z,6,FALSE)</f>
        <v>2.3907762385462749E-4</v>
      </c>
      <c r="AV134" s="22">
        <f>VLOOKUP($B134,Sheet3!$A:$Z,8,FALSE)</f>
        <v>3.3188366648045339E-4</v>
      </c>
      <c r="AW134" s="22">
        <f>VLOOKUP($B134,Sheet3!$A:$Z,9,FALSE)</f>
        <v>2.4204585038630811E-4</v>
      </c>
      <c r="AX134" s="22">
        <f>VLOOKUP($B134,Sheet3!$A:$Z,10,FALSE)</f>
        <v>3.3092683618892918E-4</v>
      </c>
      <c r="AY134" s="22">
        <f>VLOOKUP($B134,Sheet3!$A:$Z,11,FALSE)</f>
        <v>2.2062428740839805E-4</v>
      </c>
      <c r="AZ134" s="22">
        <f>VLOOKUP($B134,Sheet3!$A:$Z,12,FALSE)</f>
        <v>1.6443764230257086E-4</v>
      </c>
      <c r="BA134" s="22">
        <f>VLOOKUP($B134,Sheet3!$A:$Z,13,FALSE)</f>
        <v>2.2801737392941796E-4</v>
      </c>
      <c r="BB134" s="22">
        <f>VLOOKUP($B134,Sheet3!$A:$Z,14,FALSE)</f>
        <v>1.5020586075041586E-4</v>
      </c>
      <c r="BC134" s="23">
        <f>VLOOKUP($B134,Sheet3!$A:$Z,15,FALSE)</f>
        <v>2.2986226874922109E-4</v>
      </c>
      <c r="BD134" s="22">
        <f>VLOOKUP($B134,Sheet3!$A:$Z,16,FALSE)</f>
        <v>2.1372418606498432E-4</v>
      </c>
      <c r="BE134" s="22">
        <f>VLOOKUP($B134,Sheet3!$A:$Z,17,FALSE)</f>
        <v>1.4516069919698281E-4</v>
      </c>
      <c r="BF134" s="22">
        <f>VLOOKUP($B134,Sheet3!$A:$Z,18,FALSE)</f>
        <v>1.4598064540397412E-4</v>
      </c>
      <c r="BG134" s="22">
        <f>VLOOKUP($B134,Sheet3!$A:$Z,19,FALSE)</f>
        <v>2.3056853407541489E-4</v>
      </c>
      <c r="BH134" s="22">
        <f>VLOOKUP($B134,Sheet3!$A:$Z,20,FALSE)</f>
        <v>1.6419556802015805E-4</v>
      </c>
      <c r="BI134" s="22">
        <f>VLOOKUP($B134,Sheet3!$A:$Z,21,FALSE)</f>
        <v>1.1523877112709222E-4</v>
      </c>
      <c r="BJ134" s="22">
        <f>VLOOKUP($B134,Sheet3!$A:$Z,22,FALSE)</f>
        <v>3.0076221448721265E-4</v>
      </c>
      <c r="BK134" s="22">
        <f>VLOOKUP($B134,Sheet3!$A:$Z,23,FALSE)</f>
        <v>4.9027546019695192E-4</v>
      </c>
      <c r="BL134" s="22">
        <f>VLOOKUP($B134,Sheet3!$A:$Z,24,FALSE)</f>
        <v>3.4546142676706107E-4</v>
      </c>
      <c r="BM134" s="22">
        <f>VLOOKUP($B134,Sheet3!$A:$Z,25,FALSE)</f>
        <v>3.2599581276131462E-4</v>
      </c>
      <c r="BN134" s="22">
        <f>VLOOKUP($B134,Sheet3!$A:$Z,25,FALSE)</f>
        <v>3.2599581276131462E-4</v>
      </c>
    </row>
    <row r="135" spans="1:66" hidden="1" x14ac:dyDescent="0.2">
      <c r="A135">
        <f>VLOOKUP(B135,Sheet3!A:B,2,FALSE)</f>
        <v>0</v>
      </c>
      <c r="B135" s="12" t="s">
        <v>758</v>
      </c>
      <c r="C135" s="13">
        <v>88.68</v>
      </c>
      <c r="D135" s="13">
        <v>5.12</v>
      </c>
      <c r="E135" s="12" t="s">
        <v>713</v>
      </c>
      <c r="F135" s="11" t="s">
        <v>733</v>
      </c>
      <c r="G135" s="13" t="s">
        <v>307</v>
      </c>
      <c r="H135" s="12"/>
      <c r="I135" s="12"/>
      <c r="J135" s="12" t="s">
        <v>308</v>
      </c>
      <c r="K135" s="12">
        <v>1</v>
      </c>
      <c r="L135" s="12">
        <v>96.08</v>
      </c>
      <c r="M135" s="12">
        <v>17.649999999999999</v>
      </c>
      <c r="N135" s="11"/>
      <c r="O135" s="11"/>
      <c r="P135" s="11"/>
      <c r="Q135" s="11"/>
      <c r="R135" s="11"/>
      <c r="S135" s="11"/>
      <c r="T135" s="11"/>
      <c r="U135" s="11" t="s">
        <v>715</v>
      </c>
      <c r="V135" s="12" t="s">
        <v>759</v>
      </c>
      <c r="W135" s="11"/>
      <c r="X135" s="14">
        <v>680</v>
      </c>
      <c r="Y135" s="14">
        <v>2449</v>
      </c>
      <c r="Z135" s="14">
        <v>680</v>
      </c>
      <c r="AA135" s="15">
        <v>0.95168280695933405</v>
      </c>
      <c r="AB135" s="16">
        <v>0.42732582654196799</v>
      </c>
      <c r="AC135" s="17">
        <v>2170035</v>
      </c>
      <c r="AD135" s="14">
        <v>24904</v>
      </c>
      <c r="AE135" s="14">
        <v>24904</v>
      </c>
      <c r="AF135" s="14">
        <v>3191.2279411764698</v>
      </c>
      <c r="AG135" s="14">
        <v>3191.2279411764698</v>
      </c>
      <c r="AH135" s="14">
        <v>4237</v>
      </c>
      <c r="AI135" s="14">
        <v>4237</v>
      </c>
      <c r="AJ135" s="14">
        <v>11</v>
      </c>
      <c r="AK135" s="14">
        <v>26</v>
      </c>
      <c r="AL135" s="14">
        <v>0</v>
      </c>
      <c r="AM135" s="14">
        <v>0</v>
      </c>
      <c r="AN135" s="14">
        <v>0</v>
      </c>
      <c r="AO135" s="14">
        <v>0</v>
      </c>
      <c r="AP135" s="14">
        <v>26</v>
      </c>
      <c r="AQ135" s="22">
        <f>VLOOKUP($B135,Sheet3!$A:$Z,3,FALSE)</f>
        <v>5.0142703709370556E-5</v>
      </c>
      <c r="AR135" s="22">
        <f>VLOOKUP($B135,Sheet3!$A:$Z,4,FALSE)</f>
        <v>4.9467336194386138E-5</v>
      </c>
      <c r="AS135" s="22">
        <f>VLOOKUP($B135,Sheet3!$A:$Z,5,FALSE)</f>
        <v>3.9971677930005245E-5</v>
      </c>
      <c r="AT135" s="22">
        <f>VLOOKUP($B135,Sheet3!$A:$Z,6,FALSE)</f>
        <v>4.5266015395246049E-5</v>
      </c>
      <c r="AU135" s="22">
        <f>VLOOKUP($B135,Sheet3!$A:$Z,6,FALSE)</f>
        <v>4.5266015395246049E-5</v>
      </c>
      <c r="AV135" s="22">
        <f>VLOOKUP($B135,Sheet3!$A:$Z,8,FALSE)</f>
        <v>9.8913802049070042E-5</v>
      </c>
      <c r="AW135" s="22">
        <f>VLOOKUP($B135,Sheet3!$A:$Z,9,FALSE)</f>
        <v>3.3742154884561207E-5</v>
      </c>
      <c r="AX135" s="22">
        <f>VLOOKUP($B135,Sheet3!$A:$Z,10,FALSE)</f>
        <v>7.3383954669291684E-5</v>
      </c>
      <c r="AY135" s="22">
        <f>VLOOKUP($B135,Sheet3!$A:$Z,11,FALSE)</f>
        <v>3.5835600250065803E-5</v>
      </c>
      <c r="AZ135" s="22">
        <f>VLOOKUP($B135,Sheet3!$A:$Z,12,FALSE)</f>
        <v>1.0890863453114148E-5</v>
      </c>
      <c r="BA135" s="22">
        <f>VLOOKUP($B135,Sheet3!$A:$Z,13,FALSE)</f>
        <v>5.1287285586835625E-5</v>
      </c>
      <c r="BB135" s="22">
        <f>VLOOKUP($B135,Sheet3!$A:$Z,14,FALSE)</f>
        <v>2.7892371391578976E-5</v>
      </c>
      <c r="BC135" s="23">
        <f>VLOOKUP($B135,Sheet3!$A:$Z,15,FALSE)</f>
        <v>6.000838810982966E-5</v>
      </c>
      <c r="BD135" s="22">
        <f>VLOOKUP($B135,Sheet3!$A:$Z,16,FALSE)</f>
        <v>8.1600677210004997E-5</v>
      </c>
      <c r="BE135" s="22">
        <f>VLOOKUP($B135,Sheet3!$A:$Z,17,FALSE)</f>
        <v>7.7496568034702112E-5</v>
      </c>
      <c r="BF135" s="22">
        <f>VLOOKUP($B135,Sheet3!$A:$Z,18,FALSE)</f>
        <v>6.305671941849937E-5</v>
      </c>
      <c r="BG135" s="22">
        <f>VLOOKUP($B135,Sheet3!$A:$Z,19,FALSE)</f>
        <v>8.2289384872727341E-5</v>
      </c>
      <c r="BH135" s="22">
        <f>VLOOKUP($B135,Sheet3!$A:$Z,20,FALSE)</f>
        <v>2.429245417848769E-5</v>
      </c>
      <c r="BI135" s="22">
        <f>VLOOKUP($B135,Sheet3!$A:$Z,21,FALSE)</f>
        <v>1.656874863081901E-5</v>
      </c>
      <c r="BJ135" s="22">
        <f>VLOOKUP($B135,Sheet3!$A:$Z,22,FALSE)</f>
        <v>2.0599839379416106E-4</v>
      </c>
      <c r="BK135" s="22">
        <f>VLOOKUP($B135,Sheet3!$A:$Z,23,FALSE)</f>
        <v>4.9286670323740007E-4</v>
      </c>
      <c r="BL135" s="22">
        <f>VLOOKUP($B135,Sheet3!$A:$Z,24,FALSE)</f>
        <v>1.4450964849600683E-4</v>
      </c>
      <c r="BM135" s="22">
        <f>VLOOKUP($B135,Sheet3!$A:$Z,25,FALSE)</f>
        <v>9.7286885666938189E-5</v>
      </c>
      <c r="BN135" s="22">
        <f>VLOOKUP($B135,Sheet3!$A:$Z,25,FALSE)</f>
        <v>9.7286885666938189E-5</v>
      </c>
    </row>
    <row r="136" spans="1:66" hidden="1" x14ac:dyDescent="0.2">
      <c r="A136">
        <f>VLOOKUP(B136,Sheet3!A:B,2,FALSE)</f>
        <v>0</v>
      </c>
      <c r="B136" s="12" t="s">
        <v>760</v>
      </c>
      <c r="C136" s="13">
        <v>65.73</v>
      </c>
      <c r="D136" s="13">
        <v>1.5</v>
      </c>
      <c r="E136" s="12" t="s">
        <v>713</v>
      </c>
      <c r="F136" s="11" t="s">
        <v>761</v>
      </c>
      <c r="G136" s="13" t="s">
        <v>307</v>
      </c>
      <c r="H136" s="12"/>
      <c r="I136" s="12"/>
      <c r="J136" s="12" t="s">
        <v>308</v>
      </c>
      <c r="K136" s="12">
        <v>1</v>
      </c>
      <c r="L136" s="12">
        <v>62.75</v>
      </c>
      <c r="M136" s="12">
        <v>7.89</v>
      </c>
      <c r="N136" s="11" t="s">
        <v>309</v>
      </c>
      <c r="O136" s="11" t="s">
        <v>718</v>
      </c>
      <c r="P136" s="11" t="s">
        <v>719</v>
      </c>
      <c r="Q136" s="11" t="s">
        <v>762</v>
      </c>
      <c r="R136" s="11" t="s">
        <v>763</v>
      </c>
      <c r="S136" s="11" t="s">
        <v>764</v>
      </c>
      <c r="T136" s="11" t="s">
        <v>312</v>
      </c>
      <c r="U136" s="11" t="s">
        <v>761</v>
      </c>
      <c r="V136" s="12" t="s">
        <v>765</v>
      </c>
      <c r="W136" s="11" t="s">
        <v>766</v>
      </c>
      <c r="X136" s="14">
        <v>486</v>
      </c>
      <c r="Y136" s="14">
        <v>1959</v>
      </c>
      <c r="Z136" s="14">
        <v>486</v>
      </c>
      <c r="AA136" s="15">
        <v>0.91852673616222802</v>
      </c>
      <c r="AB136" s="16">
        <v>0.44868743588485299</v>
      </c>
      <c r="AC136" s="17">
        <v>1711764</v>
      </c>
      <c r="AD136" s="14">
        <v>19937</v>
      </c>
      <c r="AE136" s="14">
        <v>19937</v>
      </c>
      <c r="AF136" s="14">
        <v>3522.1481481481401</v>
      </c>
      <c r="AG136" s="14">
        <v>3522.1481481481401</v>
      </c>
      <c r="AH136" s="14">
        <v>3732</v>
      </c>
      <c r="AI136" s="14">
        <v>3732</v>
      </c>
      <c r="AJ136" s="14">
        <v>11</v>
      </c>
      <c r="AK136" s="14">
        <v>16</v>
      </c>
      <c r="AL136" s="14">
        <v>0</v>
      </c>
      <c r="AM136" s="14">
        <v>0</v>
      </c>
      <c r="AN136" s="14">
        <v>0</v>
      </c>
      <c r="AO136" s="14">
        <v>0</v>
      </c>
      <c r="AP136" s="14">
        <v>16</v>
      </c>
      <c r="AQ136" s="22">
        <f>VLOOKUP($B136,Sheet3!$A:$Z,3,FALSE)</f>
        <v>2.1567605153549926E-5</v>
      </c>
      <c r="AR136" s="22">
        <f>VLOOKUP($B136,Sheet3!$A:$Z,4,FALSE)</f>
        <v>1.9604252003462078E-5</v>
      </c>
      <c r="AS136" s="22">
        <f>VLOOKUP($B136,Sheet3!$A:$Z,5,FALSE)</f>
        <v>2.2042503217224987E-5</v>
      </c>
      <c r="AT136" s="22">
        <f>VLOOKUP($B136,Sheet3!$A:$Z,6,FALSE)</f>
        <v>2.3141359258077528E-5</v>
      </c>
      <c r="AU136" s="22">
        <f>VLOOKUP($B136,Sheet3!$A:$Z,6,FALSE)</f>
        <v>2.3141359258077528E-5</v>
      </c>
      <c r="AV136" s="22">
        <f>VLOOKUP($B136,Sheet3!$A:$Z,8,FALSE)</f>
        <v>3.5187737097713534E-5</v>
      </c>
      <c r="AW136" s="22">
        <f>VLOOKUP($B136,Sheet3!$A:$Z,9,FALSE)</f>
        <v>2.3607187355066739E-5</v>
      </c>
      <c r="AX136" s="22">
        <f>VLOOKUP($B136,Sheet3!$A:$Z,10,FALSE)</f>
        <v>3.9116428077945842E-5</v>
      </c>
      <c r="AY136" s="22">
        <f>VLOOKUP($B136,Sheet3!$A:$Z,11,FALSE)</f>
        <v>7.0548447245199388E-5</v>
      </c>
      <c r="AZ136" s="22">
        <f>VLOOKUP($B136,Sheet3!$A:$Z,12,FALSE)</f>
        <v>1.0163137507547746E-6</v>
      </c>
      <c r="BA136" s="22">
        <f>VLOOKUP($B136,Sheet3!$A:$Z,13,FALSE)</f>
        <v>3.8696949375092711E-5</v>
      </c>
      <c r="BB136" s="22">
        <f>VLOOKUP($B136,Sheet3!$A:$Z,14,FALSE)</f>
        <v>1.2451317361691193E-6</v>
      </c>
      <c r="BC136" s="23">
        <f>VLOOKUP($B136,Sheet3!$A:$Z,15,FALSE)</f>
        <v>6.1306293783634842E-5</v>
      </c>
      <c r="BD136" s="22">
        <f>VLOOKUP($B136,Sheet3!$A:$Z,16,FALSE)</f>
        <v>2.8046390118201858E-5</v>
      </c>
      <c r="BE136" s="22">
        <f>VLOOKUP($B136,Sheet3!$A:$Z,17,FALSE)</f>
        <v>1.549834764695859E-5</v>
      </c>
      <c r="BF136" s="22">
        <f>VLOOKUP($B136,Sheet3!$A:$Z,18,FALSE)</f>
        <v>1.7433603300956475E-5</v>
      </c>
      <c r="BG136" s="22">
        <f>VLOOKUP($B136,Sheet3!$A:$Z,19,FALSE)</f>
        <v>3.3925026998922417E-5</v>
      </c>
      <c r="BH136" s="22">
        <f>VLOOKUP($B136,Sheet3!$A:$Z,20,FALSE)</f>
        <v>1.3516154395390869E-5</v>
      </c>
      <c r="BI136" s="22">
        <f>VLOOKUP($B136,Sheet3!$A:$Z,21,FALSE)</f>
        <v>1.3402763430386035E-5</v>
      </c>
      <c r="BJ136" s="22">
        <f>VLOOKUP($B136,Sheet3!$A:$Z,22,FALSE)</f>
        <v>4.9501108214720045E-4</v>
      </c>
      <c r="BK136" s="22">
        <f>VLOOKUP($B136,Sheet3!$A:$Z,23,FALSE)</f>
        <v>7.2844001442817202E-5</v>
      </c>
      <c r="BL136" s="22">
        <f>VLOOKUP($B136,Sheet3!$A:$Z,24,FALSE)</f>
        <v>1.3441527413074819E-4</v>
      </c>
      <c r="BM136" s="22">
        <f>VLOOKUP($B136,Sheet3!$A:$Z,25,FALSE)</f>
        <v>5.6615241047195861E-5</v>
      </c>
      <c r="BN136" s="22">
        <f>VLOOKUP($B136,Sheet3!$A:$Z,25,FALSE)</f>
        <v>5.6615241047195861E-5</v>
      </c>
    </row>
    <row r="137" spans="1:66" hidden="1" x14ac:dyDescent="0.2">
      <c r="A137">
        <f>VLOOKUP(B137,Sheet3!A:B,2,FALSE)</f>
        <v>0</v>
      </c>
      <c r="B137" s="12" t="s">
        <v>767</v>
      </c>
      <c r="C137" s="13">
        <v>78.05</v>
      </c>
      <c r="D137" s="13">
        <v>2.7</v>
      </c>
      <c r="E137" s="12" t="s">
        <v>713</v>
      </c>
      <c r="F137" s="11" t="s">
        <v>714</v>
      </c>
      <c r="G137" s="13" t="s">
        <v>307</v>
      </c>
      <c r="H137" s="12"/>
      <c r="I137" s="12"/>
      <c r="J137" s="12" t="s">
        <v>308</v>
      </c>
      <c r="K137" s="12">
        <v>2</v>
      </c>
      <c r="L137" s="12">
        <v>92.16</v>
      </c>
      <c r="M137" s="12">
        <v>7.84</v>
      </c>
      <c r="N137" s="11"/>
      <c r="O137" s="11"/>
      <c r="P137" s="11"/>
      <c r="Q137" s="11"/>
      <c r="R137" s="11"/>
      <c r="S137" s="11"/>
      <c r="T137" s="11"/>
      <c r="U137" s="11" t="s">
        <v>715</v>
      </c>
      <c r="V137" s="12" t="s">
        <v>768</v>
      </c>
      <c r="W137" s="11"/>
      <c r="X137" s="14">
        <v>540</v>
      </c>
      <c r="Y137" s="14">
        <v>2203</v>
      </c>
      <c r="Z137" s="14">
        <v>540</v>
      </c>
      <c r="AA137" s="15">
        <v>0.94630944590910204</v>
      </c>
      <c r="AB137" s="16">
        <v>0.36964888970520898</v>
      </c>
      <c r="AC137" s="17">
        <v>1954571</v>
      </c>
      <c r="AD137" s="14">
        <v>16962</v>
      </c>
      <c r="AE137" s="14">
        <v>16962</v>
      </c>
      <c r="AF137" s="14">
        <v>3619.5759259259198</v>
      </c>
      <c r="AG137" s="14">
        <v>3619.5759259259198</v>
      </c>
      <c r="AH137" s="14">
        <v>4112</v>
      </c>
      <c r="AI137" s="14">
        <v>4112</v>
      </c>
      <c r="AJ137" s="14">
        <v>11</v>
      </c>
      <c r="AK137" s="14">
        <v>23</v>
      </c>
      <c r="AL137" s="14">
        <v>0</v>
      </c>
      <c r="AM137" s="14">
        <v>0</v>
      </c>
      <c r="AN137" s="14">
        <v>0</v>
      </c>
      <c r="AO137" s="14">
        <v>0</v>
      </c>
      <c r="AP137" s="14">
        <v>23</v>
      </c>
      <c r="AQ137" s="22">
        <f>VLOOKUP($B137,Sheet3!$A:$Z,3,FALSE)</f>
        <v>3.3612919606046545E-4</v>
      </c>
      <c r="AR137" s="22">
        <f>VLOOKUP($B137,Sheet3!$A:$Z,4,FALSE)</f>
        <v>2.686716035278785E-4</v>
      </c>
      <c r="AS137" s="22">
        <f>VLOOKUP($B137,Sheet3!$A:$Z,5,FALSE)</f>
        <v>2.7294779215517869E-4</v>
      </c>
      <c r="AT137" s="22">
        <f>VLOOKUP($B137,Sheet3!$A:$Z,6,FALSE)</f>
        <v>3.7581110774793594E-4</v>
      </c>
      <c r="AU137" s="22">
        <f>VLOOKUP($B137,Sheet3!$A:$Z,6,FALSE)</f>
        <v>3.7581110774793594E-4</v>
      </c>
      <c r="AV137" s="22">
        <f>VLOOKUP($B137,Sheet3!$A:$Z,8,FALSE)</f>
        <v>2.9969659350696223E-4</v>
      </c>
      <c r="AW137" s="22">
        <f>VLOOKUP($B137,Sheet3!$A:$Z,9,FALSE)</f>
        <v>2.7744824570428989E-4</v>
      </c>
      <c r="AX137" s="22">
        <f>VLOOKUP($B137,Sheet3!$A:$Z,10,FALSE)</f>
        <v>6.2987551921203102E-4</v>
      </c>
      <c r="AY137" s="22">
        <f>VLOOKUP($B137,Sheet3!$A:$Z,11,FALSE)</f>
        <v>1.0804649859229252E-4</v>
      </c>
      <c r="AZ137" s="22">
        <f>VLOOKUP($B137,Sheet3!$A:$Z,12,FALSE)</f>
        <v>5.9865387282717359E-6</v>
      </c>
      <c r="BA137" s="22">
        <f>VLOOKUP($B137,Sheet3!$A:$Z,13,FALSE)</f>
        <v>1.2540672490580796E-4</v>
      </c>
      <c r="BB137" s="22">
        <f>VLOOKUP($B137,Sheet3!$A:$Z,14,FALSE)</f>
        <v>8.8720908883947556E-6</v>
      </c>
      <c r="BC137" s="23">
        <f>VLOOKUP($B137,Sheet3!$A:$Z,15,FALSE)</f>
        <v>1.389694629359734E-4</v>
      </c>
      <c r="BD137" s="22">
        <f>VLOOKUP($B137,Sheet3!$A:$Z,16,FALSE)</f>
        <v>3.0611937435158016E-4</v>
      </c>
      <c r="BE137" s="22">
        <f>VLOOKUP($B137,Sheet3!$A:$Z,17,FALSE)</f>
        <v>1.3117954971536379E-4</v>
      </c>
      <c r="BF137" s="22">
        <f>VLOOKUP($B137,Sheet3!$A:$Z,18,FALSE)</f>
        <v>1.2595859393455368E-4</v>
      </c>
      <c r="BG137" s="22">
        <f>VLOOKUP($B137,Sheet3!$A:$Z,19,FALSE)</f>
        <v>2.5779668356791188E-4</v>
      </c>
      <c r="BH137" s="22">
        <f>VLOOKUP($B137,Sheet3!$A:$Z,20,FALSE)</f>
        <v>1.0477211049568658E-4</v>
      </c>
      <c r="BI137" s="22">
        <f>VLOOKUP($B137,Sheet3!$A:$Z,21,FALSE)</f>
        <v>6.2507393120844827E-5</v>
      </c>
      <c r="BJ137" s="22">
        <f>VLOOKUP($B137,Sheet3!$A:$Z,22,FALSE)</f>
        <v>2.3313283501004534E-4</v>
      </c>
      <c r="BK137" s="22">
        <f>VLOOKUP($B137,Sheet3!$A:$Z,23,FALSE)</f>
        <v>2.7468983736915801E-4</v>
      </c>
      <c r="BL137" s="22">
        <f>VLOOKUP($B137,Sheet3!$A:$Z,24,FALSE)</f>
        <v>3.4469647913471147E-4</v>
      </c>
      <c r="BM137" s="22">
        <f>VLOOKUP($B137,Sheet3!$A:$Z,25,FALSE)</f>
        <v>3.013265868490459E-4</v>
      </c>
      <c r="BN137" s="22">
        <f>VLOOKUP($B137,Sheet3!$A:$Z,25,FALSE)</f>
        <v>3.013265868490459E-4</v>
      </c>
    </row>
    <row r="138" spans="1:66" hidden="1" x14ac:dyDescent="0.2">
      <c r="A138" t="str">
        <f>VLOOKUP(B138,Sheet3!A:B,2,FALSE)</f>
        <v>compare with baikal</v>
      </c>
      <c r="B138" s="12" t="s">
        <v>33</v>
      </c>
      <c r="C138" s="13">
        <v>81.77</v>
      </c>
      <c r="D138" s="13">
        <v>0.25</v>
      </c>
      <c r="E138" s="12" t="s">
        <v>713</v>
      </c>
      <c r="F138" s="11" t="s">
        <v>717</v>
      </c>
      <c r="G138" s="13" t="s">
        <v>307</v>
      </c>
      <c r="H138" s="12"/>
      <c r="I138" s="12"/>
      <c r="J138" s="12" t="s">
        <v>308</v>
      </c>
      <c r="K138" s="12">
        <v>22</v>
      </c>
      <c r="L138" s="12">
        <v>90.2</v>
      </c>
      <c r="M138" s="12">
        <v>2.63</v>
      </c>
      <c r="N138" s="11" t="s">
        <v>309</v>
      </c>
      <c r="O138" s="11" t="s">
        <v>718</v>
      </c>
      <c r="P138" s="11" t="s">
        <v>719</v>
      </c>
      <c r="Q138" s="11" t="s">
        <v>720</v>
      </c>
      <c r="R138" s="11" t="s">
        <v>721</v>
      </c>
      <c r="S138" s="11" t="s">
        <v>722</v>
      </c>
      <c r="T138" s="11" t="s">
        <v>312</v>
      </c>
      <c r="U138" s="11" t="s">
        <v>717</v>
      </c>
      <c r="V138" s="12" t="s">
        <v>730</v>
      </c>
      <c r="W138" s="11" t="s">
        <v>724</v>
      </c>
      <c r="X138" s="14">
        <v>14</v>
      </c>
      <c r="Y138" s="14">
        <v>1299</v>
      </c>
      <c r="Z138" s="14">
        <v>14</v>
      </c>
      <c r="AA138" s="15">
        <v>0.94787330152719595</v>
      </c>
      <c r="AB138" s="16">
        <v>0.41276200328471302</v>
      </c>
      <c r="AC138" s="17">
        <v>1434524</v>
      </c>
      <c r="AD138" s="14">
        <v>549120</v>
      </c>
      <c r="AE138" s="14">
        <v>549120</v>
      </c>
      <c r="AF138" s="14">
        <v>102466</v>
      </c>
      <c r="AG138" s="14">
        <v>102466</v>
      </c>
      <c r="AH138" s="14">
        <v>430371</v>
      </c>
      <c r="AI138" s="14">
        <v>430371</v>
      </c>
      <c r="AJ138" s="14">
        <v>11</v>
      </c>
      <c r="AK138" s="14">
        <v>30</v>
      </c>
      <c r="AL138" s="14">
        <v>0</v>
      </c>
      <c r="AM138" s="14">
        <v>0</v>
      </c>
      <c r="AN138" s="14">
        <v>0</v>
      </c>
      <c r="AO138" s="14">
        <v>0</v>
      </c>
      <c r="AP138" s="14">
        <v>30</v>
      </c>
      <c r="AQ138" s="22">
        <f>VLOOKUP($B138,Sheet3!$A:$Z,3,FALSE)</f>
        <v>7.2591881347726398E-3</v>
      </c>
      <c r="AR138" s="22">
        <f>VLOOKUP($B138,Sheet3!$A:$Z,4,FALSE)</f>
        <v>5.5141887822071295E-3</v>
      </c>
      <c r="AS138" s="22">
        <f>VLOOKUP($B138,Sheet3!$A:$Z,5,FALSE)</f>
        <v>7.2638932420574414E-3</v>
      </c>
      <c r="AT138" s="22">
        <f>VLOOKUP($B138,Sheet3!$A:$Z,6,FALSE)</f>
        <v>7.9535170113984189E-3</v>
      </c>
      <c r="AU138" s="22">
        <f>VLOOKUP($B138,Sheet3!$A:$Z,6,FALSE)</f>
        <v>7.9535170113984189E-3</v>
      </c>
      <c r="AV138" s="22">
        <f>VLOOKUP($B138,Sheet3!$A:$Z,8,FALSE)</f>
        <v>1.2976796695769857E-2</v>
      </c>
      <c r="AW138" s="22">
        <f>VLOOKUP($B138,Sheet3!$A:$Z,9,FALSE)</f>
        <v>6.7388464227632226E-3</v>
      </c>
      <c r="AX138" s="22">
        <f>VLOOKUP($B138,Sheet3!$A:$Z,10,FALSE)</f>
        <v>1.1206583798681476E-2</v>
      </c>
      <c r="AY138" s="22">
        <f>VLOOKUP($B138,Sheet3!$A:$Z,11,FALSE)</f>
        <v>1.2765233800473993E-2</v>
      </c>
      <c r="AZ138" s="22">
        <f>VLOOKUP($B138,Sheet3!$A:$Z,12,FALSE)</f>
        <v>1.9416192059371241E-4</v>
      </c>
      <c r="BA138" s="22">
        <f>VLOOKUP($B138,Sheet3!$A:$Z,13,FALSE)</f>
        <v>1.4723316853044798E-2</v>
      </c>
      <c r="BB138" s="22">
        <f>VLOOKUP($B138,Sheet3!$A:$Z,14,FALSE)</f>
        <v>2.3725570831806589E-4</v>
      </c>
      <c r="BC138" s="23">
        <f>VLOOKUP($B138,Sheet3!$A:$Z,15,FALSE)</f>
        <v>1.2508072669773515E-2</v>
      </c>
      <c r="BD138" s="22">
        <f>VLOOKUP($B138,Sheet3!$A:$Z,16,FALSE)</f>
        <v>8.0752290793290344E-3</v>
      </c>
      <c r="BE138" s="22">
        <f>VLOOKUP($B138,Sheet3!$A:$Z,17,FALSE)</f>
        <v>5.3538106958950444E-3</v>
      </c>
      <c r="BF138" s="22">
        <f>VLOOKUP($B138,Sheet3!$A:$Z,18,FALSE)</f>
        <v>6.0042936214536437E-3</v>
      </c>
      <c r="BG138" s="22">
        <f>VLOOKUP($B138,Sheet3!$A:$Z,19,FALSE)</f>
        <v>1.0038339229558275E-2</v>
      </c>
      <c r="BH138" s="22">
        <f>VLOOKUP($B138,Sheet3!$A:$Z,20,FALSE)</f>
        <v>4.2774236218152632E-3</v>
      </c>
      <c r="BI138" s="22">
        <f>VLOOKUP($B138,Sheet3!$A:$Z,21,FALSE)</f>
        <v>3.9549104580391707E-3</v>
      </c>
      <c r="BJ138" s="22">
        <f>VLOOKUP($B138,Sheet3!$A:$Z,22,FALSE)</f>
        <v>1.4485307415830604E-2</v>
      </c>
      <c r="BK138" s="22">
        <f>VLOOKUP($B138,Sheet3!$A:$Z,23,FALSE)</f>
        <v>1.9322208207122372E-2</v>
      </c>
      <c r="BL138" s="22">
        <f>VLOOKUP($B138,Sheet3!$A:$Z,24,FALSE)</f>
        <v>1.8267834732111531E-2</v>
      </c>
      <c r="BM138" s="22">
        <f>VLOOKUP($B138,Sheet3!$A:$Z,25,FALSE)</f>
        <v>1.8034686626209544E-2</v>
      </c>
      <c r="BN138" s="22">
        <f>VLOOKUP($B138,Sheet3!$A:$Z,25,FALSE)</f>
        <v>1.8034686626209544E-2</v>
      </c>
    </row>
    <row r="139" spans="1:66" hidden="1" x14ac:dyDescent="0.2">
      <c r="A139">
        <f>VLOOKUP(B139,Sheet3!A:B,2,FALSE)</f>
        <v>0</v>
      </c>
      <c r="B139" s="12" t="s">
        <v>773</v>
      </c>
      <c r="C139" s="13">
        <v>74.61</v>
      </c>
      <c r="D139" s="13">
        <v>3.69</v>
      </c>
      <c r="E139" s="12" t="s">
        <v>713</v>
      </c>
      <c r="F139" s="11" t="s">
        <v>774</v>
      </c>
      <c r="G139" s="13" t="s">
        <v>307</v>
      </c>
      <c r="H139" s="12"/>
      <c r="I139" s="12"/>
      <c r="J139" s="12" t="s">
        <v>308</v>
      </c>
      <c r="K139" s="12">
        <v>3</v>
      </c>
      <c r="L139" s="12">
        <v>92.16</v>
      </c>
      <c r="M139" s="12">
        <v>9.8000000000000007</v>
      </c>
      <c r="N139" s="11"/>
      <c r="O139" s="11"/>
      <c r="P139" s="11"/>
      <c r="Q139" s="11"/>
      <c r="R139" s="11"/>
      <c r="S139" s="11"/>
      <c r="T139" s="11"/>
      <c r="U139" s="11" t="s">
        <v>774</v>
      </c>
      <c r="V139" s="12" t="s">
        <v>775</v>
      </c>
      <c r="W139" s="11"/>
      <c r="X139" s="14">
        <v>922</v>
      </c>
      <c r="Y139" s="14">
        <v>3326</v>
      </c>
      <c r="Z139" s="14">
        <v>922</v>
      </c>
      <c r="AA139" s="15">
        <v>0.890980420236269</v>
      </c>
      <c r="AB139" s="16">
        <v>0.41241913154495402</v>
      </c>
      <c r="AC139" s="17">
        <v>3128383</v>
      </c>
      <c r="AD139" s="14">
        <v>19026</v>
      </c>
      <c r="AE139" s="14">
        <v>19026</v>
      </c>
      <c r="AF139" s="14">
        <v>3393.04013015184</v>
      </c>
      <c r="AG139" s="14">
        <v>3393.04013015184</v>
      </c>
      <c r="AH139" s="14">
        <v>3781</v>
      </c>
      <c r="AI139" s="14">
        <v>3781</v>
      </c>
      <c r="AJ139" s="14">
        <v>11</v>
      </c>
      <c r="AK139" s="14">
        <v>30</v>
      </c>
      <c r="AL139" s="14">
        <v>0</v>
      </c>
      <c r="AM139" s="14">
        <v>0</v>
      </c>
      <c r="AN139" s="14">
        <v>0</v>
      </c>
      <c r="AO139" s="14">
        <v>0</v>
      </c>
      <c r="AP139" s="14">
        <v>30</v>
      </c>
      <c r="AQ139" s="22">
        <f>VLOOKUP($B139,Sheet3!$A:$Z,3,FALSE)</f>
        <v>1.2194930748407309E-3</v>
      </c>
      <c r="AR139" s="22">
        <f>VLOOKUP($B139,Sheet3!$A:$Z,4,FALSE)</f>
        <v>9.9206490164811164E-5</v>
      </c>
      <c r="AS139" s="22">
        <f>VLOOKUP($B139,Sheet3!$A:$Z,5,FALSE)</f>
        <v>5.4067612902398737E-4</v>
      </c>
      <c r="AT139" s="22">
        <f>VLOOKUP($B139,Sheet3!$A:$Z,6,FALSE)</f>
        <v>2.0883339284678362E-4</v>
      </c>
      <c r="AU139" s="22">
        <f>VLOOKUP($B139,Sheet3!$A:$Z,6,FALSE)</f>
        <v>2.0883339284678362E-4</v>
      </c>
      <c r="AV139" s="22">
        <f>VLOOKUP($B139,Sheet3!$A:$Z,8,FALSE)</f>
        <v>3.2628314855531164E-7</v>
      </c>
      <c r="AW139" s="22">
        <f>VLOOKUP($B139,Sheet3!$A:$Z,9,FALSE)</f>
        <v>1.5968399512633532E-6</v>
      </c>
      <c r="AX139" s="22">
        <f>VLOOKUP($B139,Sheet3!$A:$Z,10,FALSE)</f>
        <v>2.0895537037424859E-7</v>
      </c>
      <c r="AY139" s="22">
        <f>VLOOKUP($B139,Sheet3!$A:$Z,11,FALSE)</f>
        <v>1.0967501267104314E-7</v>
      </c>
      <c r="AZ139" s="22">
        <f>VLOOKUP($B139,Sheet3!$A:$Z,12,FALSE)</f>
        <v>1.0689762712548778E-6</v>
      </c>
      <c r="BA139" s="22">
        <f>VLOOKUP($B139,Sheet3!$A:$Z,13,FALSE)</f>
        <v>2.5723285010840507E-7</v>
      </c>
      <c r="BB139" s="22">
        <f>VLOOKUP($B139,Sheet3!$A:$Z,14,FALSE)</f>
        <v>3.0246562602675004E-7</v>
      </c>
      <c r="BC139" s="23">
        <f>VLOOKUP($B139,Sheet3!$A:$Z,15,FALSE)</f>
        <v>1.8926200662669494E-7</v>
      </c>
      <c r="BD139" s="22">
        <f>VLOOKUP($B139,Sheet3!$A:$Z,16,FALSE)</f>
        <v>2.6120497784227478E-4</v>
      </c>
      <c r="BE139" s="22">
        <f>VLOOKUP($B139,Sheet3!$A:$Z,17,FALSE)</f>
        <v>6.8592092999703773E-4</v>
      </c>
      <c r="BF139" s="22">
        <f>VLOOKUP($B139,Sheet3!$A:$Z,18,FALSE)</f>
        <v>1.3919518156615984E-4</v>
      </c>
      <c r="BG139" s="22">
        <f>VLOOKUP($B139,Sheet3!$A:$Z,19,FALSE)</f>
        <v>2.8327461796887677E-7</v>
      </c>
      <c r="BH139" s="22">
        <f>VLOOKUP($B139,Sheet3!$A:$Z,20,FALSE)</f>
        <v>4.5186582984347879E-7</v>
      </c>
      <c r="BI139" s="22">
        <f>VLOOKUP($B139,Sheet3!$A:$Z,21,FALSE)</f>
        <v>7.5134340418471653E-5</v>
      </c>
      <c r="BJ139" s="22">
        <f>VLOOKUP($B139,Sheet3!$A:$Z,22,FALSE)</f>
        <v>3.7072890967369025E-7</v>
      </c>
      <c r="BK139" s="22">
        <f>VLOOKUP($B139,Sheet3!$A:$Z,23,FALSE)</f>
        <v>6.4986707069667581E-7</v>
      </c>
      <c r="BL139" s="22">
        <f>VLOOKUP($B139,Sheet3!$A:$Z,24,FALSE)</f>
        <v>9.0568913278329989E-7</v>
      </c>
      <c r="BM139" s="22">
        <f>VLOOKUP($B139,Sheet3!$A:$Z,25,FALSE)</f>
        <v>5.1363214736177781E-7</v>
      </c>
      <c r="BN139" s="22">
        <f>VLOOKUP($B139,Sheet3!$A:$Z,25,FALSE)</f>
        <v>5.1363214736177781E-7</v>
      </c>
    </row>
    <row r="140" spans="1:66" hidden="1" x14ac:dyDescent="0.2">
      <c r="A140">
        <f>VLOOKUP(B140,Sheet3!A:B,2,FALSE)</f>
        <v>0</v>
      </c>
      <c r="B140" s="12" t="s">
        <v>776</v>
      </c>
      <c r="C140" s="13">
        <v>96.77</v>
      </c>
      <c r="D140" s="13">
        <v>2.69</v>
      </c>
      <c r="E140" s="12" t="s">
        <v>713</v>
      </c>
      <c r="F140" s="11" t="s">
        <v>774</v>
      </c>
      <c r="G140" s="13" t="s">
        <v>307</v>
      </c>
      <c r="H140" s="12"/>
      <c r="I140" s="12"/>
      <c r="J140" s="12" t="s">
        <v>308</v>
      </c>
      <c r="K140" s="12">
        <v>5</v>
      </c>
      <c r="L140" s="12">
        <v>100</v>
      </c>
      <c r="M140" s="12">
        <v>1.96</v>
      </c>
      <c r="N140" s="11" t="s">
        <v>309</v>
      </c>
      <c r="O140" s="11" t="s">
        <v>718</v>
      </c>
      <c r="P140" s="11" t="s">
        <v>719</v>
      </c>
      <c r="Q140" s="11" t="s">
        <v>738</v>
      </c>
      <c r="R140" s="11" t="s">
        <v>777</v>
      </c>
      <c r="S140" s="11" t="s">
        <v>312</v>
      </c>
      <c r="T140" s="11" t="s">
        <v>312</v>
      </c>
      <c r="U140" s="11" t="s">
        <v>774</v>
      </c>
      <c r="V140" s="12" t="s">
        <v>778</v>
      </c>
      <c r="W140" s="11" t="s">
        <v>779</v>
      </c>
      <c r="X140" s="14">
        <v>224</v>
      </c>
      <c r="Y140" s="14">
        <v>2578</v>
      </c>
      <c r="Z140" s="14">
        <v>224</v>
      </c>
      <c r="AA140" s="15">
        <v>0.92135625901641505</v>
      </c>
      <c r="AB140" s="16">
        <v>0.466309196717276</v>
      </c>
      <c r="AC140" s="17">
        <v>2839959</v>
      </c>
      <c r="AD140" s="14">
        <v>101577</v>
      </c>
      <c r="AE140" s="14">
        <v>101577</v>
      </c>
      <c r="AF140" s="14">
        <v>12678.388392857099</v>
      </c>
      <c r="AG140" s="14">
        <v>12678.388392857099</v>
      </c>
      <c r="AH140" s="14">
        <v>22674</v>
      </c>
      <c r="AI140" s="14">
        <v>22674</v>
      </c>
      <c r="AJ140" s="14">
        <v>11</v>
      </c>
      <c r="AK140" s="14">
        <v>40</v>
      </c>
      <c r="AL140" s="14">
        <v>0</v>
      </c>
      <c r="AM140" s="14">
        <v>0</v>
      </c>
      <c r="AN140" s="14">
        <v>0</v>
      </c>
      <c r="AO140" s="14">
        <v>0</v>
      </c>
      <c r="AP140" s="14">
        <v>40</v>
      </c>
      <c r="AQ140" s="22">
        <f>VLOOKUP($B140,Sheet3!$A:$Z,3,FALSE)</f>
        <v>2.130814459692737E-3</v>
      </c>
      <c r="AR140" s="22">
        <f>VLOOKUP($B140,Sheet3!$A:$Z,4,FALSE)</f>
        <v>2.7200850484389685E-4</v>
      </c>
      <c r="AS140" s="22">
        <f>VLOOKUP($B140,Sheet3!$A:$Z,5,FALSE)</f>
        <v>1.3512735581119241E-3</v>
      </c>
      <c r="AT140" s="22">
        <f>VLOOKUP($B140,Sheet3!$A:$Z,6,FALSE)</f>
        <v>7.8770547375717746E-4</v>
      </c>
      <c r="AU140" s="22">
        <f>VLOOKUP($B140,Sheet3!$A:$Z,6,FALSE)</f>
        <v>7.8770547375717746E-4</v>
      </c>
      <c r="AV140" s="22">
        <f>VLOOKUP($B140,Sheet3!$A:$Z,8,FALSE)</f>
        <v>1.3233117444340321E-6</v>
      </c>
      <c r="AW140" s="22">
        <f>VLOOKUP($B140,Sheet3!$A:$Z,9,FALSE)</f>
        <v>1.968417565630786E-6</v>
      </c>
      <c r="AX140" s="22">
        <f>VLOOKUP($B140,Sheet3!$A:$Z,10,FALSE)</f>
        <v>1.1870209175453052E-6</v>
      </c>
      <c r="AY140" s="22">
        <f>VLOOKUP($B140,Sheet3!$A:$Z,11,FALSE)</f>
        <v>6.5713961754727514E-7</v>
      </c>
      <c r="AZ140" s="22">
        <f>VLOOKUP($B140,Sheet3!$A:$Z,12,FALSE)</f>
        <v>2.2992727337391468E-7</v>
      </c>
      <c r="BA140" s="22">
        <f>VLOOKUP($B140,Sheet3!$A:$Z,13,FALSE)</f>
        <v>9.0125275234506278E-7</v>
      </c>
      <c r="BB140" s="22">
        <f>VLOOKUP($B140,Sheet3!$A:$Z,14,FALSE)</f>
        <v>1.0681198445409353E-7</v>
      </c>
      <c r="BC140" s="23">
        <f>VLOOKUP($B140,Sheet3!$A:$Z,15,FALSE)</f>
        <v>8.9673467255983988E-7</v>
      </c>
      <c r="BD140" s="22">
        <f>VLOOKUP($B140,Sheet3!$A:$Z,16,FALSE)</f>
        <v>4.3556270273961494E-4</v>
      </c>
      <c r="BE140" s="22">
        <f>VLOOKUP($B140,Sheet3!$A:$Z,17,FALSE)</f>
        <v>1.8623963404450793E-3</v>
      </c>
      <c r="BF140" s="22">
        <f>VLOOKUP($B140,Sheet3!$A:$Z,18,FALSE)</f>
        <v>4.3724893551209943E-4</v>
      </c>
      <c r="BG140" s="22">
        <f>VLOOKUP($B140,Sheet3!$A:$Z,19,FALSE)</f>
        <v>7.7430220434299868E-7</v>
      </c>
      <c r="BH140" s="22">
        <f>VLOOKUP($B140,Sheet3!$A:$Z,20,FALSE)</f>
        <v>5.611922874395201E-7</v>
      </c>
      <c r="BI140" s="22">
        <f>VLOOKUP($B140,Sheet3!$A:$Z,21,FALSE)</f>
        <v>5.3948931989203876E-5</v>
      </c>
      <c r="BJ140" s="22">
        <f>VLOOKUP($B140,Sheet3!$A:$Z,22,FALSE)</f>
        <v>1.0692248222910684E-6</v>
      </c>
      <c r="BK140" s="22">
        <f>VLOOKUP($B140,Sheet3!$A:$Z,23,FALSE)</f>
        <v>2.8279313710956478E-6</v>
      </c>
      <c r="BL140" s="22">
        <f>VLOOKUP($B140,Sheet3!$A:$Z,24,FALSE)</f>
        <v>1.7220133371691817E-6</v>
      </c>
      <c r="BM140" s="22">
        <f>VLOOKUP($B140,Sheet3!$A:$Z,25,FALSE)</f>
        <v>1.1582849561160491E-6</v>
      </c>
      <c r="BN140" s="22">
        <f>VLOOKUP($B140,Sheet3!$A:$Z,25,FALSE)</f>
        <v>1.1582849561160491E-6</v>
      </c>
    </row>
    <row r="141" spans="1:66" hidden="1" x14ac:dyDescent="0.2">
      <c r="A141">
        <f>VLOOKUP(B141,Sheet3!A:B,2,FALSE)</f>
        <v>0</v>
      </c>
      <c r="B141" s="12" t="s">
        <v>780</v>
      </c>
      <c r="C141" s="13">
        <v>80.209999999999994</v>
      </c>
      <c r="D141" s="13">
        <v>3.1</v>
      </c>
      <c r="E141" s="12" t="s">
        <v>713</v>
      </c>
      <c r="F141" s="11" t="s">
        <v>781</v>
      </c>
      <c r="G141" s="13" t="s">
        <v>307</v>
      </c>
      <c r="H141" s="12"/>
      <c r="I141" s="12"/>
      <c r="J141" s="12" t="s">
        <v>308</v>
      </c>
      <c r="K141" s="12">
        <v>2</v>
      </c>
      <c r="L141" s="12">
        <v>76.47</v>
      </c>
      <c r="M141" s="12">
        <v>0</v>
      </c>
      <c r="N141" s="11" t="s">
        <v>309</v>
      </c>
      <c r="O141" s="11" t="s">
        <v>718</v>
      </c>
      <c r="P141" s="11" t="s">
        <v>719</v>
      </c>
      <c r="Q141" s="11" t="s">
        <v>782</v>
      </c>
      <c r="R141" s="11" t="s">
        <v>783</v>
      </c>
      <c r="S141" s="11" t="s">
        <v>312</v>
      </c>
      <c r="T141" s="11" t="s">
        <v>312</v>
      </c>
      <c r="U141" s="11" t="s">
        <v>774</v>
      </c>
      <c r="V141" s="12" t="s">
        <v>784</v>
      </c>
      <c r="W141" s="11" t="s">
        <v>785</v>
      </c>
      <c r="X141" s="14">
        <v>505</v>
      </c>
      <c r="Y141" s="14">
        <v>2313</v>
      </c>
      <c r="Z141" s="14">
        <v>505</v>
      </c>
      <c r="AA141" s="15">
        <v>0.93282283342996797</v>
      </c>
      <c r="AB141" s="16">
        <v>0.48204430996985398</v>
      </c>
      <c r="AC141" s="17">
        <v>2250735</v>
      </c>
      <c r="AD141" s="14">
        <v>15485</v>
      </c>
      <c r="AE141" s="14">
        <v>15485</v>
      </c>
      <c r="AF141" s="14">
        <v>4456.9009900990004</v>
      </c>
      <c r="AG141" s="14">
        <v>4456.9009900990004</v>
      </c>
      <c r="AH141" s="14">
        <v>5136</v>
      </c>
      <c r="AI141" s="14">
        <v>5136</v>
      </c>
      <c r="AJ141" s="14">
        <v>11</v>
      </c>
      <c r="AK141" s="14">
        <v>29</v>
      </c>
      <c r="AL141" s="14">
        <v>0</v>
      </c>
      <c r="AM141" s="14">
        <v>0</v>
      </c>
      <c r="AN141" s="14">
        <v>0</v>
      </c>
      <c r="AO141" s="14">
        <v>0</v>
      </c>
      <c r="AP141" s="14">
        <v>29</v>
      </c>
      <c r="AQ141" s="22">
        <f>VLOOKUP($B141,Sheet3!$A:$Z,3,FALSE)</f>
        <v>4.9347092197949772E-4</v>
      </c>
      <c r="AR141" s="22">
        <f>VLOOKUP($B141,Sheet3!$A:$Z,4,FALSE)</f>
        <v>1.1317712722494263E-4</v>
      </c>
      <c r="AS141" s="22">
        <f>VLOOKUP($B141,Sheet3!$A:$Z,5,FALSE)</f>
        <v>6.9552832513429899E-4</v>
      </c>
      <c r="AT141" s="22">
        <f>VLOOKUP($B141,Sheet3!$A:$Z,6,FALSE)</f>
        <v>2.1309895440474393E-4</v>
      </c>
      <c r="AU141" s="22">
        <f>VLOOKUP($B141,Sheet3!$A:$Z,6,FALSE)</f>
        <v>2.1309895440474393E-4</v>
      </c>
      <c r="AV141" s="22">
        <f>VLOOKUP($B141,Sheet3!$A:$Z,8,FALSE)</f>
        <v>4.3870424708623921E-7</v>
      </c>
      <c r="AW141" s="22">
        <f>VLOOKUP($B141,Sheet3!$A:$Z,9,FALSE)</f>
        <v>8.6323386233796124E-7</v>
      </c>
      <c r="AX141" s="22">
        <f>VLOOKUP($B141,Sheet3!$A:$Z,10,FALSE)</f>
        <v>4.6242666435886649E-7</v>
      </c>
      <c r="AY141" s="22">
        <f>VLOOKUP($B141,Sheet3!$A:$Z,11,FALSE)</f>
        <v>2.8340572282268008E-7</v>
      </c>
      <c r="AZ141" s="22">
        <f>VLOOKUP($B141,Sheet3!$A:$Z,12,FALSE)</f>
        <v>3.3821748662541917E-7</v>
      </c>
      <c r="BA141" s="22">
        <f>VLOOKUP($B141,Sheet3!$A:$Z,13,FALSE)</f>
        <v>2.5974889987719929E-7</v>
      </c>
      <c r="BB141" s="22">
        <f>VLOOKUP($B141,Sheet3!$A:$Z,14,FALSE)</f>
        <v>1.2694934585805556E-7</v>
      </c>
      <c r="BC141" s="23">
        <f>VLOOKUP($B141,Sheet3!$A:$Z,15,FALSE)</f>
        <v>3.3133300801126887E-7</v>
      </c>
      <c r="BD141" s="22">
        <f>VLOOKUP($B141,Sheet3!$A:$Z,16,FALSE)</f>
        <v>1.3560665157801846E-4</v>
      </c>
      <c r="BE141" s="22">
        <f>VLOOKUP($B141,Sheet3!$A:$Z,17,FALSE)</f>
        <v>6.539160548149881E-4</v>
      </c>
      <c r="BF141" s="22">
        <f>VLOOKUP($B141,Sheet3!$A:$Z,18,FALSE)</f>
        <v>1.5676249012785585E-4</v>
      </c>
      <c r="BG141" s="22">
        <f>VLOOKUP($B141,Sheet3!$A:$Z,19,FALSE)</f>
        <v>2.5339164191912661E-7</v>
      </c>
      <c r="BH141" s="22">
        <f>VLOOKUP($B141,Sheet3!$A:$Z,20,FALSE)</f>
        <v>2.416574797303411E-7</v>
      </c>
      <c r="BI141" s="22">
        <f>VLOOKUP($B141,Sheet3!$A:$Z,21,FALSE)</f>
        <v>2.5269962439434496E-5</v>
      </c>
      <c r="BJ141" s="22">
        <f>VLOOKUP($B141,Sheet3!$A:$Z,22,FALSE)</f>
        <v>4.1423166503492833E-7</v>
      </c>
      <c r="BK141" s="22">
        <f>VLOOKUP($B141,Sheet3!$A:$Z,23,FALSE)</f>
        <v>1.3899374282327709E-6</v>
      </c>
      <c r="BL141" s="22">
        <f>VLOOKUP($B141,Sheet3!$A:$Z,24,FALSE)</f>
        <v>1.2156110170463417E-6</v>
      </c>
      <c r="BM141" s="22">
        <f>VLOOKUP($B141,Sheet3!$A:$Z,25,FALSE)</f>
        <v>6.1541221947694893E-7</v>
      </c>
      <c r="BN141" s="22">
        <f>VLOOKUP($B141,Sheet3!$A:$Z,25,FALSE)</f>
        <v>6.1541221947694893E-7</v>
      </c>
    </row>
    <row r="142" spans="1:66" hidden="1" x14ac:dyDescent="0.2">
      <c r="A142" t="str">
        <f>VLOOKUP(B142,Sheet3!A:B,2,FALSE)</f>
        <v>compare with baikal</v>
      </c>
      <c r="B142" s="12" t="s">
        <v>162</v>
      </c>
      <c r="C142" s="13">
        <v>84.73</v>
      </c>
      <c r="D142" s="13">
        <v>0.74</v>
      </c>
      <c r="E142" s="12" t="s">
        <v>713</v>
      </c>
      <c r="F142" s="11" t="s">
        <v>717</v>
      </c>
      <c r="G142" s="13" t="s">
        <v>307</v>
      </c>
      <c r="H142" s="12"/>
      <c r="I142" s="12"/>
      <c r="J142" s="12" t="s">
        <v>308</v>
      </c>
      <c r="K142" s="12">
        <v>21</v>
      </c>
      <c r="L142" s="12">
        <v>90.2</v>
      </c>
      <c r="M142" s="12">
        <v>1.96</v>
      </c>
      <c r="N142" s="11"/>
      <c r="O142" s="11"/>
      <c r="P142" s="11"/>
      <c r="Q142" s="11"/>
      <c r="R142" s="11"/>
      <c r="S142" s="11"/>
      <c r="T142" s="11"/>
      <c r="U142" s="11" t="s">
        <v>717</v>
      </c>
      <c r="V142" s="12" t="s">
        <v>731</v>
      </c>
      <c r="W142" s="11"/>
      <c r="X142" s="14">
        <v>33</v>
      </c>
      <c r="Y142" s="14">
        <v>2413</v>
      </c>
      <c r="Z142" s="14">
        <v>33</v>
      </c>
      <c r="AA142" s="15">
        <v>0.920002654581066</v>
      </c>
      <c r="AB142" s="16">
        <v>0.554243168755159</v>
      </c>
      <c r="AC142" s="17">
        <v>2847907</v>
      </c>
      <c r="AD142" s="14">
        <v>493717</v>
      </c>
      <c r="AE142" s="14">
        <v>493717</v>
      </c>
      <c r="AF142" s="14">
        <v>86300.212121212098</v>
      </c>
      <c r="AG142" s="14">
        <v>86300.212121212098</v>
      </c>
      <c r="AH142" s="14">
        <v>199787</v>
      </c>
      <c r="AI142" s="14">
        <v>199787</v>
      </c>
      <c r="AJ142" s="14">
        <v>11</v>
      </c>
      <c r="AK142" s="14">
        <v>32</v>
      </c>
      <c r="AL142" s="14">
        <v>0</v>
      </c>
      <c r="AM142" s="14">
        <v>0</v>
      </c>
      <c r="AN142" s="14">
        <v>0</v>
      </c>
      <c r="AO142" s="14">
        <v>0</v>
      </c>
      <c r="AP142" s="14">
        <v>32</v>
      </c>
      <c r="AQ142" s="22">
        <f>VLOOKUP($B142,Sheet3!$A:$Z,3,FALSE)</f>
        <v>6.6017896065639469E-4</v>
      </c>
      <c r="AR142" s="22">
        <f>VLOOKUP($B142,Sheet3!$A:$Z,4,FALSE)</f>
        <v>9.0384547633231974E-4</v>
      </c>
      <c r="AS142" s="22">
        <f>VLOOKUP($B142,Sheet3!$A:$Z,5,FALSE)</f>
        <v>8.5359475795319744E-4</v>
      </c>
      <c r="AT142" s="22">
        <f>VLOOKUP($B142,Sheet3!$A:$Z,6,FALSE)</f>
        <v>9.6396011336038784E-4</v>
      </c>
      <c r="AU142" s="22">
        <f>VLOOKUP($B142,Sheet3!$A:$Z,6,FALSE)</f>
        <v>9.6396011336038784E-4</v>
      </c>
      <c r="AV142" s="22">
        <f>VLOOKUP($B142,Sheet3!$A:$Z,8,FALSE)</f>
        <v>1.3773875749824461E-3</v>
      </c>
      <c r="AW142" s="22">
        <f>VLOOKUP($B142,Sheet3!$A:$Z,9,FALSE)</f>
        <v>8.7263711675806676E-4</v>
      </c>
      <c r="AX142" s="22">
        <f>VLOOKUP($B142,Sheet3!$A:$Z,10,FALSE)</f>
        <v>1.5058486867734657E-3</v>
      </c>
      <c r="AY142" s="22">
        <f>VLOOKUP($B142,Sheet3!$A:$Z,11,FALSE)</f>
        <v>9.8835539804634611E-4</v>
      </c>
      <c r="AZ142" s="22">
        <f>VLOOKUP($B142,Sheet3!$A:$Z,12,FALSE)</f>
        <v>2.1534393091276984E-5</v>
      </c>
      <c r="BA142" s="22">
        <f>VLOOKUP($B142,Sheet3!$A:$Z,13,FALSE)</f>
        <v>1.001425184791348E-3</v>
      </c>
      <c r="BB142" s="22">
        <f>VLOOKUP($B142,Sheet3!$A:$Z,14,FALSE)</f>
        <v>2.6818281607063975E-5</v>
      </c>
      <c r="BC142" s="23">
        <f>VLOOKUP($B142,Sheet3!$A:$Z,15,FALSE)</f>
        <v>8.716060664461456E-4</v>
      </c>
      <c r="BD142" s="22">
        <f>VLOOKUP($B142,Sheet3!$A:$Z,16,FALSE)</f>
        <v>1.0427196430299009E-3</v>
      </c>
      <c r="BE142" s="22">
        <f>VLOOKUP($B142,Sheet3!$A:$Z,17,FALSE)</f>
        <v>6.3684832351569543E-4</v>
      </c>
      <c r="BF142" s="22">
        <f>VLOOKUP($B142,Sheet3!$A:$Z,18,FALSE)</f>
        <v>7.5499743077650017E-4</v>
      </c>
      <c r="BG142" s="22">
        <f>VLOOKUP($B142,Sheet3!$A:$Z,19,FALSE)</f>
        <v>1.4279733806025147E-3</v>
      </c>
      <c r="BH142" s="22">
        <f>VLOOKUP($B142,Sheet3!$A:$Z,20,FALSE)</f>
        <v>5.7941327535043796E-4</v>
      </c>
      <c r="BI142" s="22">
        <f>VLOOKUP($B142,Sheet3!$A:$Z,21,FALSE)</f>
        <v>5.5889316341247667E-4</v>
      </c>
      <c r="BJ142" s="22">
        <f>VLOOKUP($B142,Sheet3!$A:$Z,22,FALSE)</f>
        <v>1.2718581752110011E-3</v>
      </c>
      <c r="BK142" s="22">
        <f>VLOOKUP($B142,Sheet3!$A:$Z,23,FALSE)</f>
        <v>8.9424001010892274E-4</v>
      </c>
      <c r="BL142" s="22">
        <f>VLOOKUP($B142,Sheet3!$A:$Z,24,FALSE)</f>
        <v>1.2804773562658048E-3</v>
      </c>
      <c r="BM142" s="22">
        <f>VLOOKUP($B142,Sheet3!$A:$Z,25,FALSE)</f>
        <v>1.3505627019904801E-3</v>
      </c>
      <c r="BN142" s="22">
        <f>VLOOKUP($B142,Sheet3!$A:$Z,25,FALSE)</f>
        <v>1.3505627019904801E-3</v>
      </c>
    </row>
    <row r="143" spans="1:66" hidden="1" x14ac:dyDescent="0.2">
      <c r="A143" t="str">
        <f>VLOOKUP(B143,Sheet3!A:B,2,FALSE)</f>
        <v>compare with baikal</v>
      </c>
      <c r="B143" s="12" t="s">
        <v>159</v>
      </c>
      <c r="C143" s="13">
        <v>93.6</v>
      </c>
      <c r="D143" s="13">
        <v>0</v>
      </c>
      <c r="E143" s="12" t="s">
        <v>713</v>
      </c>
      <c r="F143" s="11" t="s">
        <v>742</v>
      </c>
      <c r="G143" s="13" t="s">
        <v>307</v>
      </c>
      <c r="H143" s="12"/>
      <c r="I143" s="12"/>
      <c r="J143" s="12" t="s">
        <v>308</v>
      </c>
      <c r="K143" s="12">
        <v>21</v>
      </c>
      <c r="L143" s="12">
        <v>100</v>
      </c>
      <c r="M143" s="12">
        <v>1.96</v>
      </c>
      <c r="N143" s="11" t="s">
        <v>381</v>
      </c>
      <c r="O143" s="11" t="s">
        <v>743</v>
      </c>
      <c r="P143" s="11" t="s">
        <v>744</v>
      </c>
      <c r="Q143" s="11" t="s">
        <v>745</v>
      </c>
      <c r="R143" s="11" t="s">
        <v>746</v>
      </c>
      <c r="S143" s="11" t="s">
        <v>312</v>
      </c>
      <c r="T143" s="11" t="s">
        <v>312</v>
      </c>
      <c r="U143" s="11" t="s">
        <v>717</v>
      </c>
      <c r="V143" s="12" t="s">
        <v>747</v>
      </c>
      <c r="W143" s="11"/>
      <c r="X143" s="14">
        <v>10</v>
      </c>
      <c r="Y143" s="14">
        <v>1842</v>
      </c>
      <c r="Z143" s="14">
        <v>10</v>
      </c>
      <c r="AA143" s="15">
        <v>0.93986972339865804</v>
      </c>
      <c r="AB143" s="16">
        <v>0.49382506248331398</v>
      </c>
      <c r="AC143" s="17">
        <v>2030142</v>
      </c>
      <c r="AD143" s="14">
        <v>543733</v>
      </c>
      <c r="AE143" s="14">
        <v>543733</v>
      </c>
      <c r="AF143" s="14">
        <v>203014.2</v>
      </c>
      <c r="AG143" s="14">
        <v>203014.2</v>
      </c>
      <c r="AH143" s="14">
        <v>315513</v>
      </c>
      <c r="AI143" s="14">
        <v>315513</v>
      </c>
      <c r="AJ143" s="14">
        <v>11</v>
      </c>
      <c r="AK143" s="14">
        <v>32</v>
      </c>
      <c r="AL143" s="14">
        <v>0</v>
      </c>
      <c r="AM143" s="14">
        <v>0</v>
      </c>
      <c r="AN143" s="14">
        <v>0</v>
      </c>
      <c r="AO143" s="14">
        <v>1</v>
      </c>
      <c r="AP143" s="14">
        <v>33</v>
      </c>
      <c r="AQ143" s="22">
        <f>VLOOKUP($B143,Sheet3!$A:$Z,3,FALSE)</f>
        <v>1.45209974332927E-3</v>
      </c>
      <c r="AR143" s="22">
        <f>VLOOKUP($B143,Sheet3!$A:$Z,4,FALSE)</f>
        <v>9.4416276159304841E-4</v>
      </c>
      <c r="AS143" s="22">
        <f>VLOOKUP($B143,Sheet3!$A:$Z,5,FALSE)</f>
        <v>1.2713723168003683E-3</v>
      </c>
      <c r="AT143" s="22">
        <f>VLOOKUP($B143,Sheet3!$A:$Z,6,FALSE)</f>
        <v>1.5127720766226196E-3</v>
      </c>
      <c r="AU143" s="22">
        <f>VLOOKUP($B143,Sheet3!$A:$Z,6,FALSE)</f>
        <v>1.5127720766226196E-3</v>
      </c>
      <c r="AV143" s="22">
        <f>VLOOKUP($B143,Sheet3!$A:$Z,8,FALSE)</f>
        <v>2.436059041459908E-3</v>
      </c>
      <c r="AW143" s="22">
        <f>VLOOKUP($B143,Sheet3!$A:$Z,9,FALSE)</f>
        <v>1.4233256919003216E-3</v>
      </c>
      <c r="AX143" s="22">
        <f>VLOOKUP($B143,Sheet3!$A:$Z,10,FALSE)</f>
        <v>1.984820890193932E-3</v>
      </c>
      <c r="AY143" s="22">
        <f>VLOOKUP($B143,Sheet3!$A:$Z,11,FALSE)</f>
        <v>9.2695082610779627E-4</v>
      </c>
      <c r="AZ143" s="22">
        <f>VLOOKUP($B143,Sheet3!$A:$Z,12,FALSE)</f>
        <v>4.3470039072323558E-5</v>
      </c>
      <c r="BA143" s="22">
        <f>VLOOKUP($B143,Sheet3!$A:$Z,13,FALSE)</f>
        <v>1.4728860248865497E-3</v>
      </c>
      <c r="BB143" s="22">
        <f>VLOOKUP($B143,Sheet3!$A:$Z,14,FALSE)</f>
        <v>3.8053022388329576E-5</v>
      </c>
      <c r="BC143" s="23">
        <f>VLOOKUP($B143,Sheet3!$A:$Z,15,FALSE)</f>
        <v>1.3474765121306842E-3</v>
      </c>
      <c r="BD143" s="22">
        <f>VLOOKUP($B143,Sheet3!$A:$Z,16,FALSE)</f>
        <v>8.6671649686171422E-4</v>
      </c>
      <c r="BE143" s="22">
        <f>VLOOKUP($B143,Sheet3!$A:$Z,17,FALSE)</f>
        <v>6.2223472018607662E-4</v>
      </c>
      <c r="BF143" s="22">
        <f>VLOOKUP($B143,Sheet3!$A:$Z,18,FALSE)</f>
        <v>6.7869694631169535E-4</v>
      </c>
      <c r="BG143" s="22">
        <f>VLOOKUP($B143,Sheet3!$A:$Z,19,FALSE)</f>
        <v>9.6498169856113988E-4</v>
      </c>
      <c r="BH143" s="22">
        <f>VLOOKUP($B143,Sheet3!$A:$Z,20,FALSE)</f>
        <v>4.0068209716829047E-4</v>
      </c>
      <c r="BI143" s="22">
        <f>VLOOKUP($B143,Sheet3!$A:$Z,21,FALSE)</f>
        <v>3.8108208231001382E-4</v>
      </c>
      <c r="BJ143" s="22">
        <f>VLOOKUP($B143,Sheet3!$A:$Z,22,FALSE)</f>
        <v>1.0870124115600604E-3</v>
      </c>
      <c r="BK143" s="22">
        <f>VLOOKUP($B143,Sheet3!$A:$Z,23,FALSE)</f>
        <v>2.8020224298558223E-3</v>
      </c>
      <c r="BL143" s="22">
        <f>VLOOKUP($B143,Sheet3!$A:$Z,24,FALSE)</f>
        <v>1.6644863405481246E-3</v>
      </c>
      <c r="BM143" s="22">
        <f>VLOOKUP($B143,Sheet3!$A:$Z,25,FALSE)</f>
        <v>1.1872996281830565E-3</v>
      </c>
      <c r="BN143" s="22">
        <f>VLOOKUP($B143,Sheet3!$A:$Z,25,FALSE)</f>
        <v>1.1872996281830565E-3</v>
      </c>
    </row>
    <row r="144" spans="1:66" hidden="1" x14ac:dyDescent="0.2">
      <c r="A144">
        <f>VLOOKUP(B144,Sheet3!A:B,2,FALSE)</f>
        <v>0</v>
      </c>
      <c r="B144" s="12" t="s">
        <v>791</v>
      </c>
      <c r="C144" s="13">
        <v>70.16</v>
      </c>
      <c r="D144" s="13">
        <v>3.57</v>
      </c>
      <c r="E144" s="12" t="s">
        <v>713</v>
      </c>
      <c r="F144" s="11" t="s">
        <v>714</v>
      </c>
      <c r="G144" s="13" t="s">
        <v>307</v>
      </c>
      <c r="H144" s="12"/>
      <c r="I144" s="12"/>
      <c r="J144" s="12" t="s">
        <v>308</v>
      </c>
      <c r="K144" s="12">
        <v>18</v>
      </c>
      <c r="L144" s="12">
        <v>90.2</v>
      </c>
      <c r="M144" s="12">
        <v>11.76</v>
      </c>
      <c r="N144" s="11"/>
      <c r="O144" s="11"/>
      <c r="P144" s="11"/>
      <c r="Q144" s="11"/>
      <c r="R144" s="11"/>
      <c r="S144" s="11"/>
      <c r="T144" s="11"/>
      <c r="U144" s="11" t="s">
        <v>715</v>
      </c>
      <c r="V144" s="12" t="s">
        <v>792</v>
      </c>
      <c r="W144" s="11"/>
      <c r="X144" s="14">
        <v>604</v>
      </c>
      <c r="Y144" s="14">
        <v>2497</v>
      </c>
      <c r="Z144" s="14">
        <v>604</v>
      </c>
      <c r="AA144" s="15">
        <v>0.91933624844385597</v>
      </c>
      <c r="AB144" s="16">
        <v>0.37580138228491</v>
      </c>
      <c r="AC144" s="17">
        <v>2166413</v>
      </c>
      <c r="AD144" s="14">
        <v>21561</v>
      </c>
      <c r="AE144" s="14">
        <v>21561</v>
      </c>
      <c r="AF144" s="14">
        <v>3586.77649006622</v>
      </c>
      <c r="AG144" s="14">
        <v>3586.77649006622</v>
      </c>
      <c r="AH144" s="14">
        <v>4008</v>
      </c>
      <c r="AI144" s="14">
        <v>4008</v>
      </c>
      <c r="AJ144" s="14">
        <v>11</v>
      </c>
      <c r="AK144" s="14">
        <v>28</v>
      </c>
      <c r="AL144" s="14">
        <v>0</v>
      </c>
      <c r="AM144" s="14">
        <v>0</v>
      </c>
      <c r="AN144" s="14">
        <v>0</v>
      </c>
      <c r="AO144" s="14">
        <v>0</v>
      </c>
      <c r="AP144" s="14">
        <v>28</v>
      </c>
      <c r="AQ144" s="22">
        <f>VLOOKUP($B144,Sheet3!$A:$Z,3,FALSE)</f>
        <v>3.1024314926051278E-4</v>
      </c>
      <c r="AR144" s="22">
        <f>VLOOKUP($B144,Sheet3!$A:$Z,4,FALSE)</f>
        <v>3.0488610256495282E-4</v>
      </c>
      <c r="AS144" s="22">
        <f>VLOOKUP($B144,Sheet3!$A:$Z,5,FALSE)</f>
        <v>3.0631560817441907E-4</v>
      </c>
      <c r="AT144" s="22">
        <f>VLOOKUP($B144,Sheet3!$A:$Z,6,FALSE)</f>
        <v>3.2049910114138132E-4</v>
      </c>
      <c r="AU144" s="22">
        <f>VLOOKUP($B144,Sheet3!$A:$Z,6,FALSE)</f>
        <v>3.2049910114138132E-4</v>
      </c>
      <c r="AV144" s="22">
        <f>VLOOKUP($B144,Sheet3!$A:$Z,8,FALSE)</f>
        <v>3.904113846438212E-4</v>
      </c>
      <c r="AW144" s="22">
        <f>VLOOKUP($B144,Sheet3!$A:$Z,9,FALSE)</f>
        <v>7.6065238431611084E-4</v>
      </c>
      <c r="AX144" s="22">
        <f>VLOOKUP($B144,Sheet3!$A:$Z,10,FALSE)</f>
        <v>3.4395974957841064E-4</v>
      </c>
      <c r="AY144" s="22">
        <f>VLOOKUP($B144,Sheet3!$A:$Z,11,FALSE)</f>
        <v>1.9997793395286993E-4</v>
      </c>
      <c r="AZ144" s="22">
        <f>VLOOKUP($B144,Sheet3!$A:$Z,12,FALSE)</f>
        <v>5.1034007699952034E-4</v>
      </c>
      <c r="BA144" s="22">
        <f>VLOOKUP($B144,Sheet3!$A:$Z,13,FALSE)</f>
        <v>3.1254694044566912E-4</v>
      </c>
      <c r="BB144" s="22">
        <f>VLOOKUP($B144,Sheet3!$A:$Z,14,FALSE)</f>
        <v>4.1102715934780774E-4</v>
      </c>
      <c r="BC144" s="23">
        <f>VLOOKUP($B144,Sheet3!$A:$Z,15,FALSE)</f>
        <v>2.7746354359433511E-4</v>
      </c>
      <c r="BD144" s="22">
        <f>VLOOKUP($B144,Sheet3!$A:$Z,16,FALSE)</f>
        <v>3.4724652448263441E-4</v>
      </c>
      <c r="BE144" s="22">
        <f>VLOOKUP($B144,Sheet3!$A:$Z,17,FALSE)</f>
        <v>2.4954136709660641E-4</v>
      </c>
      <c r="BF144" s="22">
        <f>VLOOKUP($B144,Sheet3!$A:$Z,18,FALSE)</f>
        <v>2.7735020373249116E-4</v>
      </c>
      <c r="BG144" s="22">
        <f>VLOOKUP($B144,Sheet3!$A:$Z,19,FALSE)</f>
        <v>2.7746002478665313E-4</v>
      </c>
      <c r="BH144" s="22">
        <f>VLOOKUP($B144,Sheet3!$A:$Z,20,FALSE)</f>
        <v>9.3882406612753422E-4</v>
      </c>
      <c r="BI144" s="22">
        <f>VLOOKUP($B144,Sheet3!$A:$Z,21,FALSE)</f>
        <v>4.2185699069748056E-4</v>
      </c>
      <c r="BJ144" s="22">
        <f>VLOOKUP($B144,Sheet3!$A:$Z,22,FALSE)</f>
        <v>3.3372642277141977E-4</v>
      </c>
      <c r="BK144" s="22">
        <f>VLOOKUP($B144,Sheet3!$A:$Z,23,FALSE)</f>
        <v>5.9941310509909851E-4</v>
      </c>
      <c r="BL144" s="22">
        <f>VLOOKUP($B144,Sheet3!$A:$Z,24,FALSE)</f>
        <v>4.152022551372331E-4</v>
      </c>
      <c r="BM144" s="22">
        <f>VLOOKUP($B144,Sheet3!$A:$Z,25,FALSE)</f>
        <v>3.8524061165505778E-4</v>
      </c>
      <c r="BN144" s="22">
        <f>VLOOKUP($B144,Sheet3!$A:$Z,25,FALSE)</f>
        <v>3.8524061165505778E-4</v>
      </c>
    </row>
    <row r="145" spans="1:66" hidden="1" x14ac:dyDescent="0.2">
      <c r="A145">
        <f>VLOOKUP(B145,Sheet3!A:B,2,FALSE)</f>
        <v>0</v>
      </c>
      <c r="B145" s="12" t="s">
        <v>793</v>
      </c>
      <c r="C145" s="13">
        <v>84.13</v>
      </c>
      <c r="D145" s="13">
        <v>2.3199999999999998</v>
      </c>
      <c r="E145" s="12" t="s">
        <v>713</v>
      </c>
      <c r="F145" s="11" t="s">
        <v>728</v>
      </c>
      <c r="G145" s="13" t="s">
        <v>307</v>
      </c>
      <c r="H145" s="12"/>
      <c r="I145" s="12"/>
      <c r="J145" s="12" t="s">
        <v>308</v>
      </c>
      <c r="K145" s="12">
        <v>8</v>
      </c>
      <c r="L145" s="12">
        <v>98.04</v>
      </c>
      <c r="M145" s="12">
        <v>7.89</v>
      </c>
      <c r="N145" s="11"/>
      <c r="O145" s="11"/>
      <c r="P145" s="11"/>
      <c r="Q145" s="11"/>
      <c r="R145" s="11"/>
      <c r="S145" s="11"/>
      <c r="T145" s="11"/>
      <c r="U145" s="11" t="s">
        <v>728</v>
      </c>
      <c r="V145" s="12" t="s">
        <v>794</v>
      </c>
      <c r="W145" s="11"/>
      <c r="X145" s="14">
        <v>338</v>
      </c>
      <c r="Y145" s="14">
        <v>1904</v>
      </c>
      <c r="Z145" s="14">
        <v>338</v>
      </c>
      <c r="AA145" s="15">
        <v>0.94703727636478396</v>
      </c>
      <c r="AB145" s="16">
        <v>0.50717890914991903</v>
      </c>
      <c r="AC145" s="17">
        <v>2045854</v>
      </c>
      <c r="AD145" s="14">
        <v>51621</v>
      </c>
      <c r="AE145" s="14">
        <v>51621</v>
      </c>
      <c r="AF145" s="14">
        <v>6052.8224852070998</v>
      </c>
      <c r="AG145" s="14">
        <v>6052.8224852070998</v>
      </c>
      <c r="AH145" s="14">
        <v>8054</v>
      </c>
      <c r="AI145" s="14">
        <v>8054</v>
      </c>
      <c r="AJ145" s="14">
        <v>11</v>
      </c>
      <c r="AK145" s="14">
        <v>31</v>
      </c>
      <c r="AL145" s="14">
        <v>0</v>
      </c>
      <c r="AM145" s="14">
        <v>0</v>
      </c>
      <c r="AN145" s="14">
        <v>0</v>
      </c>
      <c r="AO145" s="14">
        <v>1</v>
      </c>
      <c r="AP145" s="14">
        <v>32</v>
      </c>
      <c r="AQ145" s="22">
        <f>VLOOKUP($B145,Sheet3!$A:$Z,3,FALSE)</f>
        <v>8.3656514980295685E-5</v>
      </c>
      <c r="AR145" s="22">
        <f>VLOOKUP($B145,Sheet3!$A:$Z,4,FALSE)</f>
        <v>2.1866554312863123E-4</v>
      </c>
      <c r="AS145" s="22">
        <f>VLOOKUP($B145,Sheet3!$A:$Z,5,FALSE)</f>
        <v>1.6347149049478495E-4</v>
      </c>
      <c r="AT145" s="22">
        <f>VLOOKUP($B145,Sheet3!$A:$Z,6,FALSE)</f>
        <v>1.467549822626794E-4</v>
      </c>
      <c r="AU145" s="22">
        <f>VLOOKUP($B145,Sheet3!$A:$Z,6,FALSE)</f>
        <v>1.467549822626794E-4</v>
      </c>
      <c r="AV145" s="22">
        <f>VLOOKUP($B145,Sheet3!$A:$Z,8,FALSE)</f>
        <v>4.8707843596238722E-5</v>
      </c>
      <c r="AW145" s="22">
        <f>VLOOKUP($B145,Sheet3!$A:$Z,9,FALSE)</f>
        <v>7.7266168584401473E-4</v>
      </c>
      <c r="AX145" s="22">
        <f>VLOOKUP($B145,Sheet3!$A:$Z,10,FALSE)</f>
        <v>2.949506789635275E-5</v>
      </c>
      <c r="AY145" s="22">
        <f>VLOOKUP($B145,Sheet3!$A:$Z,11,FALSE)</f>
        <v>4.7078281362849169E-6</v>
      </c>
      <c r="AZ145" s="22">
        <f>VLOOKUP($B145,Sheet3!$A:$Z,12,FALSE)</f>
        <v>9.4204034556318365E-4</v>
      </c>
      <c r="BA145" s="22">
        <f>VLOOKUP($B145,Sheet3!$A:$Z,13,FALSE)</f>
        <v>5.7313335730363278E-6</v>
      </c>
      <c r="BB145" s="22">
        <f>VLOOKUP($B145,Sheet3!$A:$Z,14,FALSE)</f>
        <v>1.0347836902902064E-4</v>
      </c>
      <c r="BC145" s="23">
        <f>VLOOKUP($B145,Sheet3!$A:$Z,15,FALSE)</f>
        <v>5.6072404488378075E-6</v>
      </c>
      <c r="BD145" s="22">
        <f>VLOOKUP($B145,Sheet3!$A:$Z,16,FALSE)</f>
        <v>4.5891157558695966E-4</v>
      </c>
      <c r="BE145" s="22">
        <f>VLOOKUP($B145,Sheet3!$A:$Z,17,FALSE)</f>
        <v>3.9754780579585262E-4</v>
      </c>
      <c r="BF145" s="22">
        <f>VLOOKUP($B145,Sheet3!$A:$Z,18,FALSE)</f>
        <v>4.471113443320809E-4</v>
      </c>
      <c r="BG145" s="22">
        <f>VLOOKUP($B145,Sheet3!$A:$Z,19,FALSE)</f>
        <v>3.7738536239855007E-4</v>
      </c>
      <c r="BH145" s="22">
        <f>VLOOKUP($B145,Sheet3!$A:$Z,20,FALSE)</f>
        <v>1.8095481029760431E-3</v>
      </c>
      <c r="BI145" s="22">
        <f>VLOOKUP($B145,Sheet3!$A:$Z,21,FALSE)</f>
        <v>5.0648058805116529E-4</v>
      </c>
      <c r="BJ145" s="22">
        <f>VLOOKUP($B145,Sheet3!$A:$Z,22,FALSE)</f>
        <v>3.5739428159789607E-4</v>
      </c>
      <c r="BK145" s="22">
        <f>VLOOKUP($B145,Sheet3!$A:$Z,23,FALSE)</f>
        <v>4.052903850195319E-5</v>
      </c>
      <c r="BL145" s="22">
        <f>VLOOKUP($B145,Sheet3!$A:$Z,24,FALSE)</f>
        <v>3.916693940224454E-4</v>
      </c>
      <c r="BM145" s="22">
        <f>VLOOKUP($B145,Sheet3!$A:$Z,25,FALSE)</f>
        <v>3.46132598464345E-4</v>
      </c>
      <c r="BN145" s="22">
        <f>VLOOKUP($B145,Sheet3!$A:$Z,25,FALSE)</f>
        <v>3.46132598464345E-4</v>
      </c>
    </row>
    <row r="146" spans="1:66" hidden="1" x14ac:dyDescent="0.2">
      <c r="A146" t="str">
        <f>VLOOKUP(B146,Sheet3!A:B,2,FALSE)</f>
        <v>compare with baikal</v>
      </c>
      <c r="B146" s="12" t="s">
        <v>40</v>
      </c>
      <c r="C146" s="13">
        <v>95.07</v>
      </c>
      <c r="D146" s="13">
        <v>0</v>
      </c>
      <c r="E146" s="12" t="s">
        <v>713</v>
      </c>
      <c r="F146" s="11" t="s">
        <v>742</v>
      </c>
      <c r="G146" s="13" t="s">
        <v>307</v>
      </c>
      <c r="H146" s="12"/>
      <c r="I146" s="12"/>
      <c r="J146" s="12" t="s">
        <v>308</v>
      </c>
      <c r="K146" s="12">
        <v>13</v>
      </c>
      <c r="L146" s="12">
        <v>94.12</v>
      </c>
      <c r="M146" s="12">
        <v>0</v>
      </c>
      <c r="N146" s="11" t="s">
        <v>309</v>
      </c>
      <c r="O146" s="11" t="s">
        <v>718</v>
      </c>
      <c r="P146" s="11" t="s">
        <v>719</v>
      </c>
      <c r="Q146" s="11" t="s">
        <v>720</v>
      </c>
      <c r="R146" s="11" t="s">
        <v>721</v>
      </c>
      <c r="S146" s="11" t="s">
        <v>788</v>
      </c>
      <c r="T146" s="11" t="s">
        <v>312</v>
      </c>
      <c r="U146" s="11" t="s">
        <v>717</v>
      </c>
      <c r="V146" s="12" t="s">
        <v>789</v>
      </c>
      <c r="W146" s="11" t="s">
        <v>790</v>
      </c>
      <c r="X146" s="14">
        <v>20</v>
      </c>
      <c r="Y146" s="14">
        <v>1568</v>
      </c>
      <c r="Z146" s="14">
        <v>20</v>
      </c>
      <c r="AA146" s="15">
        <v>0.943963851296865</v>
      </c>
      <c r="AB146" s="16">
        <v>0.42424419048804701</v>
      </c>
      <c r="AC146" s="17">
        <v>1767145</v>
      </c>
      <c r="AD146" s="14">
        <v>394873</v>
      </c>
      <c r="AE146" s="14">
        <v>394873</v>
      </c>
      <c r="AF146" s="14">
        <v>88357.25</v>
      </c>
      <c r="AG146" s="14">
        <v>88357.25</v>
      </c>
      <c r="AH146" s="14">
        <v>237294</v>
      </c>
      <c r="AI146" s="14">
        <v>237294</v>
      </c>
      <c r="AJ146" s="14">
        <v>11</v>
      </c>
      <c r="AK146" s="14">
        <v>40</v>
      </c>
      <c r="AL146" s="14">
        <v>0</v>
      </c>
      <c r="AM146" s="14">
        <v>0</v>
      </c>
      <c r="AN146" s="14">
        <v>0</v>
      </c>
      <c r="AO146" s="14">
        <v>0</v>
      </c>
      <c r="AP146" s="14">
        <v>40</v>
      </c>
      <c r="AQ146" s="22">
        <f>VLOOKUP($B146,Sheet3!$A:$Z,3,FALSE)</f>
        <v>3.8606827417763043E-3</v>
      </c>
      <c r="AR146" s="22">
        <f>VLOOKUP($B146,Sheet3!$A:$Z,4,FALSE)</f>
        <v>4.7882043086784872E-3</v>
      </c>
      <c r="AS146" s="22">
        <f>VLOOKUP($B146,Sheet3!$A:$Z,5,FALSE)</f>
        <v>3.9256507273877665E-3</v>
      </c>
      <c r="AT146" s="22">
        <f>VLOOKUP($B146,Sheet3!$A:$Z,6,FALSE)</f>
        <v>2.9497092563327285E-3</v>
      </c>
      <c r="AU146" s="22">
        <f>VLOOKUP($B146,Sheet3!$A:$Z,6,FALSE)</f>
        <v>2.9497092563327285E-3</v>
      </c>
      <c r="AV146" s="22">
        <f>VLOOKUP($B146,Sheet3!$A:$Z,8,FALSE)</f>
        <v>1.0280176534349032E-3</v>
      </c>
      <c r="AW146" s="22">
        <f>VLOOKUP($B146,Sheet3!$A:$Z,9,FALSE)</f>
        <v>1.9510879327667083E-2</v>
      </c>
      <c r="AX146" s="22">
        <f>VLOOKUP($B146,Sheet3!$A:$Z,10,FALSE)</f>
        <v>8.1018108117334223E-4</v>
      </c>
      <c r="AY146" s="22">
        <f>VLOOKUP($B146,Sheet3!$A:$Z,11,FALSE)</f>
        <v>3.4693076608972856E-4</v>
      </c>
      <c r="AZ146" s="22">
        <f>VLOOKUP($B146,Sheet3!$A:$Z,12,FALSE)</f>
        <v>1.5877155451934861E-2</v>
      </c>
      <c r="BA146" s="22">
        <f>VLOOKUP($B146,Sheet3!$A:$Z,13,FALSE)</f>
        <v>5.5005690657691265E-4</v>
      </c>
      <c r="BB146" s="22">
        <f>VLOOKUP($B146,Sheet3!$A:$Z,14,FALSE)</f>
        <v>1.3126860166031583E-2</v>
      </c>
      <c r="BC146" s="23">
        <f>VLOOKUP($B146,Sheet3!$A:$Z,15,FALSE)</f>
        <v>5.54017658565583E-4</v>
      </c>
      <c r="BD146" s="22">
        <f>VLOOKUP($B146,Sheet3!$A:$Z,16,FALSE)</f>
        <v>3.3492729717721817E-3</v>
      </c>
      <c r="BE146" s="22">
        <f>VLOOKUP($B146,Sheet3!$A:$Z,17,FALSE)</f>
        <v>3.7339704883949075E-3</v>
      </c>
      <c r="BF146" s="22">
        <f>VLOOKUP($B146,Sheet3!$A:$Z,18,FALSE)</f>
        <v>3.3333383512660136E-3</v>
      </c>
      <c r="BG146" s="22">
        <f>VLOOKUP($B146,Sheet3!$A:$Z,19,FALSE)</f>
        <v>7.9324490866088582E-4</v>
      </c>
      <c r="BH146" s="22">
        <f>VLOOKUP($B146,Sheet3!$A:$Z,20,FALSE)</f>
        <v>1.8923267360737201E-2</v>
      </c>
      <c r="BI146" s="22">
        <f>VLOOKUP($B146,Sheet3!$A:$Z,21,FALSE)</f>
        <v>1.6513829200993018E-2</v>
      </c>
      <c r="BJ146" s="22">
        <f>VLOOKUP($B146,Sheet3!$A:$Z,22,FALSE)</f>
        <v>7.7582661426615158E-4</v>
      </c>
      <c r="BK146" s="22">
        <f>VLOOKUP($B146,Sheet3!$A:$Z,23,FALSE)</f>
        <v>1.243460926028803E-3</v>
      </c>
      <c r="BL146" s="22">
        <f>VLOOKUP($B146,Sheet3!$A:$Z,24,FALSE)</f>
        <v>9.4756433218311643E-4</v>
      </c>
      <c r="BM146" s="22">
        <f>VLOOKUP($B146,Sheet3!$A:$Z,25,FALSE)</f>
        <v>8.3935525079289986E-4</v>
      </c>
      <c r="BN146" s="22">
        <f>VLOOKUP($B146,Sheet3!$A:$Z,25,FALSE)</f>
        <v>8.3935525079289986E-4</v>
      </c>
    </row>
    <row r="147" spans="1:66" hidden="1" x14ac:dyDescent="0.2">
      <c r="A147" t="str">
        <f>VLOOKUP(B147,Sheet3!A:B,2,FALSE)</f>
        <v>compare with baikal</v>
      </c>
      <c r="B147" s="12" t="s">
        <v>92</v>
      </c>
      <c r="C147" s="13">
        <v>94.01</v>
      </c>
      <c r="D147" s="13">
        <v>0.49</v>
      </c>
      <c r="E147" s="12" t="s">
        <v>713</v>
      </c>
      <c r="F147" s="11" t="s">
        <v>742</v>
      </c>
      <c r="G147" s="13" t="s">
        <v>307</v>
      </c>
      <c r="H147" s="12"/>
      <c r="I147" s="12"/>
      <c r="J147" s="12" t="s">
        <v>308</v>
      </c>
      <c r="K147" s="12">
        <v>2</v>
      </c>
      <c r="L147" s="12">
        <v>90.2</v>
      </c>
      <c r="M147" s="12">
        <v>0</v>
      </c>
      <c r="N147" s="11" t="s">
        <v>309</v>
      </c>
      <c r="O147" s="11" t="s">
        <v>496</v>
      </c>
      <c r="P147" s="11" t="s">
        <v>795</v>
      </c>
      <c r="Q147" s="11" t="s">
        <v>796</v>
      </c>
      <c r="R147" s="11" t="s">
        <v>797</v>
      </c>
      <c r="S147" s="11" t="s">
        <v>798</v>
      </c>
      <c r="T147" s="11" t="s">
        <v>312</v>
      </c>
      <c r="U147" s="11" t="s">
        <v>717</v>
      </c>
      <c r="V147" s="12" t="s">
        <v>799</v>
      </c>
      <c r="W147" s="11" t="s">
        <v>800</v>
      </c>
      <c r="X147" s="14">
        <v>107</v>
      </c>
      <c r="Y147" s="14">
        <v>1620</v>
      </c>
      <c r="Z147" s="14">
        <v>107</v>
      </c>
      <c r="AA147" s="15">
        <v>0.94387290685659098</v>
      </c>
      <c r="AB147" s="16">
        <v>0.41842569969828702</v>
      </c>
      <c r="AC147" s="17">
        <v>1739071</v>
      </c>
      <c r="AD147" s="14">
        <v>127163</v>
      </c>
      <c r="AE147" s="14">
        <v>127163</v>
      </c>
      <c r="AF147" s="14">
        <v>16253</v>
      </c>
      <c r="AG147" s="14">
        <v>16253</v>
      </c>
      <c r="AH147" s="14">
        <v>46596</v>
      </c>
      <c r="AI147" s="14">
        <v>46596</v>
      </c>
      <c r="AJ147" s="14">
        <v>11</v>
      </c>
      <c r="AK147" s="14">
        <v>38</v>
      </c>
      <c r="AL147" s="14">
        <v>0</v>
      </c>
      <c r="AM147" s="14">
        <v>0</v>
      </c>
      <c r="AN147" s="14">
        <v>0</v>
      </c>
      <c r="AO147" s="14">
        <v>0</v>
      </c>
      <c r="AP147" s="14">
        <v>38</v>
      </c>
      <c r="AQ147" s="22">
        <f>VLOOKUP($B147,Sheet3!$A:$Z,3,FALSE)</f>
        <v>3.0323868497658842E-3</v>
      </c>
      <c r="AR147" s="22">
        <f>VLOOKUP($B147,Sheet3!$A:$Z,4,FALSE)</f>
        <v>1.8112640201992936E-3</v>
      </c>
      <c r="AS147" s="22">
        <f>VLOOKUP($B147,Sheet3!$A:$Z,5,FALSE)</f>
        <v>2.0641048052354926E-3</v>
      </c>
      <c r="AT147" s="22">
        <f>VLOOKUP($B147,Sheet3!$A:$Z,6,FALSE)</f>
        <v>2.1192082514927325E-3</v>
      </c>
      <c r="AU147" s="22">
        <f>VLOOKUP($B147,Sheet3!$A:$Z,6,FALSE)</f>
        <v>2.1192082514927325E-3</v>
      </c>
      <c r="AV147" s="22">
        <f>VLOOKUP($B147,Sheet3!$A:$Z,8,FALSE)</f>
        <v>3.6681357731960896E-4</v>
      </c>
      <c r="AW147" s="22">
        <f>VLOOKUP($B147,Sheet3!$A:$Z,9,FALSE)</f>
        <v>1.1240939414239048E-3</v>
      </c>
      <c r="AX147" s="22">
        <f>VLOOKUP($B147,Sheet3!$A:$Z,10,FALSE)</f>
        <v>3.2555620917326965E-4</v>
      </c>
      <c r="AY147" s="22">
        <f>VLOOKUP($B147,Sheet3!$A:$Z,11,FALSE)</f>
        <v>2.6251580772418409E-4</v>
      </c>
      <c r="AZ147" s="22">
        <f>VLOOKUP($B147,Sheet3!$A:$Z,12,FALSE)</f>
        <v>8.3722196020853093E-4</v>
      </c>
      <c r="BA147" s="22">
        <f>VLOOKUP($B147,Sheet3!$A:$Z,13,FALSE)</f>
        <v>3.0146072080354449E-4</v>
      </c>
      <c r="BB147" s="22">
        <f>VLOOKUP($B147,Sheet3!$A:$Z,14,FALSE)</f>
        <v>4.6426184325578794E-4</v>
      </c>
      <c r="BC147" s="23">
        <f>VLOOKUP($B147,Sheet3!$A:$Z,15,FALSE)</f>
        <v>2.7531892458834836E-4</v>
      </c>
      <c r="BD147" s="22">
        <f>VLOOKUP($B147,Sheet3!$A:$Z,16,FALSE)</f>
        <v>1.1556348432750145E-3</v>
      </c>
      <c r="BE147" s="22">
        <f>VLOOKUP($B147,Sheet3!$A:$Z,17,FALSE)</f>
        <v>2.7431064706149901E-3</v>
      </c>
      <c r="BF147" s="22">
        <f>VLOOKUP($B147,Sheet3!$A:$Z,18,FALSE)</f>
        <v>2.1338619020619038E-3</v>
      </c>
      <c r="BG147" s="22">
        <f>VLOOKUP($B147,Sheet3!$A:$Z,19,FALSE)</f>
        <v>2.8479948539297865E-4</v>
      </c>
      <c r="BH147" s="22">
        <f>VLOOKUP($B147,Sheet3!$A:$Z,20,FALSE)</f>
        <v>4.7211933054069948E-4</v>
      </c>
      <c r="BI147" s="22">
        <f>VLOOKUP($B147,Sheet3!$A:$Z,21,FALSE)</f>
        <v>1.2673470769862725E-2</v>
      </c>
      <c r="BJ147" s="22">
        <f>VLOOKUP($B147,Sheet3!$A:$Z,22,FALSE)</f>
        <v>3.1415276708252331E-4</v>
      </c>
      <c r="BK147" s="22">
        <f>VLOOKUP($B147,Sheet3!$A:$Z,23,FALSE)</f>
        <v>4.2000442074746885E-4</v>
      </c>
      <c r="BL147" s="22">
        <f>VLOOKUP($B147,Sheet3!$A:$Z,24,FALSE)</f>
        <v>3.5686508953394671E-4</v>
      </c>
      <c r="BM147" s="22">
        <f>VLOOKUP($B147,Sheet3!$A:$Z,25,FALSE)</f>
        <v>3.3141517585659035E-4</v>
      </c>
      <c r="BN147" s="22">
        <f>VLOOKUP($B147,Sheet3!$A:$Z,25,FALSE)</f>
        <v>3.3141517585659035E-4</v>
      </c>
    </row>
    <row r="148" spans="1:66" hidden="1" x14ac:dyDescent="0.2">
      <c r="A148">
        <f>VLOOKUP(B148,Sheet3!A:B,2,FALSE)</f>
        <v>0</v>
      </c>
      <c r="B148" s="12" t="s">
        <v>803</v>
      </c>
      <c r="C148" s="13">
        <v>95.99</v>
      </c>
      <c r="D148" s="13">
        <v>1.48</v>
      </c>
      <c r="E148" s="12" t="s">
        <v>713</v>
      </c>
      <c r="F148" s="11" t="s">
        <v>804</v>
      </c>
      <c r="G148" s="13" t="s">
        <v>307</v>
      </c>
      <c r="H148" s="12"/>
      <c r="I148" s="12"/>
      <c r="J148" s="12" t="s">
        <v>308</v>
      </c>
      <c r="K148" s="12">
        <v>10</v>
      </c>
      <c r="L148" s="12">
        <v>80.39</v>
      </c>
      <c r="M148" s="12">
        <v>7.84</v>
      </c>
      <c r="N148" s="11"/>
      <c r="O148" s="11"/>
      <c r="P148" s="11"/>
      <c r="Q148" s="11"/>
      <c r="R148" s="11"/>
      <c r="S148" s="11"/>
      <c r="T148" s="11"/>
      <c r="U148" s="11" t="s">
        <v>805</v>
      </c>
      <c r="V148" s="12" t="s">
        <v>806</v>
      </c>
      <c r="W148" s="11"/>
      <c r="X148" s="14">
        <v>320</v>
      </c>
      <c r="Y148" s="14">
        <v>2801</v>
      </c>
      <c r="Z148" s="14">
        <v>320</v>
      </c>
      <c r="AA148" s="15">
        <v>0.87480594140842005</v>
      </c>
      <c r="AB148" s="16">
        <v>0.389372320888972</v>
      </c>
      <c r="AC148" s="17">
        <v>2993297</v>
      </c>
      <c r="AD148" s="14">
        <v>41454</v>
      </c>
      <c r="AE148" s="14">
        <v>41454</v>
      </c>
      <c r="AF148" s="14">
        <v>9354.0531250000004</v>
      </c>
      <c r="AG148" s="14">
        <v>9354.0531250000004</v>
      </c>
      <c r="AH148" s="14">
        <v>14579</v>
      </c>
      <c r="AI148" s="14">
        <v>14579</v>
      </c>
      <c r="AJ148" s="14">
        <v>11</v>
      </c>
      <c r="AK148" s="14">
        <v>27</v>
      </c>
      <c r="AL148" s="14">
        <v>0</v>
      </c>
      <c r="AM148" s="14">
        <v>0</v>
      </c>
      <c r="AN148" s="14">
        <v>0</v>
      </c>
      <c r="AO148" s="14">
        <v>1</v>
      </c>
      <c r="AP148" s="14">
        <v>28</v>
      </c>
      <c r="AQ148" s="22">
        <f>VLOOKUP($B148,Sheet3!$A:$Z,3,FALSE)</f>
        <v>2.5257659414479273E-4</v>
      </c>
      <c r="AR148" s="22">
        <f>VLOOKUP($B148,Sheet3!$A:$Z,4,FALSE)</f>
        <v>2.1594726957423159E-4</v>
      </c>
      <c r="AS148" s="22">
        <f>VLOOKUP($B148,Sheet3!$A:$Z,5,FALSE)</f>
        <v>2.5756297678895931E-4</v>
      </c>
      <c r="AT148" s="22">
        <f>VLOOKUP($B148,Sheet3!$A:$Z,6,FALSE)</f>
        <v>2.412838118789421E-4</v>
      </c>
      <c r="AU148" s="22">
        <f>VLOOKUP($B148,Sheet3!$A:$Z,6,FALSE)</f>
        <v>2.412838118789421E-4</v>
      </c>
      <c r="AV148" s="22">
        <f>VLOOKUP($B148,Sheet3!$A:$Z,8,FALSE)</f>
        <v>4.2260728008589624E-4</v>
      </c>
      <c r="AW148" s="22">
        <f>VLOOKUP($B148,Sheet3!$A:$Z,9,FALSE)</f>
        <v>2.3485416856073579E-4</v>
      </c>
      <c r="AX148" s="22">
        <f>VLOOKUP($B148,Sheet3!$A:$Z,10,FALSE)</f>
        <v>5.108194988906531E-4</v>
      </c>
      <c r="AY148" s="22">
        <f>VLOOKUP($B148,Sheet3!$A:$Z,11,FALSE)</f>
        <v>5.0765388771138275E-4</v>
      </c>
      <c r="AZ148" s="22">
        <f>VLOOKUP($B148,Sheet3!$A:$Z,12,FALSE)</f>
        <v>1.1832983527765535E-5</v>
      </c>
      <c r="BA148" s="22">
        <f>VLOOKUP($B148,Sheet3!$A:$Z,13,FALSE)</f>
        <v>4.8251756946960549E-4</v>
      </c>
      <c r="BB148" s="22">
        <f>VLOOKUP($B148,Sheet3!$A:$Z,14,FALSE)</f>
        <v>1.261655389662263E-5</v>
      </c>
      <c r="BC148" s="23">
        <f>VLOOKUP($B148,Sheet3!$A:$Z,15,FALSE)</f>
        <v>5.2864402751867158E-4</v>
      </c>
      <c r="BD148" s="22">
        <f>VLOOKUP($B148,Sheet3!$A:$Z,16,FALSE)</f>
        <v>3.3545788045134648E-4</v>
      </c>
      <c r="BE148" s="22">
        <f>VLOOKUP($B148,Sheet3!$A:$Z,17,FALSE)</f>
        <v>1.7562864027127084E-4</v>
      </c>
      <c r="BF148" s="22">
        <f>VLOOKUP($B148,Sheet3!$A:$Z,18,FALSE)</f>
        <v>1.6101112417438602E-4</v>
      </c>
      <c r="BG148" s="22">
        <f>VLOOKUP($B148,Sheet3!$A:$Z,19,FALSE)</f>
        <v>3.5227138346816876E-4</v>
      </c>
      <c r="BH148" s="22">
        <f>VLOOKUP($B148,Sheet3!$A:$Z,20,FALSE)</f>
        <v>1.52657576026514E-4</v>
      </c>
      <c r="BI148" s="22">
        <f>VLOOKUP($B148,Sheet3!$A:$Z,21,FALSE)</f>
        <v>1.3643134448867485E-4</v>
      </c>
      <c r="BJ148" s="22">
        <f>VLOOKUP($B148,Sheet3!$A:$Z,22,FALSE)</f>
        <v>3.4440539986143763E-4</v>
      </c>
      <c r="BK148" s="22">
        <f>VLOOKUP($B148,Sheet3!$A:$Z,23,FALSE)</f>
        <v>4.6483371262525373E-4</v>
      </c>
      <c r="BL148" s="22">
        <f>VLOOKUP($B148,Sheet3!$A:$Z,24,FALSE)</f>
        <v>4.0982346780657177E-4</v>
      </c>
      <c r="BM148" s="22">
        <f>VLOOKUP($B148,Sheet3!$A:$Z,25,FALSE)</f>
        <v>4.7149504995374719E-4</v>
      </c>
      <c r="BN148" s="22">
        <f>VLOOKUP($B148,Sheet3!$A:$Z,25,FALSE)</f>
        <v>4.7149504995374719E-4</v>
      </c>
    </row>
    <row r="149" spans="1:66" hidden="1" x14ac:dyDescent="0.2">
      <c r="A149">
        <f>VLOOKUP(B149,Sheet3!A:B,2,FALSE)</f>
        <v>0</v>
      </c>
      <c r="B149" s="12" t="s">
        <v>807</v>
      </c>
      <c r="C149" s="13">
        <v>92.16</v>
      </c>
      <c r="D149" s="13">
        <v>1.44</v>
      </c>
      <c r="E149" s="12" t="s">
        <v>713</v>
      </c>
      <c r="F149" s="11" t="s">
        <v>714</v>
      </c>
      <c r="G149" s="13" t="s">
        <v>307</v>
      </c>
      <c r="H149" s="12"/>
      <c r="I149" s="12"/>
      <c r="J149" s="12" t="s">
        <v>308</v>
      </c>
      <c r="K149" s="12">
        <v>18</v>
      </c>
      <c r="L149" s="12">
        <v>100</v>
      </c>
      <c r="M149" s="12">
        <v>5.88</v>
      </c>
      <c r="N149" s="11"/>
      <c r="O149" s="11"/>
      <c r="P149" s="11"/>
      <c r="Q149" s="11"/>
      <c r="R149" s="11"/>
      <c r="S149" s="11"/>
      <c r="T149" s="11"/>
      <c r="U149" s="11" t="s">
        <v>715</v>
      </c>
      <c r="V149" s="12" t="s">
        <v>808</v>
      </c>
      <c r="W149" s="11"/>
      <c r="X149" s="14">
        <v>267</v>
      </c>
      <c r="Y149" s="14">
        <v>2116</v>
      </c>
      <c r="Z149" s="14">
        <v>267</v>
      </c>
      <c r="AA149" s="15">
        <v>0.94002091798211895</v>
      </c>
      <c r="AB149" s="16">
        <v>0.37204188297094098</v>
      </c>
      <c r="AC149" s="17">
        <v>2042262</v>
      </c>
      <c r="AD149" s="14">
        <v>44227</v>
      </c>
      <c r="AE149" s="14">
        <v>44227</v>
      </c>
      <c r="AF149" s="14">
        <v>7648.9213483146004</v>
      </c>
      <c r="AG149" s="14">
        <v>7648.9213483146004</v>
      </c>
      <c r="AH149" s="14">
        <v>10506</v>
      </c>
      <c r="AI149" s="14">
        <v>10506</v>
      </c>
      <c r="AJ149" s="14">
        <v>11</v>
      </c>
      <c r="AK149" s="14">
        <v>30</v>
      </c>
      <c r="AL149" s="14">
        <v>0</v>
      </c>
      <c r="AM149" s="14">
        <v>0</v>
      </c>
      <c r="AN149" s="14">
        <v>0</v>
      </c>
      <c r="AO149" s="14">
        <v>0</v>
      </c>
      <c r="AP149" s="14">
        <v>30</v>
      </c>
      <c r="AQ149" s="22">
        <f>VLOOKUP($B149,Sheet3!$A:$Z,3,FALSE)</f>
        <v>6.7635978573771371E-5</v>
      </c>
      <c r="AR149" s="22">
        <f>VLOOKUP($B149,Sheet3!$A:$Z,4,FALSE)</f>
        <v>4.1580162312957019E-5</v>
      </c>
      <c r="AS149" s="22">
        <f>VLOOKUP($B149,Sheet3!$A:$Z,5,FALSE)</f>
        <v>5.3781114070056636E-5</v>
      </c>
      <c r="AT149" s="22">
        <f>VLOOKUP($B149,Sheet3!$A:$Z,6,FALSE)</f>
        <v>6.6406943785635446E-5</v>
      </c>
      <c r="AU149" s="22">
        <f>VLOOKUP($B149,Sheet3!$A:$Z,6,FALSE)</f>
        <v>6.6406943785635446E-5</v>
      </c>
      <c r="AV149" s="22">
        <f>VLOOKUP($B149,Sheet3!$A:$Z,8,FALSE)</f>
        <v>1.0929298761652779E-4</v>
      </c>
      <c r="AW149" s="22">
        <f>VLOOKUP($B149,Sheet3!$A:$Z,9,FALSE)</f>
        <v>6.9742906749435422E-5</v>
      </c>
      <c r="AX149" s="22">
        <f>VLOOKUP($B149,Sheet3!$A:$Z,10,FALSE)</f>
        <v>1.0306889324242468E-4</v>
      </c>
      <c r="AY149" s="22">
        <f>VLOOKUP($B149,Sheet3!$A:$Z,11,FALSE)</f>
        <v>6.201635736705874E-5</v>
      </c>
      <c r="AZ149" s="22">
        <f>VLOOKUP($B149,Sheet3!$A:$Z,12,FALSE)</f>
        <v>8.3104808033841652E-6</v>
      </c>
      <c r="BA149" s="22">
        <f>VLOOKUP($B149,Sheet3!$A:$Z,13,FALSE)</f>
        <v>1.0113042518483789E-4</v>
      </c>
      <c r="BB149" s="22">
        <f>VLOOKUP($B149,Sheet3!$A:$Z,14,FALSE)</f>
        <v>7.2706163175133554E-6</v>
      </c>
      <c r="BC149" s="23">
        <f>VLOOKUP($B149,Sheet3!$A:$Z,15,FALSE)</f>
        <v>9.6869728849536006E-5</v>
      </c>
      <c r="BD149" s="22">
        <f>VLOOKUP($B149,Sheet3!$A:$Z,16,FALSE)</f>
        <v>5.5308638989935034E-5</v>
      </c>
      <c r="BE149" s="22">
        <f>VLOOKUP($B149,Sheet3!$A:$Z,17,FALSE)</f>
        <v>2.9071290312356982E-5</v>
      </c>
      <c r="BF149" s="22">
        <f>VLOOKUP($B149,Sheet3!$A:$Z,18,FALSE)</f>
        <v>3.0116733314302149E-5</v>
      </c>
      <c r="BG149" s="22">
        <f>VLOOKUP($B149,Sheet3!$A:$Z,19,FALSE)</f>
        <v>5.4084815219851205E-5</v>
      </c>
      <c r="BH149" s="22">
        <f>VLOOKUP($B149,Sheet3!$A:$Z,20,FALSE)</f>
        <v>3.6337641289575616E-5</v>
      </c>
      <c r="BI149" s="22">
        <f>VLOOKUP($B149,Sheet3!$A:$Z,21,FALSE)</f>
        <v>2.296252192238635E-5</v>
      </c>
      <c r="BJ149" s="22">
        <f>VLOOKUP($B149,Sheet3!$A:$Z,22,FALSE)</f>
        <v>7.0974420720646352E-5</v>
      </c>
      <c r="BK149" s="22">
        <f>VLOOKUP($B149,Sheet3!$A:$Z,23,FALSE)</f>
        <v>1.805429260434353E-4</v>
      </c>
      <c r="BL149" s="22">
        <f>VLOOKUP($B149,Sheet3!$A:$Z,24,FALSE)</f>
        <v>1.011160979727642E-4</v>
      </c>
      <c r="BM149" s="22">
        <f>VLOOKUP($B149,Sheet3!$A:$Z,25,FALSE)</f>
        <v>9.088485431227326E-5</v>
      </c>
      <c r="BN149" s="22">
        <f>VLOOKUP($B149,Sheet3!$A:$Z,25,FALSE)</f>
        <v>9.088485431227326E-5</v>
      </c>
    </row>
    <row r="150" spans="1:66" hidden="1" x14ac:dyDescent="0.2">
      <c r="A150">
        <f>VLOOKUP(B150,Sheet3!A:B,2,FALSE)</f>
        <v>0</v>
      </c>
      <c r="B150" s="12" t="s">
        <v>809</v>
      </c>
      <c r="C150" s="13">
        <v>92.06</v>
      </c>
      <c r="D150" s="13">
        <v>1.08</v>
      </c>
      <c r="E150" s="12" t="s">
        <v>713</v>
      </c>
      <c r="F150" s="11" t="s">
        <v>714</v>
      </c>
      <c r="G150" s="13" t="s">
        <v>307</v>
      </c>
      <c r="H150" s="12"/>
      <c r="I150" s="12"/>
      <c r="J150" s="12" t="s">
        <v>308</v>
      </c>
      <c r="K150" s="12">
        <v>1</v>
      </c>
      <c r="L150" s="12">
        <v>90.2</v>
      </c>
      <c r="M150" s="12">
        <v>9.8000000000000007</v>
      </c>
      <c r="N150" s="11"/>
      <c r="O150" s="11"/>
      <c r="P150" s="11"/>
      <c r="Q150" s="11"/>
      <c r="R150" s="11"/>
      <c r="S150" s="11"/>
      <c r="T150" s="11"/>
      <c r="U150" s="11" t="s">
        <v>715</v>
      </c>
      <c r="V150" s="12" t="s">
        <v>810</v>
      </c>
      <c r="W150" s="11"/>
      <c r="X150" s="14">
        <v>368</v>
      </c>
      <c r="Y150" s="14">
        <v>2518</v>
      </c>
      <c r="Z150" s="14">
        <v>368</v>
      </c>
      <c r="AA150" s="15">
        <v>0.94084315974930199</v>
      </c>
      <c r="AB150" s="16">
        <v>0.35641352447860097</v>
      </c>
      <c r="AC150" s="17">
        <v>2450283</v>
      </c>
      <c r="AD150" s="14">
        <v>55203</v>
      </c>
      <c r="AE150" s="14">
        <v>55203</v>
      </c>
      <c r="AF150" s="14">
        <v>6658.3777173913004</v>
      </c>
      <c r="AG150" s="14">
        <v>6658.3777173913004</v>
      </c>
      <c r="AH150" s="14">
        <v>9007</v>
      </c>
      <c r="AI150" s="14">
        <v>9007</v>
      </c>
      <c r="AJ150" s="14">
        <v>11</v>
      </c>
      <c r="AK150" s="14">
        <v>28</v>
      </c>
      <c r="AL150" s="14">
        <v>0</v>
      </c>
      <c r="AM150" s="14">
        <v>0</v>
      </c>
      <c r="AN150" s="14">
        <v>0</v>
      </c>
      <c r="AO150" s="14">
        <v>0</v>
      </c>
      <c r="AP150" s="14">
        <v>28</v>
      </c>
      <c r="AQ150" s="22">
        <f>VLOOKUP($B150,Sheet3!$A:$Z,3,FALSE)</f>
        <v>5.1400436785772836E-5</v>
      </c>
      <c r="AR150" s="22">
        <f>VLOOKUP($B150,Sheet3!$A:$Z,4,FALSE)</f>
        <v>3.9901235320188462E-5</v>
      </c>
      <c r="AS150" s="22">
        <f>VLOOKUP($B150,Sheet3!$A:$Z,5,FALSE)</f>
        <v>4.3808591975035063E-5</v>
      </c>
      <c r="AT150" s="22">
        <f>VLOOKUP($B150,Sheet3!$A:$Z,6,FALSE)</f>
        <v>5.7506915776390533E-5</v>
      </c>
      <c r="AU150" s="22">
        <f>VLOOKUP($B150,Sheet3!$A:$Z,6,FALSE)</f>
        <v>5.7506915776390533E-5</v>
      </c>
      <c r="AV150" s="22">
        <f>VLOOKUP($B150,Sheet3!$A:$Z,8,FALSE)</f>
        <v>9.2552471275534281E-5</v>
      </c>
      <c r="AW150" s="22">
        <f>VLOOKUP($B150,Sheet3!$A:$Z,9,FALSE)</f>
        <v>5.3221160430773651E-5</v>
      </c>
      <c r="AX150" s="22">
        <f>VLOOKUP($B150,Sheet3!$A:$Z,10,FALSE)</f>
        <v>8.8225857103451719E-5</v>
      </c>
      <c r="AY150" s="22">
        <f>VLOOKUP($B150,Sheet3!$A:$Z,11,FALSE)</f>
        <v>2.4075202919197523E-5</v>
      </c>
      <c r="AZ150" s="22">
        <f>VLOOKUP($B150,Sheet3!$A:$Z,12,FALSE)</f>
        <v>8.5038941388348379E-6</v>
      </c>
      <c r="BA150" s="22">
        <f>VLOOKUP($B150,Sheet3!$A:$Z,13,FALSE)</f>
        <v>3.5055395980885819E-5</v>
      </c>
      <c r="BB150" s="22">
        <f>VLOOKUP($B150,Sheet3!$A:$Z,14,FALSE)</f>
        <v>6.3466607770095927E-6</v>
      </c>
      <c r="BC150" s="23">
        <f>VLOOKUP($B150,Sheet3!$A:$Z,15,FALSE)</f>
        <v>3.5008084528532768E-5</v>
      </c>
      <c r="BD150" s="22">
        <f>VLOOKUP($B150,Sheet3!$A:$Z,16,FALSE)</f>
        <v>1.3338568503718859E-4</v>
      </c>
      <c r="BE150" s="22">
        <f>VLOOKUP($B150,Sheet3!$A:$Z,17,FALSE)</f>
        <v>7.8006877801056071E-5</v>
      </c>
      <c r="BF150" s="22">
        <f>VLOOKUP($B150,Sheet3!$A:$Z,18,FALSE)</f>
        <v>8.3854901351850065E-5</v>
      </c>
      <c r="BG150" s="22">
        <f>VLOOKUP($B150,Sheet3!$A:$Z,19,FALSE)</f>
        <v>1.4271842899422825E-4</v>
      </c>
      <c r="BH150" s="22">
        <f>VLOOKUP($B150,Sheet3!$A:$Z,20,FALSE)</f>
        <v>5.4460410857199198E-5</v>
      </c>
      <c r="BI150" s="22">
        <f>VLOOKUP($B150,Sheet3!$A:$Z,21,FALSE)</f>
        <v>4.9291624786757751E-5</v>
      </c>
      <c r="BJ150" s="22">
        <f>VLOOKUP($B150,Sheet3!$A:$Z,22,FALSE)</f>
        <v>2.2525050249300687E-4</v>
      </c>
      <c r="BK150" s="22">
        <f>VLOOKUP($B150,Sheet3!$A:$Z,23,FALSE)</f>
        <v>2.3104546169943856E-4</v>
      </c>
      <c r="BL150" s="22">
        <f>VLOOKUP($B150,Sheet3!$A:$Z,24,FALSE)</f>
        <v>2.921334108616627E-4</v>
      </c>
      <c r="BM150" s="22">
        <f>VLOOKUP($B150,Sheet3!$A:$Z,25,FALSE)</f>
        <v>1.1906296989706112E-4</v>
      </c>
      <c r="BN150" s="22">
        <f>VLOOKUP($B150,Sheet3!$A:$Z,25,FALSE)</f>
        <v>1.1906296989706112E-4</v>
      </c>
    </row>
    <row r="151" spans="1:66" hidden="1" x14ac:dyDescent="0.2">
      <c r="A151" t="str">
        <f>VLOOKUP(B151,Sheet3!A:B,2,FALSE)</f>
        <v>compare with baikal</v>
      </c>
      <c r="B151" s="12" t="s">
        <v>72</v>
      </c>
      <c r="C151" s="13">
        <v>97.54</v>
      </c>
      <c r="D151" s="13">
        <v>0.74</v>
      </c>
      <c r="E151" s="12" t="s">
        <v>713</v>
      </c>
      <c r="F151" s="11" t="s">
        <v>742</v>
      </c>
      <c r="G151" s="13" t="s">
        <v>307</v>
      </c>
      <c r="H151" s="12"/>
      <c r="I151" s="12"/>
      <c r="J151" s="12" t="s">
        <v>308</v>
      </c>
      <c r="K151" s="12">
        <v>13</v>
      </c>
      <c r="L151" s="12">
        <v>98.04</v>
      </c>
      <c r="M151" s="12">
        <v>1.96</v>
      </c>
      <c r="N151" s="11" t="s">
        <v>309</v>
      </c>
      <c r="O151" s="11" t="s">
        <v>718</v>
      </c>
      <c r="P151" s="11" t="s">
        <v>719</v>
      </c>
      <c r="Q151" s="11" t="s">
        <v>720</v>
      </c>
      <c r="R151" s="11" t="s">
        <v>721</v>
      </c>
      <c r="S151" s="11" t="s">
        <v>312</v>
      </c>
      <c r="T151" s="11" t="s">
        <v>312</v>
      </c>
      <c r="U151" s="11" t="s">
        <v>717</v>
      </c>
      <c r="V151" s="12" t="s">
        <v>801</v>
      </c>
      <c r="W151" s="11" t="s">
        <v>802</v>
      </c>
      <c r="X151" s="14">
        <v>64</v>
      </c>
      <c r="Y151" s="14">
        <v>2632</v>
      </c>
      <c r="Z151" s="14">
        <v>64</v>
      </c>
      <c r="AA151" s="15">
        <v>0.899598046484688</v>
      </c>
      <c r="AB151" s="16">
        <v>0.445792376074441</v>
      </c>
      <c r="AC151" s="17">
        <v>2638116</v>
      </c>
      <c r="AD151" s="14">
        <v>193086</v>
      </c>
      <c r="AE151" s="14">
        <v>193086</v>
      </c>
      <c r="AF151" s="14">
        <v>41220.5625</v>
      </c>
      <c r="AG151" s="14">
        <v>41220.5625</v>
      </c>
      <c r="AH151" s="14">
        <v>106002</v>
      </c>
      <c r="AI151" s="14">
        <v>106002</v>
      </c>
      <c r="AJ151" s="14">
        <v>11</v>
      </c>
      <c r="AK151" s="14">
        <v>38</v>
      </c>
      <c r="AL151" s="14">
        <v>0</v>
      </c>
      <c r="AM151" s="14">
        <v>0</v>
      </c>
      <c r="AN151" s="14">
        <v>0</v>
      </c>
      <c r="AO151" s="14">
        <v>0</v>
      </c>
      <c r="AP151" s="14">
        <v>38</v>
      </c>
      <c r="AQ151" s="22">
        <f>VLOOKUP($B151,Sheet3!$A:$Z,3,FALSE)</f>
        <v>4.6357729357622522E-3</v>
      </c>
      <c r="AR151" s="22">
        <f>VLOOKUP($B151,Sheet3!$A:$Z,4,FALSE)</f>
        <v>2.4641709325567366E-3</v>
      </c>
      <c r="AS151" s="22">
        <f>VLOOKUP($B151,Sheet3!$A:$Z,5,FALSE)</f>
        <v>2.2875803634805707E-3</v>
      </c>
      <c r="AT151" s="22">
        <f>VLOOKUP($B151,Sheet3!$A:$Z,6,FALSE)</f>
        <v>1.4777632583589161E-3</v>
      </c>
      <c r="AU151" s="22">
        <f>VLOOKUP($B151,Sheet3!$A:$Z,6,FALSE)</f>
        <v>1.4777632583589161E-3</v>
      </c>
      <c r="AV151" s="22">
        <f>VLOOKUP($B151,Sheet3!$A:$Z,8,FALSE)</f>
        <v>1.9127733015671007E-5</v>
      </c>
      <c r="AW151" s="22">
        <f>VLOOKUP($B151,Sheet3!$A:$Z,9,FALSE)</f>
        <v>1.0006869594717593E-2</v>
      </c>
      <c r="AX151" s="22">
        <f>VLOOKUP($B151,Sheet3!$A:$Z,10,FALSE)</f>
        <v>7.1550754642095249E-6</v>
      </c>
      <c r="AY151" s="22">
        <f>VLOOKUP($B151,Sheet3!$A:$Z,11,FALSE)</f>
        <v>8.134162317737883E-6</v>
      </c>
      <c r="AZ151" s="22">
        <f>VLOOKUP($B151,Sheet3!$A:$Z,12,FALSE)</f>
        <v>8.6148959778929706E-3</v>
      </c>
      <c r="BA151" s="22">
        <f>VLOOKUP($B151,Sheet3!$A:$Z,13,FALSE)</f>
        <v>1.6658021445647421E-5</v>
      </c>
      <c r="BB151" s="22">
        <f>VLOOKUP($B151,Sheet3!$A:$Z,14,FALSE)</f>
        <v>4.3714453184031049E-3</v>
      </c>
      <c r="BC151" s="23">
        <f>VLOOKUP($B151,Sheet3!$A:$Z,15,FALSE)</f>
        <v>1.2053944743071986E-5</v>
      </c>
      <c r="BD151" s="22">
        <f>VLOOKUP($B151,Sheet3!$A:$Z,16,FALSE)</f>
        <v>1.6774518252545951E-3</v>
      </c>
      <c r="BE151" s="22">
        <f>VLOOKUP($B151,Sheet3!$A:$Z,17,FALSE)</f>
        <v>1.7349900000542655E-3</v>
      </c>
      <c r="BF151" s="22">
        <f>VLOOKUP($B151,Sheet3!$A:$Z,18,FALSE)</f>
        <v>1.6501176787905327E-3</v>
      </c>
      <c r="BG151" s="22">
        <f>VLOOKUP($B151,Sheet3!$A:$Z,19,FALSE)</f>
        <v>6.3800289967446422E-5</v>
      </c>
      <c r="BH151" s="22">
        <f>VLOOKUP($B151,Sheet3!$A:$Z,20,FALSE)</f>
        <v>6.954105879964494E-3</v>
      </c>
      <c r="BI151" s="22">
        <f>VLOOKUP($B151,Sheet3!$A:$Z,21,FALSE)</f>
        <v>1.599619878335375E-2</v>
      </c>
      <c r="BJ151" s="22">
        <f>VLOOKUP($B151,Sheet3!$A:$Z,22,FALSE)</f>
        <v>9.9364989020512761E-6</v>
      </c>
      <c r="BK151" s="22">
        <f>VLOOKUP($B151,Sheet3!$A:$Z,23,FALSE)</f>
        <v>2.988138646794307E-5</v>
      </c>
      <c r="BL151" s="22">
        <f>VLOOKUP($B151,Sheet3!$A:$Z,24,FALSE)</f>
        <v>1.923652956999029E-5</v>
      </c>
      <c r="BM151" s="22">
        <f>VLOOKUP($B151,Sheet3!$A:$Z,25,FALSE)</f>
        <v>1.3818263812600275E-5</v>
      </c>
      <c r="BN151" s="22">
        <f>VLOOKUP($B151,Sheet3!$A:$Z,25,FALSE)</f>
        <v>1.3818263812600275E-5</v>
      </c>
    </row>
    <row r="152" spans="1:66" hidden="1" x14ac:dyDescent="0.2">
      <c r="A152" t="str">
        <f>VLOOKUP(B152,Sheet3!A:B,2,FALSE)</f>
        <v>compare with baikal</v>
      </c>
      <c r="B152" s="12" t="s">
        <v>19</v>
      </c>
      <c r="C152" s="13">
        <v>93.07</v>
      </c>
      <c r="D152" s="13">
        <v>0</v>
      </c>
      <c r="E152" s="12" t="s">
        <v>713</v>
      </c>
      <c r="F152" s="11" t="s">
        <v>742</v>
      </c>
      <c r="G152" s="13" t="s">
        <v>307</v>
      </c>
      <c r="H152" s="12"/>
      <c r="I152" s="12"/>
      <c r="J152" s="12" t="s">
        <v>308</v>
      </c>
      <c r="K152" s="12">
        <v>23</v>
      </c>
      <c r="L152" s="12">
        <v>94.12</v>
      </c>
      <c r="M152" s="12">
        <v>1.96</v>
      </c>
      <c r="N152" s="11" t="s">
        <v>309</v>
      </c>
      <c r="O152" s="11" t="s">
        <v>718</v>
      </c>
      <c r="P152" s="11" t="s">
        <v>719</v>
      </c>
      <c r="Q152" s="11" t="s">
        <v>720</v>
      </c>
      <c r="R152" s="11" t="s">
        <v>721</v>
      </c>
      <c r="S152" s="11" t="s">
        <v>788</v>
      </c>
      <c r="T152" s="11" t="s">
        <v>312</v>
      </c>
      <c r="U152" s="11" t="s">
        <v>717</v>
      </c>
      <c r="V152" s="12" t="s">
        <v>811</v>
      </c>
      <c r="W152" s="11" t="s">
        <v>790</v>
      </c>
      <c r="X152" s="14">
        <v>36</v>
      </c>
      <c r="Y152" s="14">
        <v>1581</v>
      </c>
      <c r="Z152" s="14">
        <v>36</v>
      </c>
      <c r="AA152" s="15">
        <v>0.95229963350601199</v>
      </c>
      <c r="AB152" s="16">
        <v>0.41040974504223499</v>
      </c>
      <c r="AC152" s="17">
        <v>1763194</v>
      </c>
      <c r="AD152" s="14">
        <v>265092</v>
      </c>
      <c r="AE152" s="14">
        <v>265092</v>
      </c>
      <c r="AF152" s="14">
        <v>48977.611111111102</v>
      </c>
      <c r="AG152" s="14">
        <v>48977.611111111102</v>
      </c>
      <c r="AH152" s="14">
        <v>141793</v>
      </c>
      <c r="AI152" s="14">
        <v>141793</v>
      </c>
      <c r="AJ152" s="14">
        <v>11</v>
      </c>
      <c r="AK152" s="14">
        <v>35</v>
      </c>
      <c r="AL152" s="14">
        <v>0</v>
      </c>
      <c r="AM152" s="14">
        <v>0</v>
      </c>
      <c r="AN152" s="14">
        <v>0</v>
      </c>
      <c r="AO152" s="14">
        <v>0</v>
      </c>
      <c r="AP152" s="14">
        <v>35</v>
      </c>
      <c r="AQ152" s="22">
        <f>VLOOKUP($B152,Sheet3!$A:$Z,3,FALSE)</f>
        <v>1.8647846012331642E-2</v>
      </c>
      <c r="AR152" s="22">
        <f>VLOOKUP($B152,Sheet3!$A:$Z,4,FALSE)</f>
        <v>1.1244253305010742E-2</v>
      </c>
      <c r="AS152" s="22">
        <f>VLOOKUP($B152,Sheet3!$A:$Z,5,FALSE)</f>
        <v>1.5856367974119025E-2</v>
      </c>
      <c r="AT152" s="22">
        <f>VLOOKUP($B152,Sheet3!$A:$Z,6,FALSE)</f>
        <v>1.5450674085909723E-2</v>
      </c>
      <c r="AU152" s="22">
        <f>VLOOKUP($B152,Sheet3!$A:$Z,6,FALSE)</f>
        <v>1.5450674085909723E-2</v>
      </c>
      <c r="AV152" s="22">
        <f>VLOOKUP($B152,Sheet3!$A:$Z,8,FALSE)</f>
        <v>3.3289946703739859E-2</v>
      </c>
      <c r="AW152" s="22">
        <f>VLOOKUP($B152,Sheet3!$A:$Z,9,FALSE)</f>
        <v>1.7494382096299724E-2</v>
      </c>
      <c r="AX152" s="22">
        <f>VLOOKUP($B152,Sheet3!$A:$Z,10,FALSE)</f>
        <v>2.88629446905973E-2</v>
      </c>
      <c r="AY152" s="22">
        <f>VLOOKUP($B152,Sheet3!$A:$Z,11,FALSE)</f>
        <v>1.1764437309509605E-2</v>
      </c>
      <c r="AZ152" s="22">
        <f>VLOOKUP($B152,Sheet3!$A:$Z,12,FALSE)</f>
        <v>6.7226820484221563E-4</v>
      </c>
      <c r="BA152" s="22">
        <f>VLOOKUP($B152,Sheet3!$A:$Z,13,FALSE)</f>
        <v>1.7987510204569429E-2</v>
      </c>
      <c r="BB152" s="22">
        <f>VLOOKUP($B152,Sheet3!$A:$Z,14,FALSE)</f>
        <v>9.7777071935551308E-4</v>
      </c>
      <c r="BC152" s="23">
        <f>VLOOKUP($B152,Sheet3!$A:$Z,15,FALSE)</f>
        <v>1.908933568215385E-2</v>
      </c>
      <c r="BD152" s="22">
        <f>VLOOKUP($B152,Sheet3!$A:$Z,16,FALSE)</f>
        <v>1.5435372255890156E-2</v>
      </c>
      <c r="BE152" s="22">
        <f>VLOOKUP($B152,Sheet3!$A:$Z,17,FALSE)</f>
        <v>9.3106103571727727E-3</v>
      </c>
      <c r="BF152" s="22">
        <f>VLOOKUP($B152,Sheet3!$A:$Z,18,FALSE)</f>
        <v>8.3062037898409286E-3</v>
      </c>
      <c r="BG152" s="22">
        <f>VLOOKUP($B152,Sheet3!$A:$Z,19,FALSE)</f>
        <v>1.7677809426187768E-2</v>
      </c>
      <c r="BH152" s="22">
        <f>VLOOKUP($B152,Sheet3!$A:$Z,20,FALSE)</f>
        <v>7.476102182937365E-3</v>
      </c>
      <c r="BI152" s="22">
        <f>VLOOKUP($B152,Sheet3!$A:$Z,21,FALSE)</f>
        <v>6.9949855872787747E-3</v>
      </c>
      <c r="BJ152" s="22">
        <f>VLOOKUP($B152,Sheet3!$A:$Z,22,FALSE)</f>
        <v>2.6382969692177505E-2</v>
      </c>
      <c r="BK152" s="22">
        <f>VLOOKUP($B152,Sheet3!$A:$Z,23,FALSE)</f>
        <v>4.1962025775566576E-2</v>
      </c>
      <c r="BL152" s="22">
        <f>VLOOKUP($B152,Sheet3!$A:$Z,24,FALSE)</f>
        <v>3.1792255672761879E-2</v>
      </c>
      <c r="BM152" s="22">
        <f>VLOOKUP($B152,Sheet3!$A:$Z,25,FALSE)</f>
        <v>2.8596293380391286E-2</v>
      </c>
      <c r="BN152" s="22">
        <f>VLOOKUP($B152,Sheet3!$A:$Z,25,FALSE)</f>
        <v>2.8596293380391286E-2</v>
      </c>
    </row>
    <row r="153" spans="1:66" hidden="1" x14ac:dyDescent="0.2">
      <c r="A153" t="str">
        <f>VLOOKUP(B153,Sheet3!A:B,2,FALSE)</f>
        <v>compare with baikal</v>
      </c>
      <c r="B153" s="12" t="s">
        <v>109</v>
      </c>
      <c r="C153" s="13">
        <v>97.43</v>
      </c>
      <c r="D153" s="13">
        <v>4.1900000000000004</v>
      </c>
      <c r="E153" s="12" t="s">
        <v>713</v>
      </c>
      <c r="F153" s="11" t="s">
        <v>761</v>
      </c>
      <c r="G153" s="13" t="s">
        <v>307</v>
      </c>
      <c r="H153" s="12"/>
      <c r="I153" s="12"/>
      <c r="J153" s="12" t="s">
        <v>308</v>
      </c>
      <c r="K153" s="12">
        <v>22</v>
      </c>
      <c r="L153" s="12">
        <v>100</v>
      </c>
      <c r="M153" s="12">
        <v>5.26</v>
      </c>
      <c r="N153" s="11"/>
      <c r="O153" s="11"/>
      <c r="P153" s="11"/>
      <c r="Q153" s="11"/>
      <c r="R153" s="11"/>
      <c r="S153" s="11"/>
      <c r="T153" s="11"/>
      <c r="U153" s="11" t="s">
        <v>761</v>
      </c>
      <c r="V153" s="12" t="s">
        <v>815</v>
      </c>
      <c r="W153" s="11"/>
      <c r="X153" s="14">
        <v>136</v>
      </c>
      <c r="Y153" s="14">
        <v>2436</v>
      </c>
      <c r="Z153" s="14">
        <v>136</v>
      </c>
      <c r="AA153" s="15">
        <v>0.918427275916194</v>
      </c>
      <c r="AB153" s="16">
        <v>0.43593821565164698</v>
      </c>
      <c r="AC153" s="17">
        <v>2648373</v>
      </c>
      <c r="AD153" s="14">
        <v>108784</v>
      </c>
      <c r="AE153" s="14">
        <v>108784</v>
      </c>
      <c r="AF153" s="14">
        <v>19473.330882352901</v>
      </c>
      <c r="AG153" s="14">
        <v>19473.330882352901</v>
      </c>
      <c r="AH153" s="14">
        <v>37716</v>
      </c>
      <c r="AI153" s="14">
        <v>37716</v>
      </c>
      <c r="AJ153" s="14">
        <v>11</v>
      </c>
      <c r="AK153" s="14">
        <v>36</v>
      </c>
      <c r="AL153" s="14">
        <v>0</v>
      </c>
      <c r="AM153" s="14">
        <v>0</v>
      </c>
      <c r="AN153" s="14">
        <v>0</v>
      </c>
      <c r="AO153" s="14">
        <v>0</v>
      </c>
      <c r="AP153" s="14">
        <v>36</v>
      </c>
      <c r="AQ153" s="22">
        <f>VLOOKUP($B153,Sheet3!$A:$Z,3,FALSE)</f>
        <v>1.6403121288486131E-3</v>
      </c>
      <c r="AR153" s="22">
        <f>VLOOKUP($B153,Sheet3!$A:$Z,4,FALSE)</f>
        <v>1.528358956731739E-3</v>
      </c>
      <c r="AS153" s="22">
        <f>VLOOKUP($B153,Sheet3!$A:$Z,5,FALSE)</f>
        <v>1.6633815422610421E-3</v>
      </c>
      <c r="AT153" s="22">
        <f>VLOOKUP($B153,Sheet3!$A:$Z,6,FALSE)</f>
        <v>1.7619096229843554E-3</v>
      </c>
      <c r="AU153" s="22">
        <f>VLOOKUP($B153,Sheet3!$A:$Z,6,FALSE)</f>
        <v>1.7619096229843554E-3</v>
      </c>
      <c r="AV153" s="22">
        <f>VLOOKUP($B153,Sheet3!$A:$Z,8,FALSE)</f>
        <v>2.8630118347329351E-3</v>
      </c>
      <c r="AW153" s="22">
        <f>VLOOKUP($B153,Sheet3!$A:$Z,9,FALSE)</f>
        <v>1.7666869517377311E-3</v>
      </c>
      <c r="AX153" s="22">
        <f>VLOOKUP($B153,Sheet3!$A:$Z,10,FALSE)</f>
        <v>3.2043806434864418E-3</v>
      </c>
      <c r="AY153" s="22">
        <f>VLOOKUP($B153,Sheet3!$A:$Z,11,FALSE)</f>
        <v>2.5730764748663603E-3</v>
      </c>
      <c r="AZ153" s="22">
        <f>VLOOKUP($B153,Sheet3!$A:$Z,12,FALSE)</f>
        <v>2.5071733530381873E-5</v>
      </c>
      <c r="BA153" s="22">
        <f>VLOOKUP($B153,Sheet3!$A:$Z,13,FALSE)</f>
        <v>2.1856906720182498E-3</v>
      </c>
      <c r="BB153" s="22">
        <f>VLOOKUP($B153,Sheet3!$A:$Z,14,FALSE)</f>
        <v>4.3611226937786183E-5</v>
      </c>
      <c r="BC153" s="23">
        <f>VLOOKUP($B153,Sheet3!$A:$Z,15,FALSE)</f>
        <v>2.8512552842799958E-3</v>
      </c>
      <c r="BD153" s="22">
        <f>VLOOKUP($B153,Sheet3!$A:$Z,16,FALSE)</f>
        <v>1.690817247893131E-3</v>
      </c>
      <c r="BE153" s="22">
        <f>VLOOKUP($B153,Sheet3!$A:$Z,17,FALSE)</f>
        <v>9.0274177988696673E-4</v>
      </c>
      <c r="BF153" s="22">
        <f>VLOOKUP($B153,Sheet3!$A:$Z,18,FALSE)</f>
        <v>9.4372259474832982E-4</v>
      </c>
      <c r="BG153" s="22">
        <f>VLOOKUP($B153,Sheet3!$A:$Z,19,FALSE)</f>
        <v>2.1606843360177739E-3</v>
      </c>
      <c r="BH153" s="22">
        <f>VLOOKUP($B153,Sheet3!$A:$Z,20,FALSE)</f>
        <v>8.0935371012712709E-4</v>
      </c>
      <c r="BI153" s="22">
        <f>VLOOKUP($B153,Sheet3!$A:$Z,21,FALSE)</f>
        <v>7.7068623138997025E-4</v>
      </c>
      <c r="BJ153" s="22">
        <f>VLOOKUP($B153,Sheet3!$A:$Z,22,FALSE)</f>
        <v>3.3517529523021772E-3</v>
      </c>
      <c r="BK153" s="22">
        <f>VLOOKUP($B153,Sheet3!$A:$Z,23,FALSE)</f>
        <v>4.6642918860476485E-3</v>
      </c>
      <c r="BL153" s="22">
        <f>VLOOKUP($B153,Sheet3!$A:$Z,24,FALSE)</f>
        <v>3.9471394254201129E-3</v>
      </c>
      <c r="BM153" s="22">
        <f>VLOOKUP($B153,Sheet3!$A:$Z,25,FALSE)</f>
        <v>3.1242190481722038E-3</v>
      </c>
      <c r="BN153" s="22">
        <f>VLOOKUP($B153,Sheet3!$A:$Z,25,FALSE)</f>
        <v>3.1242190481722038E-3</v>
      </c>
    </row>
    <row r="154" spans="1:66" hidden="1" x14ac:dyDescent="0.2">
      <c r="A154" t="str">
        <f>VLOOKUP(B154,Sheet3!A:B,2,FALSE)</f>
        <v>compare with baikal</v>
      </c>
      <c r="B154" s="12" t="s">
        <v>210</v>
      </c>
      <c r="C154" s="13">
        <v>99.73</v>
      </c>
      <c r="D154" s="13">
        <v>0</v>
      </c>
      <c r="E154" s="12" t="s">
        <v>713</v>
      </c>
      <c r="F154" s="11" t="s">
        <v>816</v>
      </c>
      <c r="G154" s="13" t="s">
        <v>307</v>
      </c>
      <c r="H154" s="12"/>
      <c r="I154" s="12"/>
      <c r="J154" s="12" t="s">
        <v>308</v>
      </c>
      <c r="K154" s="12">
        <v>17</v>
      </c>
      <c r="L154" s="12">
        <v>98.04</v>
      </c>
      <c r="M154" s="12">
        <v>2.63</v>
      </c>
      <c r="N154" s="11" t="s">
        <v>309</v>
      </c>
      <c r="O154" s="11" t="s">
        <v>718</v>
      </c>
      <c r="P154" s="11" t="s">
        <v>719</v>
      </c>
      <c r="Q154" s="11" t="s">
        <v>762</v>
      </c>
      <c r="R154" s="11" t="s">
        <v>817</v>
      </c>
      <c r="S154" s="11" t="s">
        <v>312</v>
      </c>
      <c r="T154" s="11" t="s">
        <v>312</v>
      </c>
      <c r="U154" s="11" t="s">
        <v>816</v>
      </c>
      <c r="V154" s="12" t="s">
        <v>818</v>
      </c>
      <c r="W154" s="11" t="s">
        <v>819</v>
      </c>
      <c r="X154" s="14">
        <v>12</v>
      </c>
      <c r="Y154" s="14">
        <v>2399</v>
      </c>
      <c r="Z154" s="14">
        <v>12</v>
      </c>
      <c r="AA154" s="15">
        <v>0.94098296557549999</v>
      </c>
      <c r="AB154" s="16">
        <v>0.45324280240918802</v>
      </c>
      <c r="AC154" s="17">
        <v>2772386</v>
      </c>
      <c r="AD154" s="14">
        <v>967534</v>
      </c>
      <c r="AE154" s="14">
        <v>967534</v>
      </c>
      <c r="AF154" s="14">
        <v>231032.16666666599</v>
      </c>
      <c r="AG154" s="14">
        <v>231032.16666666599</v>
      </c>
      <c r="AH154" s="14">
        <v>620567</v>
      </c>
      <c r="AI154" s="14">
        <v>620567</v>
      </c>
      <c r="AJ154" s="14">
        <v>11</v>
      </c>
      <c r="AK154" s="14">
        <v>38</v>
      </c>
      <c r="AL154" s="14">
        <v>0</v>
      </c>
      <c r="AM154" s="14">
        <v>2</v>
      </c>
      <c r="AN154" s="14">
        <v>0</v>
      </c>
      <c r="AO154" s="14">
        <v>3</v>
      </c>
      <c r="AP154" s="14">
        <v>43</v>
      </c>
      <c r="AQ154" s="22">
        <f>VLOOKUP($B154,Sheet3!$A:$Z,3,FALSE)</f>
        <v>8.138623643007077E-4</v>
      </c>
      <c r="AR154" s="22">
        <f>VLOOKUP($B154,Sheet3!$A:$Z,4,FALSE)</f>
        <v>6.1731049634509733E-4</v>
      </c>
      <c r="AS154" s="22">
        <f>VLOOKUP($B154,Sheet3!$A:$Z,5,FALSE)</f>
        <v>7.106454185425359E-4</v>
      </c>
      <c r="AT154" s="22">
        <f>VLOOKUP($B154,Sheet3!$A:$Z,6,FALSE)</f>
        <v>8.5588015274612049E-4</v>
      </c>
      <c r="AU154" s="22">
        <f>VLOOKUP($B154,Sheet3!$A:$Z,6,FALSE)</f>
        <v>8.5588015274612049E-4</v>
      </c>
      <c r="AV154" s="22">
        <f>VLOOKUP($B154,Sheet3!$A:$Z,8,FALSE)</f>
        <v>1.1689146812432192E-3</v>
      </c>
      <c r="AW154" s="22">
        <f>VLOOKUP($B154,Sheet3!$A:$Z,9,FALSE)</f>
        <v>7.0517813958884752E-4</v>
      </c>
      <c r="AX154" s="22">
        <f>VLOOKUP($B154,Sheet3!$A:$Z,10,FALSE)</f>
        <v>9.9568248074879766E-4</v>
      </c>
      <c r="AY154" s="22">
        <f>VLOOKUP($B154,Sheet3!$A:$Z,11,FALSE)</f>
        <v>8.9922734733682483E-4</v>
      </c>
      <c r="AZ154" s="22">
        <f>VLOOKUP($B154,Sheet3!$A:$Z,12,FALSE)</f>
        <v>2.188050577193906E-5</v>
      </c>
      <c r="BA154" s="22">
        <f>VLOOKUP($B154,Sheet3!$A:$Z,13,FALSE)</f>
        <v>1.0170519329810665E-3</v>
      </c>
      <c r="BB154" s="22">
        <f>VLOOKUP($B154,Sheet3!$A:$Z,14,FALSE)</f>
        <v>5.2770502110266076E-5</v>
      </c>
      <c r="BC154" s="23">
        <f>VLOOKUP($B154,Sheet3!$A:$Z,15,FALSE)</f>
        <v>8.0959412725400731E-4</v>
      </c>
      <c r="BD154" s="22">
        <f>VLOOKUP($B154,Sheet3!$A:$Z,16,FALSE)</f>
        <v>5.7103462764682719E-4</v>
      </c>
      <c r="BE154" s="22">
        <f>VLOOKUP($B154,Sheet3!$A:$Z,17,FALSE)</f>
        <v>4.2885562795128164E-4</v>
      </c>
      <c r="BF154" s="22">
        <f>VLOOKUP($B154,Sheet3!$A:$Z,18,FALSE)</f>
        <v>5.043192977964967E-4</v>
      </c>
      <c r="BG154" s="22">
        <f>VLOOKUP($B154,Sheet3!$A:$Z,19,FALSE)</f>
        <v>8.1506870089105023E-4</v>
      </c>
      <c r="BH154" s="22">
        <f>VLOOKUP($B154,Sheet3!$A:$Z,20,FALSE)</f>
        <v>3.4344210792301076E-4</v>
      </c>
      <c r="BI154" s="22">
        <f>VLOOKUP($B154,Sheet3!$A:$Z,21,FALSE)</f>
        <v>2.8907132921048983E-4</v>
      </c>
      <c r="BJ154" s="22">
        <f>VLOOKUP($B154,Sheet3!$A:$Z,22,FALSE)</f>
        <v>9.7393969108553933E-4</v>
      </c>
      <c r="BK154" s="22">
        <f>VLOOKUP($B154,Sheet3!$A:$Z,23,FALSE)</f>
        <v>1.3006539488562066E-3</v>
      </c>
      <c r="BL154" s="22">
        <f>VLOOKUP($B154,Sheet3!$A:$Z,24,FALSE)</f>
        <v>1.0098099168756205E-3</v>
      </c>
      <c r="BM154" s="22">
        <f>VLOOKUP($B154,Sheet3!$A:$Z,25,FALSE)</f>
        <v>1.3187621772642239E-3</v>
      </c>
      <c r="BN154" s="22">
        <f>VLOOKUP($B154,Sheet3!$A:$Z,25,FALSE)</f>
        <v>1.3187621772642239E-3</v>
      </c>
    </row>
    <row r="155" spans="1:66" hidden="1" x14ac:dyDescent="0.2">
      <c r="A155" t="str">
        <f>VLOOKUP(B155,Sheet3!A:B,2,FALSE)</f>
        <v>compare with baikal</v>
      </c>
      <c r="B155" s="12" t="s">
        <v>223</v>
      </c>
      <c r="C155" s="13">
        <v>96.67</v>
      </c>
      <c r="D155" s="13">
        <v>0.4</v>
      </c>
      <c r="E155" s="12" t="s">
        <v>713</v>
      </c>
      <c r="F155" s="11" t="s">
        <v>715</v>
      </c>
      <c r="G155" s="13" t="s">
        <v>307</v>
      </c>
      <c r="H155" s="12"/>
      <c r="I155" s="12"/>
      <c r="J155" s="12" t="s">
        <v>308</v>
      </c>
      <c r="K155" s="12">
        <v>13</v>
      </c>
      <c r="L155" s="12">
        <v>98.04</v>
      </c>
      <c r="M155" s="12">
        <v>1.96</v>
      </c>
      <c r="N155" s="11" t="s">
        <v>309</v>
      </c>
      <c r="O155" s="11" t="s">
        <v>718</v>
      </c>
      <c r="P155" s="11" t="s">
        <v>719</v>
      </c>
      <c r="Q155" s="11" t="s">
        <v>812</v>
      </c>
      <c r="R155" s="11" t="s">
        <v>312</v>
      </c>
      <c r="S155" s="11" t="s">
        <v>312</v>
      </c>
      <c r="T155" s="11" t="s">
        <v>312</v>
      </c>
      <c r="U155" s="11" t="s">
        <v>715</v>
      </c>
      <c r="V155" s="12" t="s">
        <v>813</v>
      </c>
      <c r="W155" s="11" t="s">
        <v>814</v>
      </c>
      <c r="X155" s="14">
        <v>62</v>
      </c>
      <c r="Y155" s="14">
        <v>2236</v>
      </c>
      <c r="Z155" s="14">
        <v>62</v>
      </c>
      <c r="AA155" s="15">
        <v>0.91017418206216305</v>
      </c>
      <c r="AB155" s="16">
        <v>0.46980334414875902</v>
      </c>
      <c r="AC155" s="17">
        <v>2451745</v>
      </c>
      <c r="AD155" s="14">
        <v>166844</v>
      </c>
      <c r="AE155" s="14">
        <v>166844</v>
      </c>
      <c r="AF155" s="14">
        <v>39544.274193548299</v>
      </c>
      <c r="AG155" s="14">
        <v>39544.274193548299</v>
      </c>
      <c r="AH155" s="14">
        <v>72629</v>
      </c>
      <c r="AI155" s="14">
        <v>72629</v>
      </c>
      <c r="AJ155" s="14">
        <v>11</v>
      </c>
      <c r="AK155" s="14">
        <v>35</v>
      </c>
      <c r="AL155" s="14">
        <v>0</v>
      </c>
      <c r="AM155" s="14">
        <v>0</v>
      </c>
      <c r="AN155" s="14">
        <v>0</v>
      </c>
      <c r="AO155" s="14">
        <v>0</v>
      </c>
      <c r="AP155" s="14">
        <v>35</v>
      </c>
      <c r="AQ155" s="22">
        <f>VLOOKUP($B155,Sheet3!$A:$Z,3,FALSE)</f>
        <v>8.0135040977795109E-4</v>
      </c>
      <c r="AR155" s="22">
        <f>VLOOKUP($B155,Sheet3!$A:$Z,4,FALSE)</f>
        <v>5.8313611840158123E-4</v>
      </c>
      <c r="AS155" s="22">
        <f>VLOOKUP($B155,Sheet3!$A:$Z,5,FALSE)</f>
        <v>7.7984833463955021E-4</v>
      </c>
      <c r="AT155" s="22">
        <f>VLOOKUP($B155,Sheet3!$A:$Z,6,FALSE)</f>
        <v>9.6632538131999725E-4</v>
      </c>
      <c r="AU155" s="22">
        <f>VLOOKUP($B155,Sheet3!$A:$Z,6,FALSE)</f>
        <v>9.6632538131999725E-4</v>
      </c>
      <c r="AV155" s="22">
        <f>VLOOKUP($B155,Sheet3!$A:$Z,8,FALSE)</f>
        <v>1.1781377560419806E-3</v>
      </c>
      <c r="AW155" s="22">
        <f>VLOOKUP($B155,Sheet3!$A:$Z,9,FALSE)</f>
        <v>7.2632508066486031E-4</v>
      </c>
      <c r="AX155" s="22">
        <f>VLOOKUP($B155,Sheet3!$A:$Z,10,FALSE)</f>
        <v>1.1229244277900451E-3</v>
      </c>
      <c r="AY155" s="22">
        <f>VLOOKUP($B155,Sheet3!$A:$Z,11,FALSE)</f>
        <v>5.7321845858264344E-4</v>
      </c>
      <c r="AZ155" s="22">
        <f>VLOOKUP($B155,Sheet3!$A:$Z,12,FALSE)</f>
        <v>1.1129496430769986E-5</v>
      </c>
      <c r="BA155" s="22">
        <f>VLOOKUP($B155,Sheet3!$A:$Z,13,FALSE)</f>
        <v>7.6328292716592412E-4</v>
      </c>
      <c r="BB155" s="22">
        <f>VLOOKUP($B155,Sheet3!$A:$Z,14,FALSE)</f>
        <v>1.9400998614567612E-5</v>
      </c>
      <c r="BC155" s="23">
        <f>VLOOKUP($B155,Sheet3!$A:$Z,15,FALSE)</f>
        <v>8.179144818602894E-4</v>
      </c>
      <c r="BD155" s="22">
        <f>VLOOKUP($B155,Sheet3!$A:$Z,16,FALSE)</f>
        <v>5.4639207955994482E-4</v>
      </c>
      <c r="BE155" s="22">
        <f>VLOOKUP($B155,Sheet3!$A:$Z,17,FALSE)</f>
        <v>4.217955932643551E-4</v>
      </c>
      <c r="BF155" s="22">
        <f>VLOOKUP($B155,Sheet3!$A:$Z,18,FALSE)</f>
        <v>4.0883022104324344E-4</v>
      </c>
      <c r="BG155" s="22">
        <f>VLOOKUP($B155,Sheet3!$A:$Z,19,FALSE)</f>
        <v>5.5761292430841819E-4</v>
      </c>
      <c r="BH155" s="22">
        <f>VLOOKUP($B155,Sheet3!$A:$Z,20,FALSE)</f>
        <v>2.3139626473511212E-4</v>
      </c>
      <c r="BI155" s="22">
        <f>VLOOKUP($B155,Sheet3!$A:$Z,21,FALSE)</f>
        <v>2.0735206292860626E-4</v>
      </c>
      <c r="BJ155" s="22">
        <f>VLOOKUP($B155,Sheet3!$A:$Z,22,FALSE)</f>
        <v>3.5602080081064666E-4</v>
      </c>
      <c r="BK155" s="22">
        <f>VLOOKUP($B155,Sheet3!$A:$Z,23,FALSE)</f>
        <v>3.3727560599890107E-4</v>
      </c>
      <c r="BL155" s="22">
        <f>VLOOKUP($B155,Sheet3!$A:$Z,24,FALSE)</f>
        <v>4.3675860500854943E-4</v>
      </c>
      <c r="BM155" s="22">
        <f>VLOOKUP($B155,Sheet3!$A:$Z,25,FALSE)</f>
        <v>3.9750161604700928E-4</v>
      </c>
      <c r="BN155" s="22">
        <f>VLOOKUP($B155,Sheet3!$A:$Z,25,FALSE)</f>
        <v>3.9750161604700928E-4</v>
      </c>
    </row>
    <row r="156" spans="1:66" hidden="1" x14ac:dyDescent="0.2">
      <c r="A156" t="str">
        <f>VLOOKUP(B156,Sheet3!A:B,2,FALSE)</f>
        <v>compare with baikal</v>
      </c>
      <c r="B156" s="12" t="s">
        <v>150</v>
      </c>
      <c r="C156" s="13">
        <v>98.11</v>
      </c>
      <c r="D156" s="13">
        <v>0</v>
      </c>
      <c r="E156" s="12" t="s">
        <v>713</v>
      </c>
      <c r="F156" s="11" t="s">
        <v>725</v>
      </c>
      <c r="G156" s="13" t="s">
        <v>307</v>
      </c>
      <c r="H156" s="12"/>
      <c r="I156" s="12"/>
      <c r="J156" s="12" t="s">
        <v>308</v>
      </c>
      <c r="K156" s="12">
        <v>21</v>
      </c>
      <c r="L156" s="12">
        <v>100</v>
      </c>
      <c r="M156" s="12">
        <v>3.92</v>
      </c>
      <c r="N156" s="11"/>
      <c r="O156" s="11"/>
      <c r="P156" s="11"/>
      <c r="Q156" s="11"/>
      <c r="R156" s="11"/>
      <c r="S156" s="11"/>
      <c r="T156" s="11"/>
      <c r="U156" s="11" t="s">
        <v>715</v>
      </c>
      <c r="V156" s="12" t="s">
        <v>726</v>
      </c>
      <c r="W156" s="11"/>
      <c r="X156" s="14">
        <v>128</v>
      </c>
      <c r="Y156" s="14">
        <v>2076</v>
      </c>
      <c r="Z156" s="14">
        <v>128</v>
      </c>
      <c r="AA156" s="15">
        <v>0.941951842262298</v>
      </c>
      <c r="AB156" s="16">
        <v>0.34824895207995599</v>
      </c>
      <c r="AC156" s="17">
        <v>2200311</v>
      </c>
      <c r="AD156" s="14">
        <v>58648</v>
      </c>
      <c r="AE156" s="14">
        <v>58648</v>
      </c>
      <c r="AF156" s="14">
        <v>17189.9296875</v>
      </c>
      <c r="AG156" s="14">
        <v>17189.9296875</v>
      </c>
      <c r="AH156" s="14">
        <v>26514</v>
      </c>
      <c r="AI156" s="14">
        <v>26514</v>
      </c>
      <c r="AJ156" s="14">
        <v>11</v>
      </c>
      <c r="AK156" s="14">
        <v>33</v>
      </c>
      <c r="AL156" s="14">
        <v>0</v>
      </c>
      <c r="AM156" s="14">
        <v>0</v>
      </c>
      <c r="AN156" s="14">
        <v>0</v>
      </c>
      <c r="AO156" s="14">
        <v>2</v>
      </c>
      <c r="AP156" s="14">
        <v>35</v>
      </c>
      <c r="AQ156" s="22">
        <f>VLOOKUP($B156,Sheet3!$A:$Z,3,FALSE)</f>
        <v>1.5939859092397579E-3</v>
      </c>
      <c r="AR156" s="22">
        <f>VLOOKUP($B156,Sheet3!$A:$Z,4,FALSE)</f>
        <v>1.0291618427357718E-3</v>
      </c>
      <c r="AS156" s="22">
        <f>VLOOKUP($B156,Sheet3!$A:$Z,5,FALSE)</f>
        <v>1.2967202656651051E-3</v>
      </c>
      <c r="AT156" s="22">
        <f>VLOOKUP($B156,Sheet3!$A:$Z,6,FALSE)</f>
        <v>1.6801334151370013E-3</v>
      </c>
      <c r="AU156" s="22">
        <f>VLOOKUP($B156,Sheet3!$A:$Z,6,FALSE)</f>
        <v>1.6801334151370013E-3</v>
      </c>
      <c r="AV156" s="22">
        <f>VLOOKUP($B156,Sheet3!$A:$Z,8,FALSE)</f>
        <v>2.7458488763468527E-3</v>
      </c>
      <c r="AW156" s="22">
        <f>VLOOKUP($B156,Sheet3!$A:$Z,9,FALSE)</f>
        <v>1.5987032039981104E-3</v>
      </c>
      <c r="AX156" s="22">
        <f>VLOOKUP($B156,Sheet3!$A:$Z,10,FALSE)</f>
        <v>2.6104249844125043E-3</v>
      </c>
      <c r="AY156" s="22">
        <f>VLOOKUP($B156,Sheet3!$A:$Z,11,FALSE)</f>
        <v>1.6874627210948555E-3</v>
      </c>
      <c r="AZ156" s="22">
        <f>VLOOKUP($B156,Sheet3!$A:$Z,12,FALSE)</f>
        <v>2.3301188304295438E-5</v>
      </c>
      <c r="BA156" s="22">
        <f>VLOOKUP($B156,Sheet3!$A:$Z,13,FALSE)</f>
        <v>2.8894751934045418E-3</v>
      </c>
      <c r="BB156" s="22">
        <f>VLOOKUP($B156,Sheet3!$A:$Z,14,FALSE)</f>
        <v>2.7831456077394738E-5</v>
      </c>
      <c r="BC156" s="23">
        <f>VLOOKUP($B156,Sheet3!$A:$Z,15,FALSE)</f>
        <v>2.6042555778988188E-3</v>
      </c>
      <c r="BD156" s="22">
        <f>VLOOKUP($B156,Sheet3!$A:$Z,16,FALSE)</f>
        <v>1.0762825937287405E-3</v>
      </c>
      <c r="BE156" s="22">
        <f>VLOOKUP($B156,Sheet3!$A:$Z,17,FALSE)</f>
        <v>5.581958448942206E-4</v>
      </c>
      <c r="BF156" s="22">
        <f>VLOOKUP($B156,Sheet3!$A:$Z,18,FALSE)</f>
        <v>6.5749120036974083E-4</v>
      </c>
      <c r="BG156" s="22">
        <f>VLOOKUP($B156,Sheet3!$A:$Z,19,FALSE)</f>
        <v>1.1303205316918353E-3</v>
      </c>
      <c r="BH156" s="22">
        <f>VLOOKUP($B156,Sheet3!$A:$Z,20,FALSE)</f>
        <v>3.7579032959734262E-4</v>
      </c>
      <c r="BI156" s="22">
        <f>VLOOKUP($B156,Sheet3!$A:$Z,21,FALSE)</f>
        <v>3.2924884571996523E-4</v>
      </c>
      <c r="BJ156" s="22">
        <f>VLOOKUP($B156,Sheet3!$A:$Z,22,FALSE)</f>
        <v>2.0480126040110635E-3</v>
      </c>
      <c r="BK156" s="22">
        <f>VLOOKUP($B156,Sheet3!$A:$Z,23,FALSE)</f>
        <v>4.0941298052597185E-3</v>
      </c>
      <c r="BL156" s="22">
        <f>VLOOKUP($B156,Sheet3!$A:$Z,24,FALSE)</f>
        <v>3.3505761619378916E-3</v>
      </c>
      <c r="BM156" s="22">
        <f>VLOOKUP($B156,Sheet3!$A:$Z,25,FALSE)</f>
        <v>2.8965261263863844E-3</v>
      </c>
      <c r="BN156" s="22">
        <f>VLOOKUP($B156,Sheet3!$A:$Z,25,FALSE)</f>
        <v>2.8965261263863844E-3</v>
      </c>
    </row>
    <row r="157" spans="1:66" hidden="1" x14ac:dyDescent="0.2">
      <c r="A157">
        <f>VLOOKUP(B157,Sheet3!A:B,2,FALSE)</f>
        <v>0</v>
      </c>
      <c r="B157" s="12" t="s">
        <v>822</v>
      </c>
      <c r="C157" s="13">
        <v>72.260000000000005</v>
      </c>
      <c r="D157" s="13">
        <v>7.05</v>
      </c>
      <c r="E157" s="12" t="s">
        <v>713</v>
      </c>
      <c r="F157" s="11" t="s">
        <v>737</v>
      </c>
      <c r="G157" s="13" t="s">
        <v>307</v>
      </c>
      <c r="H157" s="12"/>
      <c r="I157" s="12"/>
      <c r="J157" s="12" t="s">
        <v>308</v>
      </c>
      <c r="K157" s="12">
        <v>4</v>
      </c>
      <c r="L157" s="12">
        <v>90.2</v>
      </c>
      <c r="M157" s="12">
        <v>11.76</v>
      </c>
      <c r="N157" s="11"/>
      <c r="O157" s="11"/>
      <c r="P157" s="11"/>
      <c r="Q157" s="11"/>
      <c r="R157" s="11"/>
      <c r="S157" s="11"/>
      <c r="T157" s="11"/>
      <c r="U157" s="11" t="s">
        <v>728</v>
      </c>
      <c r="V157" s="12" t="s">
        <v>823</v>
      </c>
      <c r="W157" s="11"/>
      <c r="X157" s="14">
        <v>898</v>
      </c>
      <c r="Y157" s="14">
        <v>3078</v>
      </c>
      <c r="Z157" s="14">
        <v>898</v>
      </c>
      <c r="AA157" s="15">
        <v>0.77705356164060002</v>
      </c>
      <c r="AB157" s="16">
        <v>0.44412583007659301</v>
      </c>
      <c r="AC157" s="17">
        <v>2836937</v>
      </c>
      <c r="AD157" s="14">
        <v>13471</v>
      </c>
      <c r="AE157" s="14">
        <v>13471</v>
      </c>
      <c r="AF157" s="14">
        <v>3159.1726057906399</v>
      </c>
      <c r="AG157" s="14">
        <v>3159.1726057906399</v>
      </c>
      <c r="AH157" s="14">
        <v>3497</v>
      </c>
      <c r="AI157" s="14">
        <v>3497</v>
      </c>
      <c r="AJ157" s="14">
        <v>11</v>
      </c>
      <c r="AK157" s="14">
        <v>23</v>
      </c>
      <c r="AL157" s="14">
        <v>0</v>
      </c>
      <c r="AM157" s="14">
        <v>0</v>
      </c>
      <c r="AN157" s="14">
        <v>0</v>
      </c>
      <c r="AO157" s="14">
        <v>0</v>
      </c>
      <c r="AP157" s="14">
        <v>23</v>
      </c>
      <c r="AQ157" s="22">
        <f>VLOOKUP($B157,Sheet3!$A:$Z,3,FALSE)</f>
        <v>1.2141958478030764E-3</v>
      </c>
      <c r="AR157" s="22">
        <f>VLOOKUP($B157,Sheet3!$A:$Z,4,FALSE)</f>
        <v>7.3571781148439177E-5</v>
      </c>
      <c r="AS157" s="22">
        <f>VLOOKUP($B157,Sheet3!$A:$Z,5,FALSE)</f>
        <v>8.1802180750700532E-4</v>
      </c>
      <c r="AT157" s="22">
        <f>VLOOKUP($B157,Sheet3!$A:$Z,6,FALSE)</f>
        <v>7.4968245332218954E-5</v>
      </c>
      <c r="AU157" s="22">
        <f>VLOOKUP($B157,Sheet3!$A:$Z,6,FALSE)</f>
        <v>7.4968245332218954E-5</v>
      </c>
      <c r="AV157" s="22">
        <f>VLOOKUP($B157,Sheet3!$A:$Z,8,FALSE)</f>
        <v>1.3733474878410034E-4</v>
      </c>
      <c r="AW157" s="22">
        <f>VLOOKUP($B157,Sheet3!$A:$Z,9,FALSE)</f>
        <v>6.4087641930184666E-5</v>
      </c>
      <c r="AX157" s="22">
        <f>VLOOKUP($B157,Sheet3!$A:$Z,10,FALSE)</f>
        <v>1.3115512192543279E-4</v>
      </c>
      <c r="AY157" s="22">
        <f>VLOOKUP($B157,Sheet3!$A:$Z,11,FALSE)</f>
        <v>1.1880662713237679E-4</v>
      </c>
      <c r="AZ157" s="22">
        <f>VLOOKUP($B157,Sheet3!$A:$Z,12,FALSE)</f>
        <v>1.2514251457821752E-2</v>
      </c>
      <c r="BA157" s="22">
        <f>VLOOKUP($B157,Sheet3!$A:$Z,13,FALSE)</f>
        <v>1.0903666385704806E-4</v>
      </c>
      <c r="BB157" s="22">
        <f>VLOOKUP($B157,Sheet3!$A:$Z,14,FALSE)</f>
        <v>3.3599491874270008E-5</v>
      </c>
      <c r="BC157" s="23">
        <f>VLOOKUP($B157,Sheet3!$A:$Z,15,FALSE)</f>
        <v>4.4647172797668607E-3</v>
      </c>
      <c r="BD157" s="22">
        <f>VLOOKUP($B157,Sheet3!$A:$Z,16,FALSE)</f>
        <v>8.2360121844756023E-3</v>
      </c>
      <c r="BE157" s="22">
        <f>VLOOKUP($B157,Sheet3!$A:$Z,17,FALSE)</f>
        <v>8.2474331339284728E-5</v>
      </c>
      <c r="BF157" s="22">
        <f>VLOOKUP($B157,Sheet3!$A:$Z,18,FALSE)</f>
        <v>2.6299569707243387E-4</v>
      </c>
      <c r="BG157" s="22">
        <f>VLOOKUP($B157,Sheet3!$A:$Z,19,FALSE)</f>
        <v>1.2093757288715696E-2</v>
      </c>
      <c r="BH157" s="22">
        <f>VLOOKUP($B157,Sheet3!$A:$Z,20,FALSE)</f>
        <v>1.1967160587858116E-2</v>
      </c>
      <c r="BI157" s="22">
        <f>VLOOKUP($B157,Sheet3!$A:$Z,21,FALSE)</f>
        <v>4.1645653116152583E-5</v>
      </c>
      <c r="BJ157" s="22">
        <f>VLOOKUP($B157,Sheet3!$A:$Z,22,FALSE)</f>
        <v>7.0509314333543037E-3</v>
      </c>
      <c r="BK157" s="22">
        <f>VLOOKUP($B157,Sheet3!$A:$Z,23,FALSE)</f>
        <v>1.5469238979382515E-4</v>
      </c>
      <c r="BL157" s="22">
        <f>VLOOKUP($B157,Sheet3!$A:$Z,24,FALSE)</f>
        <v>1.8593734006716809E-4</v>
      </c>
      <c r="BM157" s="22">
        <f>VLOOKUP($B157,Sheet3!$A:$Z,25,FALSE)</f>
        <v>1.0545768924597472E-4</v>
      </c>
      <c r="BN157" s="22">
        <f>VLOOKUP($B157,Sheet3!$A:$Z,25,FALSE)</f>
        <v>1.0545768924597472E-4</v>
      </c>
    </row>
    <row r="158" spans="1:66" hidden="1" x14ac:dyDescent="0.2">
      <c r="A158">
        <f>VLOOKUP(B158,Sheet3!A:B,2,FALSE)</f>
        <v>0</v>
      </c>
      <c r="B158" s="12" t="s">
        <v>824</v>
      </c>
      <c r="C158" s="13">
        <v>68.92</v>
      </c>
      <c r="D158" s="13">
        <v>5.9</v>
      </c>
      <c r="E158" s="12" t="s">
        <v>713</v>
      </c>
      <c r="F158" s="11" t="s">
        <v>728</v>
      </c>
      <c r="G158" s="13" t="s">
        <v>307</v>
      </c>
      <c r="H158" s="12"/>
      <c r="I158" s="12"/>
      <c r="J158" s="12" t="s">
        <v>308</v>
      </c>
      <c r="K158" s="12">
        <v>40</v>
      </c>
      <c r="L158" s="12">
        <v>92.16</v>
      </c>
      <c r="M158" s="12">
        <v>9.8000000000000007</v>
      </c>
      <c r="N158" s="11"/>
      <c r="O158" s="11"/>
      <c r="P158" s="11"/>
      <c r="Q158" s="11"/>
      <c r="R158" s="11"/>
      <c r="S158" s="11"/>
      <c r="T158" s="11"/>
      <c r="U158" s="11" t="s">
        <v>728</v>
      </c>
      <c r="V158" s="12" t="s">
        <v>825</v>
      </c>
      <c r="W158" s="11"/>
      <c r="X158" s="14">
        <v>775</v>
      </c>
      <c r="Y158" s="14">
        <v>1955</v>
      </c>
      <c r="Z158" s="14">
        <v>775</v>
      </c>
      <c r="AA158" s="15">
        <v>0.939684781561968</v>
      </c>
      <c r="AB158" s="16">
        <v>0.50784774401279997</v>
      </c>
      <c r="AC158" s="17">
        <v>1619956</v>
      </c>
      <c r="AD158" s="14">
        <v>12071</v>
      </c>
      <c r="AE158" s="14">
        <v>12071</v>
      </c>
      <c r="AF158" s="14">
        <v>2090.2658064516099</v>
      </c>
      <c r="AG158" s="14">
        <v>2090.2658064516099</v>
      </c>
      <c r="AH158" s="14">
        <v>2303</v>
      </c>
      <c r="AI158" s="14">
        <v>2303</v>
      </c>
      <c r="AJ158" s="14">
        <v>11</v>
      </c>
      <c r="AK158" s="14">
        <v>36</v>
      </c>
      <c r="AL158" s="14">
        <v>0</v>
      </c>
      <c r="AM158" s="14">
        <v>0</v>
      </c>
      <c r="AN158" s="14">
        <v>0</v>
      </c>
      <c r="AO158" s="14">
        <v>1</v>
      </c>
      <c r="AP158" s="14">
        <v>37</v>
      </c>
      <c r="AQ158" s="22">
        <f>VLOOKUP($B158,Sheet3!$A:$Z,3,FALSE)</f>
        <v>3.3143321973495984E-4</v>
      </c>
      <c r="AR158" s="22">
        <f>VLOOKUP($B158,Sheet3!$A:$Z,4,FALSE)</f>
        <v>3.6637868584798322E-4</v>
      </c>
      <c r="AS158" s="22">
        <f>VLOOKUP($B158,Sheet3!$A:$Z,5,FALSE)</f>
        <v>3.7142405421534513E-4</v>
      </c>
      <c r="AT158" s="22">
        <f>VLOOKUP($B158,Sheet3!$A:$Z,6,FALSE)</f>
        <v>3.9149007950825516E-4</v>
      </c>
      <c r="AU158" s="22">
        <f>VLOOKUP($B158,Sheet3!$A:$Z,6,FALSE)</f>
        <v>3.9149007950825516E-4</v>
      </c>
      <c r="AV158" s="22">
        <f>VLOOKUP($B158,Sheet3!$A:$Z,8,FALSE)</f>
        <v>5.5675078663342296E-4</v>
      </c>
      <c r="AW158" s="22">
        <f>VLOOKUP($B158,Sheet3!$A:$Z,9,FALSE)</f>
        <v>6.2704132794344557E-4</v>
      </c>
      <c r="AX158" s="22">
        <f>VLOOKUP($B158,Sheet3!$A:$Z,10,FALSE)</f>
        <v>3.9379300467609141E-4</v>
      </c>
      <c r="AY158" s="22">
        <f>VLOOKUP($B158,Sheet3!$A:$Z,11,FALSE)</f>
        <v>1.8843325372241672E-4</v>
      </c>
      <c r="AZ158" s="22">
        <f>VLOOKUP($B158,Sheet3!$A:$Z,12,FALSE)</f>
        <v>9.7299702411095691E-4</v>
      </c>
      <c r="BA158" s="22">
        <f>VLOOKUP($B158,Sheet3!$A:$Z,13,FALSE)</f>
        <v>3.2105330165940635E-4</v>
      </c>
      <c r="BB158" s="22">
        <f>VLOOKUP($B158,Sheet3!$A:$Z,14,FALSE)</f>
        <v>1.9056936410896189E-4</v>
      </c>
      <c r="BC158" s="23">
        <f>VLOOKUP($B158,Sheet3!$A:$Z,15,FALSE)</f>
        <v>3.7048701275581135E-4</v>
      </c>
      <c r="BD158" s="22">
        <f>VLOOKUP($B158,Sheet3!$A:$Z,16,FALSE)</f>
        <v>7.9986727518000064E-4</v>
      </c>
      <c r="BE158" s="22">
        <f>VLOOKUP($B158,Sheet3!$A:$Z,17,FALSE)</f>
        <v>4.5727964070673164E-4</v>
      </c>
      <c r="BF158" s="22">
        <f>VLOOKUP($B158,Sheet3!$A:$Z,18,FALSE)</f>
        <v>4.9948472659924834E-4</v>
      </c>
      <c r="BG158" s="22">
        <f>VLOOKUP($B158,Sheet3!$A:$Z,19,FALSE)</f>
        <v>8.801025553633636E-4</v>
      </c>
      <c r="BH158" s="22">
        <f>VLOOKUP($B158,Sheet3!$A:$Z,20,FALSE)</f>
        <v>1.4396110153355787E-3</v>
      </c>
      <c r="BI158" s="22">
        <f>VLOOKUP($B158,Sheet3!$A:$Z,21,FALSE)</f>
        <v>7.448856602942799E-4</v>
      </c>
      <c r="BJ158" s="22">
        <f>VLOOKUP($B158,Sheet3!$A:$Z,22,FALSE)</f>
        <v>6.4392096058708229E-4</v>
      </c>
      <c r="BK158" s="22">
        <f>VLOOKUP($B158,Sheet3!$A:$Z,23,FALSE)</f>
        <v>8.9548142669067059E-4</v>
      </c>
      <c r="BL158" s="22">
        <f>VLOOKUP($B158,Sheet3!$A:$Z,24,FALSE)</f>
        <v>7.0577874096613936E-4</v>
      </c>
      <c r="BM158" s="22">
        <f>VLOOKUP($B158,Sheet3!$A:$Z,25,FALSE)</f>
        <v>6.2614745360344828E-4</v>
      </c>
      <c r="BN158" s="22">
        <f>VLOOKUP($B158,Sheet3!$A:$Z,25,FALSE)</f>
        <v>6.2614745360344828E-4</v>
      </c>
    </row>
    <row r="159" spans="1:66" hidden="1" x14ac:dyDescent="0.2">
      <c r="A159" t="str">
        <f>VLOOKUP(B159,Sheet3!A:B,2,FALSE)</f>
        <v>compare with baikal</v>
      </c>
      <c r="B159" s="12" t="s">
        <v>56</v>
      </c>
      <c r="C159" s="13">
        <v>72.430000000000007</v>
      </c>
      <c r="D159" s="13">
        <v>0</v>
      </c>
      <c r="E159" s="12" t="s">
        <v>713</v>
      </c>
      <c r="F159" s="11" t="s">
        <v>714</v>
      </c>
      <c r="G159" s="13" t="s">
        <v>307</v>
      </c>
      <c r="H159" s="12"/>
      <c r="I159" s="12"/>
      <c r="J159" s="12" t="s">
        <v>308</v>
      </c>
      <c r="K159" s="12">
        <v>23</v>
      </c>
      <c r="L159" s="12">
        <v>92.16</v>
      </c>
      <c r="M159" s="12">
        <v>2.63</v>
      </c>
      <c r="N159" s="11" t="s">
        <v>309</v>
      </c>
      <c r="O159" s="11" t="s">
        <v>718</v>
      </c>
      <c r="P159" s="11" t="s">
        <v>719</v>
      </c>
      <c r="Q159" s="11" t="s">
        <v>749</v>
      </c>
      <c r="R159" s="11" t="s">
        <v>769</v>
      </c>
      <c r="S159" s="11" t="s">
        <v>770</v>
      </c>
      <c r="T159" s="11" t="s">
        <v>312</v>
      </c>
      <c r="U159" s="11" t="s">
        <v>715</v>
      </c>
      <c r="V159" s="12" t="s">
        <v>771</v>
      </c>
      <c r="W159" s="11" t="s">
        <v>772</v>
      </c>
      <c r="X159" s="14">
        <v>49</v>
      </c>
      <c r="Y159" s="14">
        <v>1546</v>
      </c>
      <c r="Z159" s="14">
        <v>49</v>
      </c>
      <c r="AA159" s="15">
        <v>0.95652637963816201</v>
      </c>
      <c r="AB159" s="16">
        <v>0.43382577657502103</v>
      </c>
      <c r="AC159" s="17">
        <v>1714580</v>
      </c>
      <c r="AD159" s="14">
        <v>124829</v>
      </c>
      <c r="AE159" s="14">
        <v>124829</v>
      </c>
      <c r="AF159" s="14">
        <v>34991.4285714285</v>
      </c>
      <c r="AG159" s="14">
        <v>34991.4285714285</v>
      </c>
      <c r="AH159" s="14">
        <v>72480</v>
      </c>
      <c r="AI159" s="14">
        <v>72480</v>
      </c>
      <c r="AJ159" s="14">
        <v>11</v>
      </c>
      <c r="AK159" s="14">
        <v>24</v>
      </c>
      <c r="AL159" s="14">
        <v>0</v>
      </c>
      <c r="AM159" s="14">
        <v>0</v>
      </c>
      <c r="AN159" s="14">
        <v>0</v>
      </c>
      <c r="AO159" s="14">
        <v>0</v>
      </c>
      <c r="AP159" s="14">
        <v>24</v>
      </c>
      <c r="AQ159" s="22">
        <f>VLOOKUP($B159,Sheet3!$A:$Z,3,FALSE)</f>
        <v>5.2590461210344011E-3</v>
      </c>
      <c r="AR159" s="22">
        <f>VLOOKUP($B159,Sheet3!$A:$Z,4,FALSE)</f>
        <v>3.2519104308295992E-3</v>
      </c>
      <c r="AS159" s="22">
        <f>VLOOKUP($B159,Sheet3!$A:$Z,5,FALSE)</f>
        <v>4.447238422188869E-3</v>
      </c>
      <c r="AT159" s="22">
        <f>VLOOKUP($B159,Sheet3!$A:$Z,6,FALSE)</f>
        <v>5.1606953653019882E-3</v>
      </c>
      <c r="AU159" s="22">
        <f>VLOOKUP($B159,Sheet3!$A:$Z,6,FALSE)</f>
        <v>5.1606953653019882E-3</v>
      </c>
      <c r="AV159" s="22">
        <f>VLOOKUP($B159,Sheet3!$A:$Z,8,FALSE)</f>
        <v>8.3309261406046466E-3</v>
      </c>
      <c r="AW159" s="22">
        <f>VLOOKUP($B159,Sheet3!$A:$Z,9,FALSE)</f>
        <v>4.5140575999272729E-3</v>
      </c>
      <c r="AX159" s="22">
        <f>VLOOKUP($B159,Sheet3!$A:$Z,10,FALSE)</f>
        <v>7.2683277826261989E-3</v>
      </c>
      <c r="AY159" s="22">
        <f>VLOOKUP($B159,Sheet3!$A:$Z,11,FALSE)</f>
        <v>3.645255066156487E-3</v>
      </c>
      <c r="AZ159" s="22">
        <f>VLOOKUP($B159,Sheet3!$A:$Z,12,FALSE)</f>
        <v>4.2621216145132328E-5</v>
      </c>
      <c r="BA159" s="22">
        <f>VLOOKUP($B159,Sheet3!$A:$Z,13,FALSE)</f>
        <v>4.3631706174591606E-3</v>
      </c>
      <c r="BB159" s="22">
        <f>VLOOKUP($B159,Sheet3!$A:$Z,14,FALSE)</f>
        <v>6.0369715842714116E-5</v>
      </c>
      <c r="BC159" s="23">
        <f>VLOOKUP($B159,Sheet3!$A:$Z,15,FALSE)</f>
        <v>4.9155697922087481E-3</v>
      </c>
      <c r="BD159" s="22">
        <f>VLOOKUP($B159,Sheet3!$A:$Z,16,FALSE)</f>
        <v>3.1733979899443948E-3</v>
      </c>
      <c r="BE159" s="22">
        <f>VLOOKUP($B159,Sheet3!$A:$Z,17,FALSE)</f>
        <v>2.1845711640448543E-3</v>
      </c>
      <c r="BF159" s="22">
        <f>VLOOKUP($B159,Sheet3!$A:$Z,18,FALSE)</f>
        <v>2.2291788808398482E-3</v>
      </c>
      <c r="BG159" s="22">
        <f>VLOOKUP($B159,Sheet3!$A:$Z,19,FALSE)</f>
        <v>3.4628815563037519E-3</v>
      </c>
      <c r="BH159" s="22">
        <f>VLOOKUP($B159,Sheet3!$A:$Z,20,FALSE)</f>
        <v>1.2765216014445869E-3</v>
      </c>
      <c r="BI159" s="22">
        <f>VLOOKUP($B159,Sheet3!$A:$Z,21,FALSE)</f>
        <v>1.1493550363017469E-3</v>
      </c>
      <c r="BJ159" s="22">
        <f>VLOOKUP($B159,Sheet3!$A:$Z,22,FALSE)</f>
        <v>3.6875338324779869E-3</v>
      </c>
      <c r="BK159" s="22">
        <f>VLOOKUP($B159,Sheet3!$A:$Z,23,FALSE)</f>
        <v>6.0482632609322748E-3</v>
      </c>
      <c r="BL159" s="22">
        <f>VLOOKUP($B159,Sheet3!$A:$Z,24,FALSE)</f>
        <v>5.567777624406748E-3</v>
      </c>
      <c r="BM159" s="22">
        <f>VLOOKUP($B159,Sheet3!$A:$Z,25,FALSE)</f>
        <v>3.8197386445589028E-3</v>
      </c>
      <c r="BN159" s="22">
        <f>VLOOKUP($B159,Sheet3!$A:$Z,25,FALSE)</f>
        <v>3.8197386445589028E-3</v>
      </c>
    </row>
    <row r="160" spans="1:66" hidden="1" x14ac:dyDescent="0.2">
      <c r="A160">
        <f>VLOOKUP(B160,Sheet3!A:B,2,FALSE)</f>
        <v>0</v>
      </c>
      <c r="B160" s="12" t="s">
        <v>828</v>
      </c>
      <c r="C160" s="13">
        <v>94.83</v>
      </c>
      <c r="D160" s="13">
        <v>1.63</v>
      </c>
      <c r="E160" s="12" t="s">
        <v>713</v>
      </c>
      <c r="F160" s="11" t="s">
        <v>742</v>
      </c>
      <c r="G160" s="13" t="s">
        <v>307</v>
      </c>
      <c r="H160" s="12"/>
      <c r="I160" s="12"/>
      <c r="J160" s="12" t="s">
        <v>308</v>
      </c>
      <c r="K160" s="12">
        <v>5</v>
      </c>
      <c r="L160" s="12">
        <v>96.08</v>
      </c>
      <c r="M160" s="12">
        <v>1.96</v>
      </c>
      <c r="N160" s="11"/>
      <c r="O160" s="11"/>
      <c r="P160" s="11"/>
      <c r="Q160" s="11"/>
      <c r="R160" s="11"/>
      <c r="S160" s="11"/>
      <c r="T160" s="11"/>
      <c r="U160" s="11" t="s">
        <v>717</v>
      </c>
      <c r="V160" s="12" t="s">
        <v>829</v>
      </c>
      <c r="W160" s="11"/>
      <c r="X160" s="14">
        <v>51</v>
      </c>
      <c r="Y160" s="14">
        <v>1713</v>
      </c>
      <c r="Z160" s="14">
        <v>51</v>
      </c>
      <c r="AA160" s="15">
        <v>0.94690678474395396</v>
      </c>
      <c r="AB160" s="16">
        <v>0.47041526278018903</v>
      </c>
      <c r="AC160" s="17">
        <v>1900676</v>
      </c>
      <c r="AD160" s="14">
        <v>124346</v>
      </c>
      <c r="AE160" s="14">
        <v>124346</v>
      </c>
      <c r="AF160" s="14">
        <v>37268.156862745003</v>
      </c>
      <c r="AG160" s="14">
        <v>37268.156862745003</v>
      </c>
      <c r="AH160" s="14">
        <v>64136</v>
      </c>
      <c r="AI160" s="14">
        <v>64136</v>
      </c>
      <c r="AJ160" s="14">
        <v>11</v>
      </c>
      <c r="AK160" s="14">
        <v>34</v>
      </c>
      <c r="AL160" s="14">
        <v>0</v>
      </c>
      <c r="AM160" s="14">
        <v>0</v>
      </c>
      <c r="AN160" s="14">
        <v>0</v>
      </c>
      <c r="AO160" s="14">
        <v>0</v>
      </c>
      <c r="AP160" s="14">
        <v>34</v>
      </c>
      <c r="AQ160" s="22">
        <f>VLOOKUP($B160,Sheet3!$A:$Z,3,FALSE)</f>
        <v>1.7531437882912257E-4</v>
      </c>
      <c r="AR160" s="22">
        <f>VLOOKUP($B160,Sheet3!$A:$Z,4,FALSE)</f>
        <v>1.1969411967520468E-4</v>
      </c>
      <c r="AS160" s="22">
        <f>VLOOKUP($B160,Sheet3!$A:$Z,5,FALSE)</f>
        <v>1.4770098315062017E-4</v>
      </c>
      <c r="AT160" s="22">
        <f>VLOOKUP($B160,Sheet3!$A:$Z,6,FALSE)</f>
        <v>1.9190492741583248E-4</v>
      </c>
      <c r="AU160" s="22">
        <f>VLOOKUP($B160,Sheet3!$A:$Z,6,FALSE)</f>
        <v>1.9190492741583248E-4</v>
      </c>
      <c r="AV160" s="22">
        <f>VLOOKUP($B160,Sheet3!$A:$Z,8,FALSE)</f>
        <v>2.8871564348272846E-4</v>
      </c>
      <c r="AW160" s="22">
        <f>VLOOKUP($B160,Sheet3!$A:$Z,9,FALSE)</f>
        <v>1.5667961652164494E-4</v>
      </c>
      <c r="AX160" s="22">
        <f>VLOOKUP($B160,Sheet3!$A:$Z,10,FALSE)</f>
        <v>2.4563899806534392E-4</v>
      </c>
      <c r="AY160" s="22">
        <f>VLOOKUP($B160,Sheet3!$A:$Z,11,FALSE)</f>
        <v>8.7943476037756247E-4</v>
      </c>
      <c r="AZ160" s="22">
        <f>VLOOKUP($B160,Sheet3!$A:$Z,12,FALSE)</f>
        <v>1.3930632790893476E-5</v>
      </c>
      <c r="BA160" s="22">
        <f>VLOOKUP($B160,Sheet3!$A:$Z,13,FALSE)</f>
        <v>1.212986418948419E-3</v>
      </c>
      <c r="BB160" s="22">
        <f>VLOOKUP($B160,Sheet3!$A:$Z,14,FALSE)</f>
        <v>1.8093637175453141E-5</v>
      </c>
      <c r="BC160" s="23">
        <f>VLOOKUP($B160,Sheet3!$A:$Z,15,FALSE)</f>
        <v>1.2222372095717629E-3</v>
      </c>
      <c r="BD160" s="22">
        <f>VLOOKUP($B160,Sheet3!$A:$Z,16,FALSE)</f>
        <v>1.3968884303177585E-4</v>
      </c>
      <c r="BE160" s="22">
        <f>VLOOKUP($B160,Sheet3!$A:$Z,17,FALSE)</f>
        <v>1.1512586938923116E-4</v>
      </c>
      <c r="BF160" s="22">
        <f>VLOOKUP($B160,Sheet3!$A:$Z,18,FALSE)</f>
        <v>1.3283851246630678E-4</v>
      </c>
      <c r="BG160" s="22">
        <f>VLOOKUP($B160,Sheet3!$A:$Z,19,FALSE)</f>
        <v>1.8256939233435881E-4</v>
      </c>
      <c r="BH160" s="22">
        <f>VLOOKUP($B160,Sheet3!$A:$Z,20,FALSE)</f>
        <v>7.2223371679980484E-5</v>
      </c>
      <c r="BI160" s="22">
        <f>VLOOKUP($B160,Sheet3!$A:$Z,21,FALSE)</f>
        <v>6.9145987760619096E-5</v>
      </c>
      <c r="BJ160" s="22">
        <f>VLOOKUP($B160,Sheet3!$A:$Z,22,FALSE)</f>
        <v>3.094881917352457E-4</v>
      </c>
      <c r="BK160" s="22">
        <f>VLOOKUP($B160,Sheet3!$A:$Z,23,FALSE)</f>
        <v>7.1583160479967768E-4</v>
      </c>
      <c r="BL160" s="22">
        <f>VLOOKUP($B160,Sheet3!$A:$Z,24,FALSE)</f>
        <v>4.2246521921071221E-4</v>
      </c>
      <c r="BM160" s="22">
        <f>VLOOKUP($B160,Sheet3!$A:$Z,25,FALSE)</f>
        <v>3.7327668114069975E-4</v>
      </c>
      <c r="BN160" s="22">
        <f>VLOOKUP($B160,Sheet3!$A:$Z,25,FALSE)</f>
        <v>3.7327668114069975E-4</v>
      </c>
    </row>
    <row r="161" spans="1:66" hidden="1" x14ac:dyDescent="0.2">
      <c r="A161" t="str">
        <f>VLOOKUP(B161,Sheet3!A:B,2,FALSE)</f>
        <v>compare with baikal</v>
      </c>
      <c r="B161" s="12" t="s">
        <v>139</v>
      </c>
      <c r="C161" s="13">
        <v>97.28</v>
      </c>
      <c r="D161" s="13">
        <v>0</v>
      </c>
      <c r="E161" s="12" t="s">
        <v>713</v>
      </c>
      <c r="F161" s="11" t="s">
        <v>714</v>
      </c>
      <c r="G161" s="13" t="s">
        <v>307</v>
      </c>
      <c r="H161" s="12"/>
      <c r="I161" s="12"/>
      <c r="J161" s="12" t="s">
        <v>308</v>
      </c>
      <c r="K161" s="12">
        <v>23</v>
      </c>
      <c r="L161" s="12">
        <v>96.08</v>
      </c>
      <c r="M161" s="12">
        <v>2.63</v>
      </c>
      <c r="N161" s="11" t="s">
        <v>309</v>
      </c>
      <c r="O161" s="11" t="s">
        <v>718</v>
      </c>
      <c r="P161" s="11" t="s">
        <v>719</v>
      </c>
      <c r="Q161" s="11" t="s">
        <v>749</v>
      </c>
      <c r="R161" s="11" t="s">
        <v>769</v>
      </c>
      <c r="S161" s="11" t="s">
        <v>770</v>
      </c>
      <c r="T161" s="11" t="s">
        <v>312</v>
      </c>
      <c r="U161" s="11" t="s">
        <v>715</v>
      </c>
      <c r="V161" s="12" t="s">
        <v>820</v>
      </c>
      <c r="W161" s="11" t="s">
        <v>772</v>
      </c>
      <c r="X161" s="14">
        <v>50</v>
      </c>
      <c r="Y161" s="14">
        <v>2039</v>
      </c>
      <c r="Z161" s="14">
        <v>50</v>
      </c>
      <c r="AA161" s="15">
        <v>0.95879272638409596</v>
      </c>
      <c r="AB161" s="16">
        <v>0.432548418642624</v>
      </c>
      <c r="AC161" s="17">
        <v>2340679</v>
      </c>
      <c r="AD161" s="14">
        <v>234346</v>
      </c>
      <c r="AE161" s="14">
        <v>234346</v>
      </c>
      <c r="AF161" s="14">
        <v>46813.58</v>
      </c>
      <c r="AG161" s="14">
        <v>46813.58</v>
      </c>
      <c r="AH161" s="14">
        <v>88058</v>
      </c>
      <c r="AI161" s="14">
        <v>88058</v>
      </c>
      <c r="AJ161" s="14">
        <v>11</v>
      </c>
      <c r="AK161" s="14">
        <v>30</v>
      </c>
      <c r="AL161" s="14">
        <v>0</v>
      </c>
      <c r="AM161" s="14">
        <v>0</v>
      </c>
      <c r="AN161" s="14">
        <v>0</v>
      </c>
      <c r="AO161" s="14">
        <v>0</v>
      </c>
      <c r="AP161" s="14">
        <v>30</v>
      </c>
      <c r="AQ161" s="22">
        <f>VLOOKUP($B161,Sheet3!$A:$Z,3,FALSE)</f>
        <v>1.9445015192588709E-3</v>
      </c>
      <c r="AR161" s="22">
        <f>VLOOKUP($B161,Sheet3!$A:$Z,4,FALSE)</f>
        <v>1.1290696636304801E-3</v>
      </c>
      <c r="AS161" s="22">
        <f>VLOOKUP($B161,Sheet3!$A:$Z,5,FALSE)</f>
        <v>1.576943865804172E-3</v>
      </c>
      <c r="AT161" s="22">
        <f>VLOOKUP($B161,Sheet3!$A:$Z,6,FALSE)</f>
        <v>1.8274909170717863E-3</v>
      </c>
      <c r="AU161" s="22">
        <f>VLOOKUP($B161,Sheet3!$A:$Z,6,FALSE)</f>
        <v>1.8274909170717863E-3</v>
      </c>
      <c r="AV161" s="22">
        <f>VLOOKUP($B161,Sheet3!$A:$Z,8,FALSE)</f>
        <v>2.9353552265778534E-3</v>
      </c>
      <c r="AW161" s="22">
        <f>VLOOKUP($B161,Sheet3!$A:$Z,9,FALSE)</f>
        <v>1.5876024595528582E-3</v>
      </c>
      <c r="AX161" s="22">
        <f>VLOOKUP($B161,Sheet3!$A:$Z,10,FALSE)</f>
        <v>2.6986360574827064E-3</v>
      </c>
      <c r="AY161" s="22">
        <f>VLOOKUP($B161,Sheet3!$A:$Z,11,FALSE)</f>
        <v>1.2651715483465646E-3</v>
      </c>
      <c r="AZ161" s="22">
        <f>VLOOKUP($B161,Sheet3!$A:$Z,12,FALSE)</f>
        <v>1.2025067547914179E-5</v>
      </c>
      <c r="BA161" s="22">
        <f>VLOOKUP($B161,Sheet3!$A:$Z,13,FALSE)</f>
        <v>1.5099300952777723E-3</v>
      </c>
      <c r="BB161" s="22">
        <f>VLOOKUP($B161,Sheet3!$A:$Z,14,FALSE)</f>
        <v>1.7167480827559887E-5</v>
      </c>
      <c r="BC161" s="23">
        <f>VLOOKUP($B161,Sheet3!$A:$Z,15,FALSE)</f>
        <v>1.7363598114731825E-3</v>
      </c>
      <c r="BD161" s="22">
        <f>VLOOKUP($B161,Sheet3!$A:$Z,16,FALSE)</f>
        <v>1.1163538737606683E-3</v>
      </c>
      <c r="BE161" s="22">
        <f>VLOOKUP($B161,Sheet3!$A:$Z,17,FALSE)</f>
        <v>7.2411280340805054E-4</v>
      </c>
      <c r="BF161" s="22">
        <f>VLOOKUP($B161,Sheet3!$A:$Z,18,FALSE)</f>
        <v>7.4225107639959203E-4</v>
      </c>
      <c r="BG161" s="22">
        <f>VLOOKUP($B161,Sheet3!$A:$Z,19,FALSE)</f>
        <v>1.1970795655325593E-3</v>
      </c>
      <c r="BH161" s="22">
        <f>VLOOKUP($B161,Sheet3!$A:$Z,20,FALSE)</f>
        <v>4.492784937448073E-4</v>
      </c>
      <c r="BI161" s="22">
        <f>VLOOKUP($B161,Sheet3!$A:$Z,21,FALSE)</f>
        <v>3.9348452319310233E-4</v>
      </c>
      <c r="BJ161" s="22">
        <f>VLOOKUP($B161,Sheet3!$A:$Z,22,FALSE)</f>
        <v>1.2969030735092962E-3</v>
      </c>
      <c r="BK161" s="22">
        <f>VLOOKUP($B161,Sheet3!$A:$Z,23,FALSE)</f>
        <v>2.1372145627006969E-3</v>
      </c>
      <c r="BL161" s="22">
        <f>VLOOKUP($B161,Sheet3!$A:$Z,24,FALSE)</f>
        <v>1.9649071637053619E-3</v>
      </c>
      <c r="BM161" s="22">
        <f>VLOOKUP($B161,Sheet3!$A:$Z,25,FALSE)</f>
        <v>1.3912235700130782E-3</v>
      </c>
      <c r="BN161" s="22">
        <f>VLOOKUP($B161,Sheet3!$A:$Z,25,FALSE)</f>
        <v>1.3912235700130782E-3</v>
      </c>
    </row>
    <row r="162" spans="1:66" hidden="1" x14ac:dyDescent="0.2">
      <c r="A162" t="str">
        <f>VLOOKUP(B162,Sheet3!A:B,2,FALSE)</f>
        <v>compare with baikal</v>
      </c>
      <c r="B162" s="12" t="s">
        <v>61</v>
      </c>
      <c r="C162" s="13">
        <v>99.73</v>
      </c>
      <c r="D162" s="13">
        <v>0.54</v>
      </c>
      <c r="E162" s="12" t="s">
        <v>713</v>
      </c>
      <c r="F162" s="11" t="s">
        <v>714</v>
      </c>
      <c r="G162" s="13" t="s">
        <v>307</v>
      </c>
      <c r="H162" s="12"/>
      <c r="I162" s="12"/>
      <c r="J162" s="12" t="s">
        <v>308</v>
      </c>
      <c r="K162" s="12">
        <v>22</v>
      </c>
      <c r="L162" s="12">
        <v>98.04</v>
      </c>
      <c r="M162" s="12">
        <v>0</v>
      </c>
      <c r="N162" s="11" t="s">
        <v>309</v>
      </c>
      <c r="O162" s="11" t="s">
        <v>718</v>
      </c>
      <c r="P162" s="11" t="s">
        <v>719</v>
      </c>
      <c r="Q162" s="11" t="s">
        <v>749</v>
      </c>
      <c r="R162" s="11" t="s">
        <v>769</v>
      </c>
      <c r="S162" s="11" t="s">
        <v>770</v>
      </c>
      <c r="T162" s="11" t="s">
        <v>312</v>
      </c>
      <c r="U162" s="11" t="s">
        <v>715</v>
      </c>
      <c r="V162" s="12" t="s">
        <v>836</v>
      </c>
      <c r="W162" s="11" t="s">
        <v>772</v>
      </c>
      <c r="X162" s="14">
        <v>65</v>
      </c>
      <c r="Y162" s="14">
        <v>1962</v>
      </c>
      <c r="Z162" s="14">
        <v>65</v>
      </c>
      <c r="AA162" s="15">
        <v>0.95693791111549498</v>
      </c>
      <c r="AB162" s="16">
        <v>0.43079431015928998</v>
      </c>
      <c r="AC162" s="17">
        <v>2220027</v>
      </c>
      <c r="AD162" s="14">
        <v>201489</v>
      </c>
      <c r="AE162" s="14">
        <v>201489</v>
      </c>
      <c r="AF162" s="14">
        <v>34154.261538461498</v>
      </c>
      <c r="AG162" s="14">
        <v>34154.261538461498</v>
      </c>
      <c r="AH162" s="14">
        <v>97612</v>
      </c>
      <c r="AI162" s="14">
        <v>97612</v>
      </c>
      <c r="AJ162" s="14">
        <v>11</v>
      </c>
      <c r="AK162" s="14">
        <v>35</v>
      </c>
      <c r="AL162" s="14">
        <v>0</v>
      </c>
      <c r="AM162" s="14">
        <v>0</v>
      </c>
      <c r="AN162" s="14">
        <v>0</v>
      </c>
      <c r="AO162" s="14">
        <v>0</v>
      </c>
      <c r="AP162" s="14">
        <v>35</v>
      </c>
      <c r="AQ162" s="22">
        <f>VLOOKUP($B162,Sheet3!$A:$Z,3,FALSE)</f>
        <v>4.3021251100834636E-3</v>
      </c>
      <c r="AR162" s="22">
        <f>VLOOKUP($B162,Sheet3!$A:$Z,4,FALSE)</f>
        <v>3.0419957127735646E-3</v>
      </c>
      <c r="AS162" s="22">
        <f>VLOOKUP($B162,Sheet3!$A:$Z,5,FALSE)</f>
        <v>3.806506505427981E-3</v>
      </c>
      <c r="AT162" s="22">
        <f>VLOOKUP($B162,Sheet3!$A:$Z,6,FALSE)</f>
        <v>5.207411396447024E-3</v>
      </c>
      <c r="AU162" s="22">
        <f>VLOOKUP($B162,Sheet3!$A:$Z,6,FALSE)</f>
        <v>5.207411396447024E-3</v>
      </c>
      <c r="AV162" s="22">
        <f>VLOOKUP($B162,Sheet3!$A:$Z,8,FALSE)</f>
        <v>7.2534238730987254E-3</v>
      </c>
      <c r="AW162" s="22">
        <f>VLOOKUP($B162,Sheet3!$A:$Z,9,FALSE)</f>
        <v>3.7530919028941055E-3</v>
      </c>
      <c r="AX162" s="22">
        <f>VLOOKUP($B162,Sheet3!$A:$Z,10,FALSE)</f>
        <v>5.488360628795633E-3</v>
      </c>
      <c r="AY162" s="22">
        <f>VLOOKUP($B162,Sheet3!$A:$Z,11,FALSE)</f>
        <v>1.4704775239017377E-3</v>
      </c>
      <c r="AZ162" s="22">
        <f>VLOOKUP($B162,Sheet3!$A:$Z,12,FALSE)</f>
        <v>2.6982633320221189E-4</v>
      </c>
      <c r="BA162" s="22">
        <f>VLOOKUP($B162,Sheet3!$A:$Z,13,FALSE)</f>
        <v>6.1674492987090308E-3</v>
      </c>
      <c r="BB162" s="22">
        <f>VLOOKUP($B162,Sheet3!$A:$Z,14,FALSE)</f>
        <v>3.5590722050128855E-3</v>
      </c>
      <c r="BC162" s="23">
        <f>VLOOKUP($B162,Sheet3!$A:$Z,15,FALSE)</f>
        <v>4.3999732588165105E-3</v>
      </c>
      <c r="BD162" s="22">
        <f>VLOOKUP($B162,Sheet3!$A:$Z,16,FALSE)</f>
        <v>5.4877953720093549E-3</v>
      </c>
      <c r="BE162" s="22">
        <f>VLOOKUP($B162,Sheet3!$A:$Z,17,FALSE)</f>
        <v>5.4758292541213253E-3</v>
      </c>
      <c r="BF162" s="22">
        <f>VLOOKUP($B162,Sheet3!$A:$Z,18,FALSE)</f>
        <v>3.0843228467605259E-3</v>
      </c>
      <c r="BG162" s="22">
        <f>VLOOKUP($B162,Sheet3!$A:$Z,19,FALSE)</f>
        <v>7.4977234616749868E-3</v>
      </c>
      <c r="BH162" s="22">
        <f>VLOOKUP($B162,Sheet3!$A:$Z,20,FALSE)</f>
        <v>2.027271214622896E-3</v>
      </c>
      <c r="BI162" s="22">
        <f>VLOOKUP($B162,Sheet3!$A:$Z,21,FALSE)</f>
        <v>2.512482990092628E-3</v>
      </c>
      <c r="BJ162" s="22">
        <f>VLOOKUP($B162,Sheet3!$A:$Z,22,FALSE)</f>
        <v>6.454989744796278E-3</v>
      </c>
      <c r="BK162" s="22">
        <f>VLOOKUP($B162,Sheet3!$A:$Z,23,FALSE)</f>
        <v>2.1247329117650326E-2</v>
      </c>
      <c r="BL162" s="22">
        <f>VLOOKUP($B162,Sheet3!$A:$Z,24,FALSE)</f>
        <v>1.1085022959671715E-2</v>
      </c>
      <c r="BM162" s="22">
        <f>VLOOKUP($B162,Sheet3!$A:$Z,25,FALSE)</f>
        <v>7.5530972804722461E-3</v>
      </c>
      <c r="BN162" s="22">
        <f>VLOOKUP($B162,Sheet3!$A:$Z,25,FALSE)</f>
        <v>7.5530972804722461E-3</v>
      </c>
    </row>
    <row r="163" spans="1:66" hidden="1" x14ac:dyDescent="0.2">
      <c r="A163" t="str">
        <f>VLOOKUP(B163,Sheet3!A:B,2,FALSE)</f>
        <v>compare with baikal</v>
      </c>
      <c r="B163" s="12" t="s">
        <v>170</v>
      </c>
      <c r="C163" s="13">
        <v>93.91</v>
      </c>
      <c r="D163" s="13">
        <v>0.54</v>
      </c>
      <c r="E163" s="12" t="s">
        <v>713</v>
      </c>
      <c r="F163" s="11" t="s">
        <v>748</v>
      </c>
      <c r="G163" s="13" t="s">
        <v>307</v>
      </c>
      <c r="H163" s="12"/>
      <c r="I163" s="12"/>
      <c r="J163" s="12" t="s">
        <v>308</v>
      </c>
      <c r="K163" s="12">
        <v>18</v>
      </c>
      <c r="L163" s="12">
        <v>100</v>
      </c>
      <c r="M163" s="12">
        <v>1.96</v>
      </c>
      <c r="N163" s="11" t="s">
        <v>309</v>
      </c>
      <c r="O163" s="11" t="s">
        <v>718</v>
      </c>
      <c r="P163" s="11" t="s">
        <v>719</v>
      </c>
      <c r="Q163" s="11" t="s">
        <v>749</v>
      </c>
      <c r="R163" s="11" t="s">
        <v>750</v>
      </c>
      <c r="S163" s="11" t="s">
        <v>312</v>
      </c>
      <c r="T163" s="11" t="s">
        <v>312</v>
      </c>
      <c r="U163" s="11" t="s">
        <v>751</v>
      </c>
      <c r="V163" s="12" t="s">
        <v>752</v>
      </c>
      <c r="W163" s="11" t="s">
        <v>753</v>
      </c>
      <c r="X163" s="14">
        <v>70</v>
      </c>
      <c r="Y163" s="14">
        <v>1511</v>
      </c>
      <c r="Z163" s="14">
        <v>70</v>
      </c>
      <c r="AA163" s="15">
        <v>0.95561783893172603</v>
      </c>
      <c r="AB163" s="16">
        <v>0.59024855024209499</v>
      </c>
      <c r="AC163" s="17">
        <v>1617339</v>
      </c>
      <c r="AD163" s="14">
        <v>168070</v>
      </c>
      <c r="AE163" s="14">
        <v>168070</v>
      </c>
      <c r="AF163" s="14">
        <v>23104.842857142801</v>
      </c>
      <c r="AG163" s="14">
        <v>23104.842857142801</v>
      </c>
      <c r="AH163" s="14">
        <v>52369</v>
      </c>
      <c r="AI163" s="14">
        <v>52369</v>
      </c>
      <c r="AJ163" s="14">
        <v>11</v>
      </c>
      <c r="AK163" s="14">
        <v>34</v>
      </c>
      <c r="AL163" s="14">
        <v>0</v>
      </c>
      <c r="AM163" s="14">
        <v>0</v>
      </c>
      <c r="AN163" s="14">
        <v>0</v>
      </c>
      <c r="AO163" s="14">
        <v>1</v>
      </c>
      <c r="AP163" s="14">
        <v>35</v>
      </c>
      <c r="AQ163" s="22">
        <f>VLOOKUP($B163,Sheet3!$A:$Z,3,FALSE)</f>
        <v>1.115518129338693E-3</v>
      </c>
      <c r="AR163" s="22">
        <f>VLOOKUP($B163,Sheet3!$A:$Z,4,FALSE)</f>
        <v>8.4939176709596944E-4</v>
      </c>
      <c r="AS163" s="22">
        <f>VLOOKUP($B163,Sheet3!$A:$Z,5,FALSE)</f>
        <v>1.2860076007403509E-3</v>
      </c>
      <c r="AT163" s="22">
        <f>VLOOKUP($B163,Sheet3!$A:$Z,6,FALSE)</f>
        <v>1.6783387908874481E-3</v>
      </c>
      <c r="AU163" s="22">
        <f>VLOOKUP($B163,Sheet3!$A:$Z,6,FALSE)</f>
        <v>1.6783387908874481E-3</v>
      </c>
      <c r="AV163" s="22">
        <f>VLOOKUP($B163,Sheet3!$A:$Z,8,FALSE)</f>
        <v>1.7489921600853265E-3</v>
      </c>
      <c r="AW163" s="22">
        <f>VLOOKUP($B163,Sheet3!$A:$Z,9,FALSE)</f>
        <v>1.3526272544825281E-3</v>
      </c>
      <c r="AX163" s="22">
        <f>VLOOKUP($B163,Sheet3!$A:$Z,10,FALSE)</f>
        <v>1.5791457635953635E-3</v>
      </c>
      <c r="AY163" s="22">
        <f>VLOOKUP($B163,Sheet3!$A:$Z,11,FALSE)</f>
        <v>1.4928020528867615E-4</v>
      </c>
      <c r="AZ163" s="22">
        <f>VLOOKUP($B163,Sheet3!$A:$Z,12,FALSE)</f>
        <v>5.8564201592437188E-6</v>
      </c>
      <c r="BA163" s="22">
        <f>VLOOKUP($B163,Sheet3!$A:$Z,13,FALSE)</f>
        <v>1.3913260117998409E-4</v>
      </c>
      <c r="BB163" s="22">
        <f>VLOOKUP($B163,Sheet3!$A:$Z,14,FALSE)</f>
        <v>9.2484554614340169E-6</v>
      </c>
      <c r="BC163" s="23">
        <f>VLOOKUP($B163,Sheet3!$A:$Z,15,FALSE)</f>
        <v>1.3200788410948878E-4</v>
      </c>
      <c r="BD163" s="22">
        <f>VLOOKUP($B163,Sheet3!$A:$Z,16,FALSE)</f>
        <v>1.5724388771829062E-3</v>
      </c>
      <c r="BE163" s="22">
        <f>VLOOKUP($B163,Sheet3!$A:$Z,17,FALSE)</f>
        <v>1.0818933783874199E-3</v>
      </c>
      <c r="BF163" s="22">
        <f>VLOOKUP($B163,Sheet3!$A:$Z,18,FALSE)</f>
        <v>1.3998372792417245E-3</v>
      </c>
      <c r="BG163" s="22">
        <f>VLOOKUP($B163,Sheet3!$A:$Z,19,FALSE)</f>
        <v>2.1600578321918332E-3</v>
      </c>
      <c r="BH163" s="22">
        <f>VLOOKUP($B163,Sheet3!$A:$Z,20,FALSE)</f>
        <v>8.7506239314232221E-4</v>
      </c>
      <c r="BI163" s="22">
        <f>VLOOKUP($B163,Sheet3!$A:$Z,21,FALSE)</f>
        <v>7.4658446246404124E-4</v>
      </c>
      <c r="BJ163" s="22">
        <f>VLOOKUP($B163,Sheet3!$A:$Z,22,FALSE)</f>
        <v>4.8393433858571538E-3</v>
      </c>
      <c r="BK163" s="22">
        <f>VLOOKUP($B163,Sheet3!$A:$Z,23,FALSE)</f>
        <v>1.3759803666967088E-2</v>
      </c>
      <c r="BL163" s="22">
        <f>VLOOKUP($B163,Sheet3!$A:$Z,24,FALSE)</f>
        <v>5.2976786492846652E-3</v>
      </c>
      <c r="BM163" s="22">
        <f>VLOOKUP($B163,Sheet3!$A:$Z,25,FALSE)</f>
        <v>4.184368118008059E-3</v>
      </c>
      <c r="BN163" s="22">
        <f>VLOOKUP($B163,Sheet3!$A:$Z,25,FALSE)</f>
        <v>4.184368118008059E-3</v>
      </c>
    </row>
    <row r="164" spans="1:66" hidden="1" x14ac:dyDescent="0.2">
      <c r="A164">
        <f>VLOOKUP(B164,Sheet3!A:B,2,FALSE)</f>
        <v>0</v>
      </c>
      <c r="B164" s="12" t="s">
        <v>834</v>
      </c>
      <c r="C164" s="13">
        <v>92.62</v>
      </c>
      <c r="D164" s="13">
        <v>0.5</v>
      </c>
      <c r="E164" s="12" t="s">
        <v>713</v>
      </c>
      <c r="F164" s="11" t="s">
        <v>742</v>
      </c>
      <c r="G164" s="13" t="s">
        <v>307</v>
      </c>
      <c r="H164" s="12"/>
      <c r="I164" s="12"/>
      <c r="J164" s="12" t="s">
        <v>308</v>
      </c>
      <c r="K164" s="12">
        <v>9</v>
      </c>
      <c r="L164" s="12">
        <v>98.04</v>
      </c>
      <c r="M164" s="12">
        <v>2.63</v>
      </c>
      <c r="N164" s="11" t="s">
        <v>312</v>
      </c>
      <c r="O164" s="11" t="s">
        <v>312</v>
      </c>
      <c r="P164" s="11" t="s">
        <v>312</v>
      </c>
      <c r="Q164" s="11" t="s">
        <v>312</v>
      </c>
      <c r="R164" s="11" t="s">
        <v>312</v>
      </c>
      <c r="S164" s="11" t="s">
        <v>312</v>
      </c>
      <c r="T164" s="11" t="s">
        <v>312</v>
      </c>
      <c r="U164" s="11" t="s">
        <v>717</v>
      </c>
      <c r="V164" s="12" t="s">
        <v>835</v>
      </c>
      <c r="W164" s="11"/>
      <c r="X164" s="14">
        <v>35</v>
      </c>
      <c r="Y164" s="14">
        <v>1619</v>
      </c>
      <c r="Z164" s="14">
        <v>35</v>
      </c>
      <c r="AA164" s="15">
        <v>0.94846541956424302</v>
      </c>
      <c r="AB164" s="16">
        <v>0.48070634950382002</v>
      </c>
      <c r="AC164" s="17">
        <v>1787557</v>
      </c>
      <c r="AD164" s="14">
        <v>317586</v>
      </c>
      <c r="AE164" s="14">
        <v>317586</v>
      </c>
      <c r="AF164" s="14">
        <v>51073.057142857098</v>
      </c>
      <c r="AG164" s="14">
        <v>51073.057142857098</v>
      </c>
      <c r="AH164" s="14">
        <v>176548</v>
      </c>
      <c r="AI164" s="14">
        <v>176548</v>
      </c>
      <c r="AJ164" s="14">
        <v>11</v>
      </c>
      <c r="AK164" s="14">
        <v>30</v>
      </c>
      <c r="AL164" s="14">
        <v>0</v>
      </c>
      <c r="AM164" s="14">
        <v>0</v>
      </c>
      <c r="AN164" s="14">
        <v>0</v>
      </c>
      <c r="AO164" s="14">
        <v>0</v>
      </c>
      <c r="AP164" s="14">
        <v>30</v>
      </c>
      <c r="AQ164" s="22">
        <f>VLOOKUP($B164,Sheet3!$A:$Z,3,FALSE)</f>
        <v>3.0749061751352583E-4</v>
      </c>
      <c r="AR164" s="22">
        <f>VLOOKUP($B164,Sheet3!$A:$Z,4,FALSE)</f>
        <v>1.8811135604938971E-4</v>
      </c>
      <c r="AS164" s="22">
        <f>VLOOKUP($B164,Sheet3!$A:$Z,5,FALSE)</f>
        <v>2.8236585825181665E-4</v>
      </c>
      <c r="AT164" s="22">
        <f>VLOOKUP($B164,Sheet3!$A:$Z,6,FALSE)</f>
        <v>2.9313336794044097E-4</v>
      </c>
      <c r="AU164" s="22">
        <f>VLOOKUP($B164,Sheet3!$A:$Z,6,FALSE)</f>
        <v>2.9313336794044097E-4</v>
      </c>
      <c r="AV164" s="22">
        <f>VLOOKUP($B164,Sheet3!$A:$Z,8,FALSE)</f>
        <v>5.1457762526056024E-4</v>
      </c>
      <c r="AW164" s="22">
        <f>VLOOKUP($B164,Sheet3!$A:$Z,9,FALSE)</f>
        <v>3.1127022653422811E-4</v>
      </c>
      <c r="AX164" s="22">
        <f>VLOOKUP($B164,Sheet3!$A:$Z,10,FALSE)</f>
        <v>4.4654053643842584E-4</v>
      </c>
      <c r="AY164" s="22">
        <f>VLOOKUP($B164,Sheet3!$A:$Z,11,FALSE)</f>
        <v>5.7062715315019412E-4</v>
      </c>
      <c r="AZ164" s="22">
        <f>VLOOKUP($B164,Sheet3!$A:$Z,12,FALSE)</f>
        <v>1.0791028529841186E-5</v>
      </c>
      <c r="BA164" s="22">
        <f>VLOOKUP($B164,Sheet3!$A:$Z,13,FALSE)</f>
        <v>7.1299330644507232E-4</v>
      </c>
      <c r="BB164" s="22">
        <f>VLOOKUP($B164,Sheet3!$A:$Z,14,FALSE)</f>
        <v>1.3232680293196426E-5</v>
      </c>
      <c r="BC164" s="23">
        <f>VLOOKUP($B164,Sheet3!$A:$Z,15,FALSE)</f>
        <v>6.7633281894944827E-4</v>
      </c>
      <c r="BD164" s="22">
        <f>VLOOKUP($B164,Sheet3!$A:$Z,16,FALSE)</f>
        <v>2.6367771444138136E-4</v>
      </c>
      <c r="BE164" s="22">
        <f>VLOOKUP($B164,Sheet3!$A:$Z,17,FALSE)</f>
        <v>1.9370024687610324E-4</v>
      </c>
      <c r="BF164" s="22">
        <f>VLOOKUP($B164,Sheet3!$A:$Z,18,FALSE)</f>
        <v>1.874813108719238E-4</v>
      </c>
      <c r="BG164" s="22">
        <f>VLOOKUP($B164,Sheet3!$A:$Z,19,FALSE)</f>
        <v>3.4965818746497744E-4</v>
      </c>
      <c r="BH164" s="22">
        <f>VLOOKUP($B164,Sheet3!$A:$Z,20,FALSE)</f>
        <v>1.3564328937576198E-4</v>
      </c>
      <c r="BI164" s="22">
        <f>VLOOKUP($B164,Sheet3!$A:$Z,21,FALSE)</f>
        <v>1.3223561094923337E-4</v>
      </c>
      <c r="BJ164" s="22">
        <f>VLOOKUP($B164,Sheet3!$A:$Z,22,FALSE)</f>
        <v>5.0994748817856502E-4</v>
      </c>
      <c r="BK164" s="22">
        <f>VLOOKUP($B164,Sheet3!$A:$Z,23,FALSE)</f>
        <v>1.1840479693280156E-3</v>
      </c>
      <c r="BL164" s="22">
        <f>VLOOKUP($B164,Sheet3!$A:$Z,24,FALSE)</f>
        <v>6.7480240010290334E-4</v>
      </c>
      <c r="BM164" s="22">
        <f>VLOOKUP($B164,Sheet3!$A:$Z,25,FALSE)</f>
        <v>5.9399229710857765E-4</v>
      </c>
      <c r="BN164" s="22">
        <f>VLOOKUP($B164,Sheet3!$A:$Z,25,FALSE)</f>
        <v>5.9399229710857765E-4</v>
      </c>
    </row>
    <row r="165" spans="1:66" hidden="1" x14ac:dyDescent="0.2">
      <c r="A165" t="str">
        <f>VLOOKUP(B165,Sheet3!A:B,2,FALSE)</f>
        <v>compare with baikal</v>
      </c>
      <c r="B165" s="12" t="s">
        <v>151</v>
      </c>
      <c r="C165" s="13">
        <v>93.1</v>
      </c>
      <c r="D165" s="13">
        <v>0.59</v>
      </c>
      <c r="E165" s="12" t="s">
        <v>713</v>
      </c>
      <c r="F165" s="11" t="s">
        <v>786</v>
      </c>
      <c r="G165" s="13" t="s">
        <v>307</v>
      </c>
      <c r="H165" s="12"/>
      <c r="I165" s="12"/>
      <c r="J165" s="12" t="s">
        <v>308</v>
      </c>
      <c r="K165" s="12">
        <v>20</v>
      </c>
      <c r="L165" s="12">
        <v>98.04</v>
      </c>
      <c r="M165" s="12">
        <v>5.88</v>
      </c>
      <c r="N165" s="11"/>
      <c r="O165" s="11"/>
      <c r="P165" s="11"/>
      <c r="Q165" s="11"/>
      <c r="R165" s="11"/>
      <c r="S165" s="11"/>
      <c r="T165" s="11"/>
      <c r="U165" s="11" t="s">
        <v>728</v>
      </c>
      <c r="V165" s="12" t="s">
        <v>787</v>
      </c>
      <c r="W165" s="11"/>
      <c r="X165" s="14">
        <v>163</v>
      </c>
      <c r="Y165" s="14">
        <v>1880</v>
      </c>
      <c r="Z165" s="14">
        <v>163</v>
      </c>
      <c r="AA165" s="15">
        <v>0.93520589849606395</v>
      </c>
      <c r="AB165" s="16">
        <v>0.45302300028258902</v>
      </c>
      <c r="AC165" s="17">
        <v>1900281</v>
      </c>
      <c r="AD165" s="14">
        <v>88254</v>
      </c>
      <c r="AE165" s="14">
        <v>88254</v>
      </c>
      <c r="AF165" s="14">
        <v>11658.1656441717</v>
      </c>
      <c r="AG165" s="14">
        <v>11658.1656441717</v>
      </c>
      <c r="AH165" s="14">
        <v>16587</v>
      </c>
      <c r="AI165" s="14">
        <v>16587</v>
      </c>
      <c r="AJ165" s="14">
        <v>11</v>
      </c>
      <c r="AK165" s="14">
        <v>31</v>
      </c>
      <c r="AL165" s="14">
        <v>0</v>
      </c>
      <c r="AM165" s="14">
        <v>0</v>
      </c>
      <c r="AN165" s="14">
        <v>0</v>
      </c>
      <c r="AO165" s="14">
        <v>0</v>
      </c>
      <c r="AP165" s="14">
        <v>31</v>
      </c>
      <c r="AQ165" s="22">
        <f>VLOOKUP($B165,Sheet3!$A:$Z,3,FALSE)</f>
        <v>1.1877346636452234E-3</v>
      </c>
      <c r="AR165" s="22">
        <f>VLOOKUP($B165,Sheet3!$A:$Z,4,FALSE)</f>
        <v>1.0271998554265923E-3</v>
      </c>
      <c r="AS165" s="22">
        <f>VLOOKUP($B165,Sheet3!$A:$Z,5,FALSE)</f>
        <v>1.3097586908196606E-3</v>
      </c>
      <c r="AT165" s="22">
        <f>VLOOKUP($B165,Sheet3!$A:$Z,6,FALSE)</f>
        <v>1.2633151649892678E-3</v>
      </c>
      <c r="AU165" s="22">
        <f>VLOOKUP($B165,Sheet3!$A:$Z,6,FALSE)</f>
        <v>1.2633151649892678E-3</v>
      </c>
      <c r="AV165" s="22">
        <f>VLOOKUP($B165,Sheet3!$A:$Z,8,FALSE)</f>
        <v>7.9958540313542013E-4</v>
      </c>
      <c r="AW165" s="22">
        <f>VLOOKUP($B165,Sheet3!$A:$Z,9,FALSE)</f>
        <v>5.6435337024280559E-3</v>
      </c>
      <c r="AX165" s="22">
        <f>VLOOKUP($B165,Sheet3!$A:$Z,10,FALSE)</f>
        <v>6.0257627340863781E-4</v>
      </c>
      <c r="AY165" s="22">
        <f>VLOOKUP($B165,Sheet3!$A:$Z,11,FALSE)</f>
        <v>2.1943638238240579E-4</v>
      </c>
      <c r="AZ165" s="22">
        <f>VLOOKUP($B165,Sheet3!$A:$Z,12,FALSE)</f>
        <v>4.2993327239120383E-3</v>
      </c>
      <c r="BA165" s="22">
        <f>VLOOKUP($B165,Sheet3!$A:$Z,13,FALSE)</f>
        <v>4.4055903251466981E-4</v>
      </c>
      <c r="BB165" s="22">
        <f>VLOOKUP($B165,Sheet3!$A:$Z,14,FALSE)</f>
        <v>5.7784589386913159E-3</v>
      </c>
      <c r="BC165" s="23">
        <f>VLOOKUP($B165,Sheet3!$A:$Z,15,FALSE)</f>
        <v>4.371026962209705E-4</v>
      </c>
      <c r="BD165" s="22">
        <f>VLOOKUP($B165,Sheet3!$A:$Z,16,FALSE)</f>
        <v>1.067102166871811E-3</v>
      </c>
      <c r="BE165" s="22">
        <f>VLOOKUP($B165,Sheet3!$A:$Z,17,FALSE)</f>
        <v>1.238954407817183E-3</v>
      </c>
      <c r="BF165" s="22">
        <f>VLOOKUP($B165,Sheet3!$A:$Z,18,FALSE)</f>
        <v>1.2347650594316691E-3</v>
      </c>
      <c r="BG165" s="22">
        <f>VLOOKUP($B165,Sheet3!$A:$Z,19,FALSE)</f>
        <v>7.0499272610378787E-4</v>
      </c>
      <c r="BH165" s="22">
        <f>VLOOKUP($B165,Sheet3!$A:$Z,20,FALSE)</f>
        <v>4.6824945302863536E-3</v>
      </c>
      <c r="BI165" s="22">
        <f>VLOOKUP($B165,Sheet3!$A:$Z,21,FALSE)</f>
        <v>2.4543904142364991E-3</v>
      </c>
      <c r="BJ165" s="22">
        <f>VLOOKUP($B165,Sheet3!$A:$Z,22,FALSE)</f>
        <v>4.6041420798223552E-4</v>
      </c>
      <c r="BK165" s="22">
        <f>VLOOKUP($B165,Sheet3!$A:$Z,23,FALSE)</f>
        <v>6.1922575311082744E-4</v>
      </c>
      <c r="BL165" s="22">
        <f>VLOOKUP($B165,Sheet3!$A:$Z,24,FALSE)</f>
        <v>4.2884365985383399E-4</v>
      </c>
      <c r="BM165" s="22">
        <f>VLOOKUP($B165,Sheet3!$A:$Z,25,FALSE)</f>
        <v>7.0266174999782821E-4</v>
      </c>
      <c r="BN165" s="22">
        <f>VLOOKUP($B165,Sheet3!$A:$Z,25,FALSE)</f>
        <v>7.0266174999782821E-4</v>
      </c>
    </row>
    <row r="166" spans="1:66" hidden="1" x14ac:dyDescent="0.2">
      <c r="A166">
        <f>VLOOKUP(B166,Sheet3!A:B,2,FALSE)</f>
        <v>0</v>
      </c>
      <c r="B166" s="12" t="s">
        <v>837</v>
      </c>
      <c r="C166" s="13">
        <v>80.349999999999994</v>
      </c>
      <c r="D166" s="13">
        <v>5.1100000000000003</v>
      </c>
      <c r="E166" s="12" t="s">
        <v>713</v>
      </c>
      <c r="F166" s="11" t="s">
        <v>728</v>
      </c>
      <c r="G166" s="13" t="s">
        <v>307</v>
      </c>
      <c r="H166" s="12"/>
      <c r="I166" s="12"/>
      <c r="J166" s="12" t="s">
        <v>308</v>
      </c>
      <c r="K166" s="12">
        <v>40</v>
      </c>
      <c r="L166" s="12">
        <v>92.16</v>
      </c>
      <c r="M166" s="12">
        <v>3.92</v>
      </c>
      <c r="N166" s="11"/>
      <c r="O166" s="11"/>
      <c r="P166" s="11"/>
      <c r="Q166" s="11"/>
      <c r="R166" s="11"/>
      <c r="S166" s="11"/>
      <c r="T166" s="11"/>
      <c r="U166" s="11" t="s">
        <v>728</v>
      </c>
      <c r="V166" s="12" t="s">
        <v>838</v>
      </c>
      <c r="W166" s="11"/>
      <c r="X166" s="14">
        <v>243</v>
      </c>
      <c r="Y166" s="14">
        <v>1545</v>
      </c>
      <c r="Z166" s="14">
        <v>243</v>
      </c>
      <c r="AA166" s="15">
        <v>0.95646299448577199</v>
      </c>
      <c r="AB166" s="16">
        <v>0.50429570554839698</v>
      </c>
      <c r="AC166" s="17">
        <v>1594965</v>
      </c>
      <c r="AD166" s="14">
        <v>35650</v>
      </c>
      <c r="AE166" s="14">
        <v>35650</v>
      </c>
      <c r="AF166" s="14">
        <v>6563.6419753086402</v>
      </c>
      <c r="AG166" s="14">
        <v>6563.6419753086402</v>
      </c>
      <c r="AH166" s="14">
        <v>8439</v>
      </c>
      <c r="AI166" s="14">
        <v>8439</v>
      </c>
      <c r="AJ166" s="14">
        <v>11</v>
      </c>
      <c r="AK166" s="14">
        <v>32</v>
      </c>
      <c r="AL166" s="14">
        <v>0</v>
      </c>
      <c r="AM166" s="14">
        <v>0</v>
      </c>
      <c r="AN166" s="14">
        <v>0</v>
      </c>
      <c r="AO166" s="14">
        <v>0</v>
      </c>
      <c r="AP166" s="14">
        <v>32</v>
      </c>
      <c r="AQ166" s="22">
        <f>VLOOKUP($B166,Sheet3!$A:$Z,3,FALSE)</f>
        <v>2.2404714336505006E-4</v>
      </c>
      <c r="AR166" s="22">
        <f>VLOOKUP($B166,Sheet3!$A:$Z,4,FALSE)</f>
        <v>1.8852936676443417E-4</v>
      </c>
      <c r="AS166" s="22">
        <f>VLOOKUP($B166,Sheet3!$A:$Z,5,FALSE)</f>
        <v>2.3469945784756463E-4</v>
      </c>
      <c r="AT166" s="22">
        <f>VLOOKUP($B166,Sheet3!$A:$Z,6,FALSE)</f>
        <v>2.7312632008989193E-4</v>
      </c>
      <c r="AU166" s="22">
        <f>VLOOKUP($B166,Sheet3!$A:$Z,6,FALSE)</f>
        <v>2.7312632008989193E-4</v>
      </c>
      <c r="AV166" s="22">
        <f>VLOOKUP($B166,Sheet3!$A:$Z,8,FALSE)</f>
        <v>4.2367790758414663E-4</v>
      </c>
      <c r="AW166" s="22">
        <f>VLOOKUP($B166,Sheet3!$A:$Z,9,FALSE)</f>
        <v>2.4801195846575741E-4</v>
      </c>
      <c r="AX166" s="22">
        <f>VLOOKUP($B166,Sheet3!$A:$Z,10,FALSE)</f>
        <v>3.5471122870885493E-4</v>
      </c>
      <c r="AY166" s="22">
        <f>VLOOKUP($B166,Sheet3!$A:$Z,11,FALSE)</f>
        <v>4.0231780096822631E-5</v>
      </c>
      <c r="AZ166" s="22">
        <f>VLOOKUP($B166,Sheet3!$A:$Z,12,FALSE)</f>
        <v>1.1989565629175642E-5</v>
      </c>
      <c r="BA166" s="22">
        <f>VLOOKUP($B166,Sheet3!$A:$Z,13,FALSE)</f>
        <v>8.8859326100677831E-5</v>
      </c>
      <c r="BB166" s="22">
        <f>VLOOKUP($B166,Sheet3!$A:$Z,14,FALSE)</f>
        <v>5.982204257618122E-6</v>
      </c>
      <c r="BC166" s="23">
        <f>VLOOKUP($B166,Sheet3!$A:$Z,15,FALSE)</f>
        <v>8.8766356231231955E-5</v>
      </c>
      <c r="BD166" s="22">
        <f>VLOOKUP($B166,Sheet3!$A:$Z,16,FALSE)</f>
        <v>2.9917133514703126E-4</v>
      </c>
      <c r="BE166" s="22">
        <f>VLOOKUP($B166,Sheet3!$A:$Z,17,FALSE)</f>
        <v>1.5499176733724176E-4</v>
      </c>
      <c r="BF166" s="22">
        <f>VLOOKUP($B166,Sheet3!$A:$Z,18,FALSE)</f>
        <v>1.9705094595644297E-4</v>
      </c>
      <c r="BG166" s="22">
        <f>VLOOKUP($B166,Sheet3!$A:$Z,19,FALSE)</f>
        <v>3.4737790604222666E-4</v>
      </c>
      <c r="BH166" s="22">
        <f>VLOOKUP($B166,Sheet3!$A:$Z,20,FALSE)</f>
        <v>1.8068483604080169E-4</v>
      </c>
      <c r="BI166" s="22">
        <f>VLOOKUP($B166,Sheet3!$A:$Z,21,FALSE)</f>
        <v>1.389708644419195E-4</v>
      </c>
      <c r="BJ166" s="22">
        <f>VLOOKUP($B166,Sheet3!$A:$Z,22,FALSE)</f>
        <v>3.5611680925461082E-4</v>
      </c>
      <c r="BK166" s="22">
        <f>VLOOKUP($B166,Sheet3!$A:$Z,23,FALSE)</f>
        <v>3.8635749498455832E-4</v>
      </c>
      <c r="BL166" s="22">
        <f>VLOOKUP($B166,Sheet3!$A:$Z,24,FALSE)</f>
        <v>4.8253779016751655E-4</v>
      </c>
      <c r="BM166" s="22">
        <f>VLOOKUP($B166,Sheet3!$A:$Z,25,FALSE)</f>
        <v>4.2381843683018147E-4</v>
      </c>
      <c r="BN166" s="22">
        <f>VLOOKUP($B166,Sheet3!$A:$Z,25,FALSE)</f>
        <v>4.2381843683018147E-4</v>
      </c>
    </row>
    <row r="167" spans="1:66" hidden="1" x14ac:dyDescent="0.2">
      <c r="A167">
        <f>VLOOKUP(B167,Sheet3!A:B,2,FALSE)</f>
        <v>0</v>
      </c>
      <c r="B167" s="12" t="s">
        <v>839</v>
      </c>
      <c r="C167" s="13">
        <v>72.56</v>
      </c>
      <c r="D167" s="13">
        <v>8.4700000000000006</v>
      </c>
      <c r="E167" s="12" t="s">
        <v>713</v>
      </c>
      <c r="F167" s="11" t="s">
        <v>728</v>
      </c>
      <c r="G167" s="13" t="s">
        <v>307</v>
      </c>
      <c r="H167" s="12"/>
      <c r="I167" s="12"/>
      <c r="J167" s="12" t="s">
        <v>308</v>
      </c>
      <c r="K167" s="12">
        <v>40</v>
      </c>
      <c r="L167" s="12">
        <v>90.2</v>
      </c>
      <c r="M167" s="12">
        <v>11.76</v>
      </c>
      <c r="N167" s="11" t="s">
        <v>312</v>
      </c>
      <c r="O167" s="11" t="s">
        <v>312</v>
      </c>
      <c r="P167" s="11" t="s">
        <v>312</v>
      </c>
      <c r="Q167" s="11" t="s">
        <v>312</v>
      </c>
      <c r="R167" s="11" t="s">
        <v>312</v>
      </c>
      <c r="S167" s="11" t="s">
        <v>312</v>
      </c>
      <c r="T167" s="11" t="s">
        <v>312</v>
      </c>
      <c r="U167" s="11" t="s">
        <v>728</v>
      </c>
      <c r="V167" s="12" t="s">
        <v>840</v>
      </c>
      <c r="W167" s="11"/>
      <c r="X167" s="14">
        <v>533</v>
      </c>
      <c r="Y167" s="14">
        <v>1843</v>
      </c>
      <c r="Z167" s="14">
        <v>533</v>
      </c>
      <c r="AA167" s="15">
        <v>0.95360063991684896</v>
      </c>
      <c r="AB167" s="16">
        <v>0.51399249319100404</v>
      </c>
      <c r="AC167" s="17">
        <v>1670217</v>
      </c>
      <c r="AD167" s="14">
        <v>26140</v>
      </c>
      <c r="AE167" s="14">
        <v>26140</v>
      </c>
      <c r="AF167" s="14">
        <v>3133.6153846153802</v>
      </c>
      <c r="AG167" s="14">
        <v>3133.6153846153802</v>
      </c>
      <c r="AH167" s="14">
        <v>4292</v>
      </c>
      <c r="AI167" s="14">
        <v>4292</v>
      </c>
      <c r="AJ167" s="14">
        <v>11</v>
      </c>
      <c r="AK167" s="14">
        <v>36</v>
      </c>
      <c r="AL167" s="14">
        <v>0</v>
      </c>
      <c r="AM167" s="14">
        <v>0</v>
      </c>
      <c r="AN167" s="14">
        <v>0</v>
      </c>
      <c r="AO167" s="14">
        <v>2</v>
      </c>
      <c r="AP167" s="14">
        <v>38</v>
      </c>
      <c r="AQ167" s="22">
        <f>VLOOKUP($B167,Sheet3!$A:$Z,3,FALSE)</f>
        <v>2.9764778824808416E-4</v>
      </c>
      <c r="AR167" s="22">
        <f>VLOOKUP($B167,Sheet3!$A:$Z,4,FALSE)</f>
        <v>2.6726842853016028E-4</v>
      </c>
      <c r="AS167" s="22">
        <f>VLOOKUP($B167,Sheet3!$A:$Z,5,FALSE)</f>
        <v>3.2908341377792423E-4</v>
      </c>
      <c r="AT167" s="22">
        <f>VLOOKUP($B167,Sheet3!$A:$Z,6,FALSE)</f>
        <v>3.8048396440496554E-4</v>
      </c>
      <c r="AU167" s="22">
        <f>VLOOKUP($B167,Sheet3!$A:$Z,6,FALSE)</f>
        <v>3.8048396440496554E-4</v>
      </c>
      <c r="AV167" s="22">
        <f>VLOOKUP($B167,Sheet3!$A:$Z,8,FALSE)</f>
        <v>6.1035029188434532E-4</v>
      </c>
      <c r="AW167" s="22">
        <f>VLOOKUP($B167,Sheet3!$A:$Z,9,FALSE)</f>
        <v>4.0826318952037364E-4</v>
      </c>
      <c r="AX167" s="22">
        <f>VLOOKUP($B167,Sheet3!$A:$Z,10,FALSE)</f>
        <v>4.2089713560428604E-4</v>
      </c>
      <c r="AY167" s="22">
        <f>VLOOKUP($B167,Sheet3!$A:$Z,11,FALSE)</f>
        <v>1.3332049533151626E-4</v>
      </c>
      <c r="AZ167" s="22">
        <f>VLOOKUP($B167,Sheet3!$A:$Z,12,FALSE)</f>
        <v>7.7597873612376622E-5</v>
      </c>
      <c r="BA167" s="22">
        <f>VLOOKUP($B167,Sheet3!$A:$Z,13,FALSE)</f>
        <v>2.376461419870936E-4</v>
      </c>
      <c r="BB167" s="22">
        <f>VLOOKUP($B167,Sheet3!$A:$Z,14,FALSE)</f>
        <v>5.8366083916148142E-5</v>
      </c>
      <c r="BC167" s="23">
        <f>VLOOKUP($B167,Sheet3!$A:$Z,15,FALSE)</f>
        <v>2.3333723673703708E-4</v>
      </c>
      <c r="BD167" s="22">
        <f>VLOOKUP($B167,Sheet3!$A:$Z,16,FALSE)</f>
        <v>4.9258237823630944E-4</v>
      </c>
      <c r="BE167" s="22">
        <f>VLOOKUP($B167,Sheet3!$A:$Z,17,FALSE)</f>
        <v>3.2141095905954912E-4</v>
      </c>
      <c r="BF167" s="22">
        <f>VLOOKUP($B167,Sheet3!$A:$Z,18,FALSE)</f>
        <v>3.6889140540950505E-4</v>
      </c>
      <c r="BG167" s="22">
        <f>VLOOKUP($B167,Sheet3!$A:$Z,19,FALSE)</f>
        <v>5.7317078559172157E-4</v>
      </c>
      <c r="BH167" s="22">
        <f>VLOOKUP($B167,Sheet3!$A:$Z,20,FALSE)</f>
        <v>3.8054957365846052E-4</v>
      </c>
      <c r="BI167" s="22">
        <f>VLOOKUP($B167,Sheet3!$A:$Z,21,FALSE)</f>
        <v>2.5509774786581309E-4</v>
      </c>
      <c r="BJ167" s="22">
        <f>VLOOKUP($B167,Sheet3!$A:$Z,22,FALSE)</f>
        <v>5.8042152220818025E-4</v>
      </c>
      <c r="BK167" s="22">
        <f>VLOOKUP($B167,Sheet3!$A:$Z,23,FALSE)</f>
        <v>8.0623183975417486E-4</v>
      </c>
      <c r="BL167" s="22">
        <f>VLOOKUP($B167,Sheet3!$A:$Z,24,FALSE)</f>
        <v>9.0129096767053898E-4</v>
      </c>
      <c r="BM167" s="22">
        <f>VLOOKUP($B167,Sheet3!$A:$Z,25,FALSE)</f>
        <v>6.4343908159350711E-4</v>
      </c>
      <c r="BN167" s="22">
        <f>VLOOKUP($B167,Sheet3!$A:$Z,25,FALSE)</f>
        <v>6.4343908159350711E-4</v>
      </c>
    </row>
    <row r="168" spans="1:66" hidden="1" x14ac:dyDescent="0.2">
      <c r="A168">
        <f>VLOOKUP(B168,Sheet3!A:B,2,FALSE)</f>
        <v>0</v>
      </c>
      <c r="B168" s="12" t="s">
        <v>841</v>
      </c>
      <c r="C168" s="13">
        <v>84.1</v>
      </c>
      <c r="D168" s="13">
        <v>9.85</v>
      </c>
      <c r="E168" s="12" t="s">
        <v>842</v>
      </c>
      <c r="F168" s="11" t="s">
        <v>843</v>
      </c>
      <c r="G168" s="13" t="s">
        <v>307</v>
      </c>
      <c r="H168" s="12"/>
      <c r="I168" s="12"/>
      <c r="J168" s="12" t="s">
        <v>308</v>
      </c>
      <c r="K168" s="12">
        <v>4</v>
      </c>
      <c r="L168" s="12">
        <v>80.39</v>
      </c>
      <c r="M168" s="12">
        <v>13.73</v>
      </c>
      <c r="N168" s="11"/>
      <c r="O168" s="11"/>
      <c r="P168" s="11"/>
      <c r="Q168" s="11"/>
      <c r="R168" s="11"/>
      <c r="S168" s="11"/>
      <c r="T168" s="11"/>
      <c r="U168" s="11" t="s">
        <v>844</v>
      </c>
      <c r="V168" s="12" t="s">
        <v>845</v>
      </c>
      <c r="W168" s="11"/>
      <c r="X168" s="14">
        <v>952</v>
      </c>
      <c r="Y168" s="14">
        <v>4481</v>
      </c>
      <c r="Z168" s="14">
        <v>952</v>
      </c>
      <c r="AA168" s="15">
        <v>0.90848714664569097</v>
      </c>
      <c r="AB168" s="16">
        <v>0.613026344460329</v>
      </c>
      <c r="AC168" s="17">
        <v>3763220</v>
      </c>
      <c r="AD168" s="14">
        <v>22498</v>
      </c>
      <c r="AE168" s="14">
        <v>22498</v>
      </c>
      <c r="AF168" s="14">
        <v>3952.9621848739398</v>
      </c>
      <c r="AG168" s="14">
        <v>3952.9621848739398</v>
      </c>
      <c r="AH168" s="14">
        <v>4579</v>
      </c>
      <c r="AI168" s="14">
        <v>4579</v>
      </c>
      <c r="AJ168" s="14">
        <v>11</v>
      </c>
      <c r="AK168" s="14">
        <v>24</v>
      </c>
      <c r="AL168" s="14">
        <v>0</v>
      </c>
      <c r="AM168" s="14">
        <v>0</v>
      </c>
      <c r="AN168" s="14">
        <v>0</v>
      </c>
      <c r="AO168" s="14">
        <v>1</v>
      </c>
      <c r="AP168" s="14">
        <v>25</v>
      </c>
      <c r="AQ168" s="22">
        <f>VLOOKUP($B168,Sheet3!$A:$Z,3,FALSE)</f>
        <v>1.485550767696514E-4</v>
      </c>
      <c r="AR168" s="22">
        <f>VLOOKUP($B168,Sheet3!$A:$Z,4,FALSE)</f>
        <v>2.5079809897576405E-4</v>
      </c>
      <c r="AS168" s="22">
        <f>VLOOKUP($B168,Sheet3!$A:$Z,5,FALSE)</f>
        <v>2.0541424792072581E-4</v>
      </c>
      <c r="AT168" s="22">
        <f>VLOOKUP($B168,Sheet3!$A:$Z,6,FALSE)</f>
        <v>1.370435981546362E-4</v>
      </c>
      <c r="AU168" s="22">
        <f>VLOOKUP($B168,Sheet3!$A:$Z,6,FALSE)</f>
        <v>1.370435981546362E-4</v>
      </c>
      <c r="AV168" s="22">
        <f>VLOOKUP($B168,Sheet3!$A:$Z,8,FALSE)</f>
        <v>3.788659561343296E-5</v>
      </c>
      <c r="AW168" s="22">
        <f>VLOOKUP($B168,Sheet3!$A:$Z,9,FALSE)</f>
        <v>7.2859206642531319E-4</v>
      </c>
      <c r="AX168" s="22">
        <f>VLOOKUP($B168,Sheet3!$A:$Z,10,FALSE)</f>
        <v>2.9772215277023464E-5</v>
      </c>
      <c r="AY168" s="22">
        <f>VLOOKUP($B168,Sheet3!$A:$Z,11,FALSE)</f>
        <v>2.2070497471456672E-5</v>
      </c>
      <c r="AZ168" s="22">
        <f>VLOOKUP($B168,Sheet3!$A:$Z,12,FALSE)</f>
        <v>1.4283247679117302E-3</v>
      </c>
      <c r="BA168" s="22">
        <f>VLOOKUP($B168,Sheet3!$A:$Z,13,FALSE)</f>
        <v>2.6446686722427845E-5</v>
      </c>
      <c r="BB168" s="22">
        <f>VLOOKUP($B168,Sheet3!$A:$Z,14,FALSE)</f>
        <v>1.6445102784119958E-3</v>
      </c>
      <c r="BC168" s="23">
        <f>VLOOKUP($B168,Sheet3!$A:$Z,15,FALSE)</f>
        <v>2.2151545506127447E-5</v>
      </c>
      <c r="BD168" s="22">
        <f>VLOOKUP($B168,Sheet3!$A:$Z,16,FALSE)</f>
        <v>1.7352439137118022E-4</v>
      </c>
      <c r="BE168" s="22">
        <f>VLOOKUP($B168,Sheet3!$A:$Z,17,FALSE)</f>
        <v>2.0787315407973169E-4</v>
      </c>
      <c r="BF168" s="22">
        <f>VLOOKUP($B168,Sheet3!$A:$Z,18,FALSE)</f>
        <v>1.7692269588788837E-4</v>
      </c>
      <c r="BG168" s="22">
        <f>VLOOKUP($B168,Sheet3!$A:$Z,19,FALSE)</f>
        <v>6.0767331830257102E-5</v>
      </c>
      <c r="BH168" s="22">
        <f>VLOOKUP($B168,Sheet3!$A:$Z,20,FALSE)</f>
        <v>8.2676233802543196E-4</v>
      </c>
      <c r="BI168" s="22">
        <f>VLOOKUP($B168,Sheet3!$A:$Z,21,FALSE)</f>
        <v>5.2357809787522823E-4</v>
      </c>
      <c r="BJ168" s="22">
        <f>VLOOKUP($B168,Sheet3!$A:$Z,22,FALSE)</f>
        <v>1.6567128113707488E-5</v>
      </c>
      <c r="BK168" s="22">
        <f>VLOOKUP($B168,Sheet3!$A:$Z,23,FALSE)</f>
        <v>2.0093769605282188E-5</v>
      </c>
      <c r="BL168" s="22">
        <f>VLOOKUP($B168,Sheet3!$A:$Z,24,FALSE)</f>
        <v>1.7949386946146403E-5</v>
      </c>
      <c r="BM168" s="22">
        <f>VLOOKUP($B168,Sheet3!$A:$Z,25,FALSE)</f>
        <v>2.2915899588765208E-5</v>
      </c>
      <c r="BN168" s="22">
        <f>VLOOKUP($B168,Sheet3!$A:$Z,25,FALSE)</f>
        <v>2.2915899588765208E-5</v>
      </c>
    </row>
    <row r="169" spans="1:66" hidden="1" x14ac:dyDescent="0.2">
      <c r="A169" t="str">
        <f>VLOOKUP(B169,Sheet3!A:B,2,FALSE)</f>
        <v>compare with baikal</v>
      </c>
      <c r="B169" s="12" t="s">
        <v>201</v>
      </c>
      <c r="C169" s="13">
        <v>96.27</v>
      </c>
      <c r="D169" s="13">
        <v>0.55000000000000004</v>
      </c>
      <c r="E169" s="12" t="s">
        <v>713</v>
      </c>
      <c r="F169" s="11" t="s">
        <v>786</v>
      </c>
      <c r="G169" s="13" t="s">
        <v>307</v>
      </c>
      <c r="H169" s="12"/>
      <c r="I169" s="12"/>
      <c r="J169" s="12" t="s">
        <v>308</v>
      </c>
      <c r="K169" s="12">
        <v>17</v>
      </c>
      <c r="L169" s="12">
        <v>98.04</v>
      </c>
      <c r="M169" s="12">
        <v>0</v>
      </c>
      <c r="N169" s="11" t="s">
        <v>309</v>
      </c>
      <c r="O169" s="11" t="s">
        <v>718</v>
      </c>
      <c r="P169" s="11" t="s">
        <v>719</v>
      </c>
      <c r="Q169" s="11" t="s">
        <v>738</v>
      </c>
      <c r="R169" s="11" t="s">
        <v>739</v>
      </c>
      <c r="S169" s="11" t="s">
        <v>312</v>
      </c>
      <c r="T169" s="11" t="s">
        <v>312</v>
      </c>
      <c r="U169" s="11" t="s">
        <v>728</v>
      </c>
      <c r="V169" s="12" t="s">
        <v>832</v>
      </c>
      <c r="W169" s="11" t="s">
        <v>833</v>
      </c>
      <c r="X169" s="14">
        <v>91</v>
      </c>
      <c r="Y169" s="14">
        <v>2070</v>
      </c>
      <c r="Z169" s="14">
        <v>91</v>
      </c>
      <c r="AA169" s="15">
        <v>0.94597751981325895</v>
      </c>
      <c r="AB169" s="16">
        <v>0.44771171956031203</v>
      </c>
      <c r="AC169" s="17">
        <v>2258967</v>
      </c>
      <c r="AD169" s="14">
        <v>101033</v>
      </c>
      <c r="AE169" s="14">
        <v>101033</v>
      </c>
      <c r="AF169" s="14">
        <v>24823.813186813099</v>
      </c>
      <c r="AG169" s="14">
        <v>24823.813186813099</v>
      </c>
      <c r="AH169" s="14">
        <v>40365</v>
      </c>
      <c r="AI169" s="14">
        <v>40365</v>
      </c>
      <c r="AJ169" s="14">
        <v>11</v>
      </c>
      <c r="AK169" s="14">
        <v>33</v>
      </c>
      <c r="AL169" s="14">
        <v>0</v>
      </c>
      <c r="AM169" s="14">
        <v>0</v>
      </c>
      <c r="AN169" s="14">
        <v>0</v>
      </c>
      <c r="AO169" s="14">
        <v>0</v>
      </c>
      <c r="AP169" s="14">
        <v>33</v>
      </c>
      <c r="AQ169" s="22">
        <f>VLOOKUP($B169,Sheet3!$A:$Z,3,FALSE)</f>
        <v>9.8126720229446446E-4</v>
      </c>
      <c r="AR169" s="22">
        <f>VLOOKUP($B169,Sheet3!$A:$Z,4,FALSE)</f>
        <v>6.7229314905668282E-4</v>
      </c>
      <c r="AS169" s="22">
        <f>VLOOKUP($B169,Sheet3!$A:$Z,5,FALSE)</f>
        <v>8.9322464379531705E-4</v>
      </c>
      <c r="AT169" s="22">
        <f>VLOOKUP($B169,Sheet3!$A:$Z,6,FALSE)</f>
        <v>1.2671129337341234E-3</v>
      </c>
      <c r="AU169" s="22">
        <f>VLOOKUP($B169,Sheet3!$A:$Z,6,FALSE)</f>
        <v>1.2671129337341234E-3</v>
      </c>
      <c r="AV169" s="22">
        <f>VLOOKUP($B169,Sheet3!$A:$Z,8,FALSE)</f>
        <v>1.4864308000985663E-3</v>
      </c>
      <c r="AW169" s="22">
        <f>VLOOKUP($B169,Sheet3!$A:$Z,9,FALSE)</f>
        <v>1.1756675032344992E-3</v>
      </c>
      <c r="AX169" s="22">
        <f>VLOOKUP($B169,Sheet3!$A:$Z,10,FALSE)</f>
        <v>1.4130327791909156E-3</v>
      </c>
      <c r="AY169" s="22">
        <f>VLOOKUP($B169,Sheet3!$A:$Z,11,FALSE)</f>
        <v>7.4102883912624594E-4</v>
      </c>
      <c r="AZ169" s="22">
        <f>VLOOKUP($B169,Sheet3!$A:$Z,12,FALSE)</f>
        <v>1.9536533951596628E-4</v>
      </c>
      <c r="BA169" s="22">
        <f>VLOOKUP($B169,Sheet3!$A:$Z,13,FALSE)</f>
        <v>8.9104890710673616E-4</v>
      </c>
      <c r="BB169" s="22">
        <f>VLOOKUP($B169,Sheet3!$A:$Z,14,FALSE)</f>
        <v>2.4863141969029415E-4</v>
      </c>
      <c r="BC169" s="23">
        <f>VLOOKUP($B169,Sheet3!$A:$Z,15,FALSE)</f>
        <v>1.1285855922297857E-3</v>
      </c>
      <c r="BD169" s="22">
        <f>VLOOKUP($B169,Sheet3!$A:$Z,16,FALSE)</f>
        <v>6.0168461393485262E-4</v>
      </c>
      <c r="BE169" s="22">
        <f>VLOOKUP($B169,Sheet3!$A:$Z,17,FALSE)</f>
        <v>4.6578694742752726E-4</v>
      </c>
      <c r="BF169" s="22">
        <f>VLOOKUP($B169,Sheet3!$A:$Z,18,FALSE)</f>
        <v>5.301932344675775E-4</v>
      </c>
      <c r="BG169" s="22">
        <f>VLOOKUP($B169,Sheet3!$A:$Z,19,FALSE)</f>
        <v>7.4059748904801005E-4</v>
      </c>
      <c r="BH169" s="22">
        <f>VLOOKUP($B169,Sheet3!$A:$Z,20,FALSE)</f>
        <v>4.6394171156739447E-4</v>
      </c>
      <c r="BI169" s="22">
        <f>VLOOKUP($B169,Sheet3!$A:$Z,21,FALSE)</f>
        <v>3.4183837316349291E-4</v>
      </c>
      <c r="BJ169" s="22">
        <f>VLOOKUP($B169,Sheet3!$A:$Z,22,FALSE)</f>
        <v>1.3039690133298414E-3</v>
      </c>
      <c r="BK169" s="22">
        <f>VLOOKUP($B169,Sheet3!$A:$Z,23,FALSE)</f>
        <v>2.3580674073832662E-3</v>
      </c>
      <c r="BL169" s="22">
        <f>VLOOKUP($B169,Sheet3!$A:$Z,24,FALSE)</f>
        <v>1.6284211929760463E-3</v>
      </c>
      <c r="BM169" s="22">
        <f>VLOOKUP($B169,Sheet3!$A:$Z,25,FALSE)</f>
        <v>1.4269825275121022E-3</v>
      </c>
      <c r="BN169" s="22">
        <f>VLOOKUP($B169,Sheet3!$A:$Z,25,FALSE)</f>
        <v>1.4269825275121022E-3</v>
      </c>
    </row>
    <row r="170" spans="1:66" hidden="1" x14ac:dyDescent="0.2">
      <c r="A170" t="str">
        <f>VLOOKUP(B170,Sheet3!A:B,2,FALSE)</f>
        <v>compare with baikal</v>
      </c>
      <c r="B170" s="12" t="s">
        <v>45</v>
      </c>
      <c r="C170" s="13">
        <v>97.79</v>
      </c>
      <c r="D170" s="13">
        <v>4.42</v>
      </c>
      <c r="E170" s="12" t="s">
        <v>960</v>
      </c>
      <c r="F170" s="11" t="s">
        <v>961</v>
      </c>
      <c r="G170" s="13" t="s">
        <v>962</v>
      </c>
      <c r="H170" s="12"/>
      <c r="I170" s="12"/>
      <c r="J170" s="12" t="s">
        <v>308</v>
      </c>
      <c r="K170" s="12">
        <v>9</v>
      </c>
      <c r="L170" s="12">
        <v>100</v>
      </c>
      <c r="M170" s="12">
        <v>3.92</v>
      </c>
      <c r="N170" s="11"/>
      <c r="O170" s="11"/>
      <c r="P170" s="11"/>
      <c r="Q170" s="11"/>
      <c r="R170" s="11"/>
      <c r="S170" s="11"/>
      <c r="T170" s="11"/>
      <c r="U170" s="11" t="s">
        <v>961</v>
      </c>
      <c r="V170" s="12" t="s">
        <v>963</v>
      </c>
      <c r="W170" s="11"/>
      <c r="X170" s="14">
        <v>100</v>
      </c>
      <c r="Y170" s="14">
        <v>2292</v>
      </c>
      <c r="Z170" s="14">
        <v>100</v>
      </c>
      <c r="AA170" s="15">
        <v>0.89607057719127903</v>
      </c>
      <c r="AB170" s="16">
        <v>0.53078499292579395</v>
      </c>
      <c r="AC170" s="17">
        <v>2377652</v>
      </c>
      <c r="AD170" s="14">
        <v>176433</v>
      </c>
      <c r="AE170" s="14">
        <v>176433</v>
      </c>
      <c r="AF170" s="14">
        <v>23776.52</v>
      </c>
      <c r="AG170" s="14">
        <v>23776.52</v>
      </c>
      <c r="AH170" s="14">
        <v>61370</v>
      </c>
      <c r="AI170" s="14">
        <v>61370</v>
      </c>
      <c r="AJ170" s="14">
        <v>11</v>
      </c>
      <c r="AK170" s="14">
        <v>44</v>
      </c>
      <c r="AL170" s="14">
        <v>0</v>
      </c>
      <c r="AM170" s="14">
        <v>0</v>
      </c>
      <c r="AN170" s="14">
        <v>1</v>
      </c>
      <c r="AO170" s="14">
        <v>0</v>
      </c>
      <c r="AP170" s="14">
        <v>45</v>
      </c>
      <c r="AQ170" s="22">
        <f>VLOOKUP($B170,Sheet3!$A:$Z,3,FALSE)</f>
        <v>3.1561262614549987E-2</v>
      </c>
      <c r="AR170" s="22">
        <f>VLOOKUP($B170,Sheet3!$A:$Z,4,FALSE)</f>
        <v>4.2790396601443178E-3</v>
      </c>
      <c r="AS170" s="22">
        <f>VLOOKUP($B170,Sheet3!$A:$Z,5,FALSE)</f>
        <v>1.9651911765133531E-2</v>
      </c>
      <c r="AT170" s="22">
        <f>VLOOKUP($B170,Sheet3!$A:$Z,6,FALSE)</f>
        <v>3.4561942466197915E-3</v>
      </c>
      <c r="AU170" s="22">
        <f>VLOOKUP($B170,Sheet3!$A:$Z,6,FALSE)</f>
        <v>3.4561942466197915E-3</v>
      </c>
      <c r="AV170" s="22">
        <f>VLOOKUP($B170,Sheet3!$A:$Z,8,FALSE)</f>
        <v>5.6200874067574415E-6</v>
      </c>
      <c r="AW170" s="22">
        <f>VLOOKUP($B170,Sheet3!$A:$Z,9,FALSE)</f>
        <v>9.034132169158546E-5</v>
      </c>
      <c r="AX170" s="22">
        <f>VLOOKUP($B170,Sheet3!$A:$Z,10,FALSE)</f>
        <v>3.5809711962955156E-7</v>
      </c>
      <c r="AY170" s="22">
        <f>VLOOKUP($B170,Sheet3!$A:$Z,11,FALSE)</f>
        <v>5.7600297680848466E-7</v>
      </c>
      <c r="AZ170" s="22">
        <f>VLOOKUP($B170,Sheet3!$A:$Z,12,FALSE)</f>
        <v>6.0416571929397405E-6</v>
      </c>
      <c r="BA170" s="22">
        <f>VLOOKUP($B170,Sheet3!$A:$Z,13,FALSE)</f>
        <v>3.3592086047678384E-7</v>
      </c>
      <c r="BB170" s="22">
        <f>VLOOKUP($B170,Sheet3!$A:$Z,14,FALSE)</f>
        <v>4.6271696415918227E-7</v>
      </c>
      <c r="BC170" s="23">
        <f>VLOOKUP($B170,Sheet3!$A:$Z,15,FALSE)</f>
        <v>3.0422885995131663E-7</v>
      </c>
      <c r="BD170" s="22">
        <f>VLOOKUP($B170,Sheet3!$A:$Z,16,FALSE)</f>
        <v>8.4065947202624468E-3</v>
      </c>
      <c r="BE170" s="22">
        <f>VLOOKUP($B170,Sheet3!$A:$Z,17,FALSE)</f>
        <v>7.183878554798814E-3</v>
      </c>
      <c r="BF170" s="22">
        <f>VLOOKUP($B170,Sheet3!$A:$Z,18,FALSE)</f>
        <v>1.4994983533865478E-3</v>
      </c>
      <c r="BG170" s="22">
        <f>VLOOKUP($B170,Sheet3!$A:$Z,19,FALSE)</f>
        <v>6.2026700343510798E-7</v>
      </c>
      <c r="BH170" s="22">
        <f>VLOOKUP($B170,Sheet3!$A:$Z,20,FALSE)</f>
        <v>8.4685060153511513E-7</v>
      </c>
      <c r="BI170" s="22">
        <f>VLOOKUP($B170,Sheet3!$A:$Z,21,FALSE)</f>
        <v>6.3030915437982794E-4</v>
      </c>
      <c r="BJ170" s="22">
        <f>VLOOKUP($B170,Sheet3!$A:$Z,22,FALSE)</f>
        <v>5.0681098055496231E-7</v>
      </c>
      <c r="BK170" s="22">
        <f>VLOOKUP($B170,Sheet3!$A:$Z,23,FALSE)</f>
        <v>1.0536793778790855E-6</v>
      </c>
      <c r="BL170" s="22">
        <f>VLOOKUP($B170,Sheet3!$A:$Z,24,FALSE)</f>
        <v>8.3216061465752882E-7</v>
      </c>
      <c r="BM170" s="22">
        <f>VLOOKUP($B170,Sheet3!$A:$Z,25,FALSE)</f>
        <v>5.9268234328452553E-7</v>
      </c>
      <c r="BN170" s="22">
        <f>VLOOKUP($B170,Sheet3!$A:$Z,25,FALSE)</f>
        <v>5.9268234328452553E-7</v>
      </c>
    </row>
    <row r="171" spans="1:66" hidden="1" x14ac:dyDescent="0.2">
      <c r="A171" t="str">
        <f>VLOOKUP(B171,Sheet3!A:B,2,FALSE)</f>
        <v>compare with baikal</v>
      </c>
      <c r="B171" s="12" t="s">
        <v>16</v>
      </c>
      <c r="C171" s="13">
        <v>99.45</v>
      </c>
      <c r="D171" s="13">
        <v>0.83</v>
      </c>
      <c r="E171" s="12" t="s">
        <v>960</v>
      </c>
      <c r="F171" s="11" t="s">
        <v>961</v>
      </c>
      <c r="G171" s="13" t="s">
        <v>962</v>
      </c>
      <c r="H171" s="12"/>
      <c r="I171" s="12"/>
      <c r="J171" s="12" t="s">
        <v>308</v>
      </c>
      <c r="K171" s="12">
        <v>9</v>
      </c>
      <c r="L171" s="12">
        <v>100</v>
      </c>
      <c r="M171" s="12">
        <v>2.63</v>
      </c>
      <c r="N171" s="11"/>
      <c r="O171" s="11"/>
      <c r="P171" s="11"/>
      <c r="Q171" s="11"/>
      <c r="R171" s="11"/>
      <c r="S171" s="11"/>
      <c r="T171" s="11"/>
      <c r="U171" s="11" t="s">
        <v>961</v>
      </c>
      <c r="V171" s="12" t="s">
        <v>964</v>
      </c>
      <c r="W171" s="11"/>
      <c r="X171" s="14">
        <v>47</v>
      </c>
      <c r="Y171" s="14">
        <v>2212</v>
      </c>
      <c r="Z171" s="14">
        <v>47</v>
      </c>
      <c r="AA171" s="15">
        <v>0.89265021495095898</v>
      </c>
      <c r="AB171" s="16">
        <v>0.54862126064447403</v>
      </c>
      <c r="AC171" s="17">
        <v>2243535</v>
      </c>
      <c r="AD171" s="14">
        <v>172357</v>
      </c>
      <c r="AE171" s="14">
        <v>172357</v>
      </c>
      <c r="AF171" s="14">
        <v>47734.787234042502</v>
      </c>
      <c r="AG171" s="14">
        <v>47734.787234042502</v>
      </c>
      <c r="AH171" s="14">
        <v>84183</v>
      </c>
      <c r="AI171" s="14">
        <v>84183</v>
      </c>
      <c r="AJ171" s="14">
        <v>11</v>
      </c>
      <c r="AK171" s="14">
        <v>46</v>
      </c>
      <c r="AL171" s="14">
        <v>0</v>
      </c>
      <c r="AM171" s="14">
        <v>0</v>
      </c>
      <c r="AN171" s="14">
        <v>1</v>
      </c>
      <c r="AO171" s="14">
        <v>0</v>
      </c>
      <c r="AP171" s="14">
        <v>47</v>
      </c>
      <c r="AQ171" s="22">
        <f>VLOOKUP($B171,Sheet3!$A:$Z,3,FALSE)</f>
        <v>7.355411361410516E-2</v>
      </c>
      <c r="AR171" s="22">
        <f>VLOOKUP($B171,Sheet3!$A:$Z,4,FALSE)</f>
        <v>1.2139603071247515E-2</v>
      </c>
      <c r="AS171" s="22">
        <f>VLOOKUP($B171,Sheet3!$A:$Z,5,FALSE)</f>
        <v>3.7985819520110681E-2</v>
      </c>
      <c r="AT171" s="22">
        <f>VLOOKUP($B171,Sheet3!$A:$Z,6,FALSE)</f>
        <v>6.8292272148545415E-3</v>
      </c>
      <c r="AU171" s="22">
        <f>VLOOKUP($B171,Sheet3!$A:$Z,6,FALSE)</f>
        <v>6.8292272148545415E-3</v>
      </c>
      <c r="AV171" s="22">
        <f>VLOOKUP($B171,Sheet3!$A:$Z,8,FALSE)</f>
        <v>6.1726343505187267E-6</v>
      </c>
      <c r="AW171" s="22">
        <f>VLOOKUP($B171,Sheet3!$A:$Z,9,FALSE)</f>
        <v>2.6151297022820814E-4</v>
      </c>
      <c r="AX171" s="22">
        <f>VLOOKUP($B171,Sheet3!$A:$Z,10,FALSE)</f>
        <v>8.2483571541475401E-7</v>
      </c>
      <c r="AY171" s="22">
        <f>VLOOKUP($B171,Sheet3!$A:$Z,11,FALSE)</f>
        <v>3.8053111836323485E-7</v>
      </c>
      <c r="AZ171" s="22">
        <f>VLOOKUP($B171,Sheet3!$A:$Z,12,FALSE)</f>
        <v>6.5466145506677453E-5</v>
      </c>
      <c r="BA171" s="22">
        <f>VLOOKUP($B171,Sheet3!$A:$Z,13,FALSE)</f>
        <v>4.3753427075670965E-7</v>
      </c>
      <c r="BB171" s="22">
        <f>VLOOKUP($B171,Sheet3!$A:$Z,14,FALSE)</f>
        <v>6.4704186563555046E-7</v>
      </c>
      <c r="BC171" s="23">
        <f>VLOOKUP($B171,Sheet3!$A:$Z,15,FALSE)</f>
        <v>3.7536489991027479E-7</v>
      </c>
      <c r="BD171" s="22">
        <f>VLOOKUP($B171,Sheet3!$A:$Z,16,FALSE)</f>
        <v>1.8994539194327951E-2</v>
      </c>
      <c r="BE171" s="22">
        <f>VLOOKUP($B171,Sheet3!$A:$Z,17,FALSE)</f>
        <v>6.4406582090541084E-3</v>
      </c>
      <c r="BF171" s="22">
        <f>VLOOKUP($B171,Sheet3!$A:$Z,18,FALSE)</f>
        <v>2.6750657636519259E-3</v>
      </c>
      <c r="BG171" s="22">
        <f>VLOOKUP($B171,Sheet3!$A:$Z,19,FALSE)</f>
        <v>1.6309389675406401E-6</v>
      </c>
      <c r="BH171" s="22">
        <f>VLOOKUP($B171,Sheet3!$A:$Z,20,FALSE)</f>
        <v>1.7510175883923718E-6</v>
      </c>
      <c r="BI171" s="22">
        <f>VLOOKUP($B171,Sheet3!$A:$Z,21,FALSE)</f>
        <v>2.8060265079123421E-3</v>
      </c>
      <c r="BJ171" s="22">
        <f>VLOOKUP($B171,Sheet3!$A:$Z,22,FALSE)</f>
        <v>7.3521411706116217E-7</v>
      </c>
      <c r="BK171" s="22">
        <f>VLOOKUP($B171,Sheet3!$A:$Z,23,FALSE)</f>
        <v>1.3523920825694215E-6</v>
      </c>
      <c r="BL171" s="22">
        <f>VLOOKUP($B171,Sheet3!$A:$Z,24,FALSE)</f>
        <v>1.2686587639857317E-6</v>
      </c>
      <c r="BM171" s="22">
        <f>VLOOKUP($B171,Sheet3!$A:$Z,25,FALSE)</f>
        <v>9.4100502621489267E-7</v>
      </c>
      <c r="BN171" s="22">
        <f>VLOOKUP($B171,Sheet3!$A:$Z,25,FALSE)</f>
        <v>9.4100502621489267E-7</v>
      </c>
    </row>
    <row r="172" spans="1:66" hidden="1" x14ac:dyDescent="0.2">
      <c r="A172" t="str">
        <f>VLOOKUP(B172,Sheet3!A:B,2,FALSE)</f>
        <v>compare with baikal</v>
      </c>
      <c r="B172" s="12" t="s">
        <v>41</v>
      </c>
      <c r="C172" s="13">
        <v>92.06</v>
      </c>
      <c r="D172" s="13">
        <v>1.64</v>
      </c>
      <c r="E172" s="12" t="s">
        <v>1712</v>
      </c>
      <c r="F172" s="11" t="s">
        <v>1720</v>
      </c>
      <c r="G172" s="13" t="s">
        <v>307</v>
      </c>
      <c r="H172" s="11"/>
      <c r="I172" s="12"/>
      <c r="J172" s="12" t="s">
        <v>308</v>
      </c>
      <c r="K172" s="12">
        <v>9</v>
      </c>
      <c r="L172" s="12">
        <v>100</v>
      </c>
      <c r="M172" s="12">
        <v>0</v>
      </c>
      <c r="N172" s="11" t="s">
        <v>309</v>
      </c>
      <c r="O172" s="11" t="s">
        <v>718</v>
      </c>
      <c r="P172" s="11" t="s">
        <v>1721</v>
      </c>
      <c r="Q172" s="11" t="s">
        <v>1722</v>
      </c>
      <c r="R172" s="11" t="s">
        <v>1723</v>
      </c>
      <c r="S172" s="11" t="s">
        <v>312</v>
      </c>
      <c r="T172" s="11" t="s">
        <v>312</v>
      </c>
      <c r="U172" s="11" t="s">
        <v>1720</v>
      </c>
      <c r="V172" s="12" t="s">
        <v>1724</v>
      </c>
      <c r="W172" s="11" t="s">
        <v>1725</v>
      </c>
      <c r="X172" s="14">
        <v>162</v>
      </c>
      <c r="Y172" s="14">
        <v>2741</v>
      </c>
      <c r="Z172" s="14">
        <v>162</v>
      </c>
      <c r="AA172" s="15">
        <v>0.917554950744215</v>
      </c>
      <c r="AB172" s="16">
        <v>0.35943017567751401</v>
      </c>
      <c r="AC172" s="17">
        <v>2984218</v>
      </c>
      <c r="AD172" s="14">
        <v>143942</v>
      </c>
      <c r="AE172" s="14">
        <v>143942</v>
      </c>
      <c r="AF172" s="14">
        <v>18421.0987654321</v>
      </c>
      <c r="AG172" s="14">
        <v>18421.0987654321</v>
      </c>
      <c r="AH172" s="14">
        <v>33518</v>
      </c>
      <c r="AI172" s="14">
        <v>33518</v>
      </c>
      <c r="AJ172" s="14">
        <v>11</v>
      </c>
      <c r="AK172" s="14">
        <v>45</v>
      </c>
      <c r="AL172" s="14">
        <v>0</v>
      </c>
      <c r="AM172" s="14">
        <v>0</v>
      </c>
      <c r="AN172" s="14">
        <v>2</v>
      </c>
      <c r="AO172" s="14">
        <v>1</v>
      </c>
      <c r="AP172" s="14">
        <v>48</v>
      </c>
      <c r="AQ172" s="22">
        <f>VLOOKUP($B172,Sheet3!$A:$Z,3,FALSE)</f>
        <v>7.1016483567124186E-3</v>
      </c>
      <c r="AR172" s="22">
        <f>VLOOKUP($B172,Sheet3!$A:$Z,4,FALSE)</f>
        <v>4.7404800254378029E-3</v>
      </c>
      <c r="AS172" s="22">
        <f>VLOOKUP($B172,Sheet3!$A:$Z,5,FALSE)</f>
        <v>7.9030516888273089E-3</v>
      </c>
      <c r="AT172" s="22">
        <f>VLOOKUP($B172,Sheet3!$A:$Z,6,FALSE)</f>
        <v>9.0464057555724973E-3</v>
      </c>
      <c r="AU172" s="22">
        <f>VLOOKUP($B172,Sheet3!$A:$Z,6,FALSE)</f>
        <v>9.0464057555724973E-3</v>
      </c>
      <c r="AV172" s="22">
        <f>VLOOKUP($B172,Sheet3!$A:$Z,8,FALSE)</f>
        <v>2.1430593935760699E-6</v>
      </c>
      <c r="AW172" s="22">
        <f>VLOOKUP($B172,Sheet3!$A:$Z,9,FALSE)</f>
        <v>3.5845419652458969E-5</v>
      </c>
      <c r="AX172" s="22">
        <f>VLOOKUP($B172,Sheet3!$A:$Z,10,FALSE)</f>
        <v>4.1585643320263156E-7</v>
      </c>
      <c r="AY172" s="22">
        <f>VLOOKUP($B172,Sheet3!$A:$Z,11,FALSE)</f>
        <v>3.0168006868988014E-7</v>
      </c>
      <c r="AZ172" s="22">
        <f>VLOOKUP($B172,Sheet3!$A:$Z,12,FALSE)</f>
        <v>1.9281920749845577E-5</v>
      </c>
      <c r="BA172" s="22">
        <f>VLOOKUP($B172,Sheet3!$A:$Z,13,FALSE)</f>
        <v>5.82566928689799E-7</v>
      </c>
      <c r="BB172" s="22">
        <f>VLOOKUP($B172,Sheet3!$A:$Z,14,FALSE)</f>
        <v>3.9106824890844688E-7</v>
      </c>
      <c r="BC172" s="23">
        <f>VLOOKUP($B172,Sheet3!$A:$Z,15,FALSE)</f>
        <v>1.0743994815055452E-6</v>
      </c>
      <c r="BD172" s="22">
        <f>VLOOKUP($B172,Sheet3!$A:$Z,16,FALSE)</f>
        <v>1.6787971509291102E-3</v>
      </c>
      <c r="BE172" s="22">
        <f>VLOOKUP($B172,Sheet3!$A:$Z,17,FALSE)</f>
        <v>1.1691521942025102E-2</v>
      </c>
      <c r="BF172" s="22">
        <f>VLOOKUP($B172,Sheet3!$A:$Z,18,FALSE)</f>
        <v>6.6988913063109924E-3</v>
      </c>
      <c r="BG172" s="22">
        <f>VLOOKUP($B172,Sheet3!$A:$Z,19,FALSE)</f>
        <v>7.1709427231401455E-7</v>
      </c>
      <c r="BH172" s="22">
        <f>VLOOKUP($B172,Sheet3!$A:$Z,20,FALSE)</f>
        <v>7.8257536116465232E-7</v>
      </c>
      <c r="BI172" s="22">
        <f>VLOOKUP($B172,Sheet3!$A:$Z,21,FALSE)</f>
        <v>1.8177767669889304E-3</v>
      </c>
      <c r="BJ172" s="22">
        <f>VLOOKUP($B172,Sheet3!$A:$Z,22,FALSE)</f>
        <v>5.4330857435372236E-7</v>
      </c>
      <c r="BK172" s="22">
        <f>VLOOKUP($B172,Sheet3!$A:$Z,23,FALSE)</f>
        <v>2.0878979197353759E-6</v>
      </c>
      <c r="BL172" s="22">
        <f>VLOOKUP($B172,Sheet3!$A:$Z,24,FALSE)</f>
        <v>2.5234365331483351E-6</v>
      </c>
      <c r="BM172" s="22">
        <f>VLOOKUP($B172,Sheet3!$A:$Z,25,FALSE)</f>
        <v>1.3618834035075657E-6</v>
      </c>
      <c r="BN172" s="22">
        <f>VLOOKUP($B172,Sheet3!$A:$Z,25,FALSE)</f>
        <v>1.3618834035075657E-6</v>
      </c>
    </row>
    <row r="173" spans="1:66" hidden="1" x14ac:dyDescent="0.2">
      <c r="A173" t="str">
        <f>VLOOKUP(B173,Sheet3!A:B,2,FALSE)</f>
        <v>compare with baikal</v>
      </c>
      <c r="B173" s="12" t="s">
        <v>55</v>
      </c>
      <c r="C173" s="13">
        <v>96.37</v>
      </c>
      <c r="D173" s="13">
        <v>0.56000000000000005</v>
      </c>
      <c r="E173" s="12" t="s">
        <v>1712</v>
      </c>
      <c r="F173" s="11" t="s">
        <v>1726</v>
      </c>
      <c r="G173" s="13" t="s">
        <v>307</v>
      </c>
      <c r="H173" s="12"/>
      <c r="I173" s="12"/>
      <c r="J173" s="12" t="s">
        <v>308</v>
      </c>
      <c r="K173" s="12">
        <v>9</v>
      </c>
      <c r="L173" s="12">
        <v>100</v>
      </c>
      <c r="M173" s="12">
        <v>5.26</v>
      </c>
      <c r="N173" s="11" t="s">
        <v>309</v>
      </c>
      <c r="O173" s="11" t="s">
        <v>718</v>
      </c>
      <c r="P173" s="11" t="s">
        <v>1721</v>
      </c>
      <c r="Q173" s="11" t="s">
        <v>1722</v>
      </c>
      <c r="R173" s="11" t="s">
        <v>1727</v>
      </c>
      <c r="S173" s="11" t="s">
        <v>312</v>
      </c>
      <c r="T173" s="11" t="s">
        <v>312</v>
      </c>
      <c r="U173" s="11" t="s">
        <v>1726</v>
      </c>
      <c r="V173" s="12" t="s">
        <v>1728</v>
      </c>
      <c r="W173" s="11" t="s">
        <v>1729</v>
      </c>
      <c r="X173" s="14">
        <v>187</v>
      </c>
      <c r="Y173" s="14">
        <v>2560</v>
      </c>
      <c r="Z173" s="14">
        <v>187</v>
      </c>
      <c r="AA173" s="15">
        <v>0.934933792446204</v>
      </c>
      <c r="AB173" s="16">
        <v>0.32621446088967399</v>
      </c>
      <c r="AC173" s="17">
        <v>2745004</v>
      </c>
      <c r="AD173" s="14">
        <v>156128</v>
      </c>
      <c r="AE173" s="14">
        <v>156128</v>
      </c>
      <c r="AF173" s="14">
        <v>14679.165775400999</v>
      </c>
      <c r="AG173" s="14">
        <v>14679.165775400999</v>
      </c>
      <c r="AH173" s="14">
        <v>24182</v>
      </c>
      <c r="AI173" s="14">
        <v>24182</v>
      </c>
      <c r="AJ173" s="14">
        <v>11</v>
      </c>
      <c r="AK173" s="14">
        <v>41</v>
      </c>
      <c r="AL173" s="14">
        <v>0</v>
      </c>
      <c r="AM173" s="14">
        <v>0</v>
      </c>
      <c r="AN173" s="14">
        <v>0</v>
      </c>
      <c r="AO173" s="14">
        <v>1</v>
      </c>
      <c r="AP173" s="14">
        <v>42</v>
      </c>
      <c r="AQ173" s="22">
        <f>VLOOKUP($B173,Sheet3!$A:$Z,3,FALSE)</f>
        <v>1.3553189891057237E-2</v>
      </c>
      <c r="AR173" s="22">
        <f>VLOOKUP($B173,Sheet3!$A:$Z,4,FALSE)</f>
        <v>3.2545338809100567E-3</v>
      </c>
      <c r="AS173" s="22">
        <f>VLOOKUP($B173,Sheet3!$A:$Z,5,FALSE)</f>
        <v>8.2862783294284596E-3</v>
      </c>
      <c r="AT173" s="22">
        <f>VLOOKUP($B173,Sheet3!$A:$Z,6,FALSE)</f>
        <v>5.2706631466732951E-3</v>
      </c>
      <c r="AU173" s="22">
        <f>VLOOKUP($B173,Sheet3!$A:$Z,6,FALSE)</f>
        <v>5.2706631466732951E-3</v>
      </c>
      <c r="AV173" s="22">
        <f>VLOOKUP($B173,Sheet3!$A:$Z,8,FALSE)</f>
        <v>8.4913390357668248E-7</v>
      </c>
      <c r="AW173" s="22">
        <f>VLOOKUP($B173,Sheet3!$A:$Z,9,FALSE)</f>
        <v>1.1106262161308424E-4</v>
      </c>
      <c r="AX173" s="22">
        <f>VLOOKUP($B173,Sheet3!$A:$Z,10,FALSE)</f>
        <v>5.8544401207197696E-8</v>
      </c>
      <c r="AY173" s="22">
        <f>VLOOKUP($B173,Sheet3!$A:$Z,11,FALSE)</f>
        <v>1.33396635905035E-7</v>
      </c>
      <c r="AZ173" s="22">
        <f>VLOOKUP($B173,Sheet3!$A:$Z,12,FALSE)</f>
        <v>9.9331902559794089E-5</v>
      </c>
      <c r="BA173" s="22">
        <f>VLOOKUP($B173,Sheet3!$A:$Z,13,FALSE)</f>
        <v>5.1394225929672836E-8</v>
      </c>
      <c r="BB173" s="22">
        <f>VLOOKUP($B173,Sheet3!$A:$Z,14,FALSE)</f>
        <v>9.6594169453015071E-7</v>
      </c>
      <c r="BC173" s="23">
        <f>VLOOKUP($B173,Sheet3!$A:$Z,15,FALSE)</f>
        <v>5.8385022966965722E-8</v>
      </c>
      <c r="BD173" s="22">
        <f>VLOOKUP($B173,Sheet3!$A:$Z,16,FALSE)</f>
        <v>3.2215785310389833E-3</v>
      </c>
      <c r="BE173" s="22">
        <f>VLOOKUP($B173,Sheet3!$A:$Z,17,FALSE)</f>
        <v>7.0505740600140827E-3</v>
      </c>
      <c r="BF173" s="22">
        <f>VLOOKUP($B173,Sheet3!$A:$Z,18,FALSE)</f>
        <v>3.2500137632665233E-3</v>
      </c>
      <c r="BG173" s="22">
        <f>VLOOKUP($B173,Sheet3!$A:$Z,19,FALSE)</f>
        <v>4.003948490684155E-7</v>
      </c>
      <c r="BH173" s="22">
        <f>VLOOKUP($B173,Sheet3!$A:$Z,20,FALSE)</f>
        <v>1.0496403826018605E-5</v>
      </c>
      <c r="BI173" s="22">
        <f>VLOOKUP($B173,Sheet3!$A:$Z,21,FALSE)</f>
        <v>4.9058048315067087E-3</v>
      </c>
      <c r="BJ173" s="22">
        <f>VLOOKUP($B173,Sheet3!$A:$Z,22,FALSE)</f>
        <v>2.4560427379378911E-7</v>
      </c>
      <c r="BK173" s="22">
        <f>VLOOKUP($B173,Sheet3!$A:$Z,23,FALSE)</f>
        <v>4.5328416559723117E-6</v>
      </c>
      <c r="BL173" s="22">
        <f>VLOOKUP($B173,Sheet3!$A:$Z,24,FALSE)</f>
        <v>2.620289100200026E-6</v>
      </c>
      <c r="BM173" s="22">
        <f>VLOOKUP($B173,Sheet3!$A:$Z,25,FALSE)</f>
        <v>1.9995145888621011E-7</v>
      </c>
      <c r="BN173" s="22">
        <f>VLOOKUP($B173,Sheet3!$A:$Z,25,FALSE)</f>
        <v>1.9995145888621011E-7</v>
      </c>
    </row>
    <row r="174" spans="1:66" hidden="1" x14ac:dyDescent="0.2">
      <c r="A174">
        <f>VLOOKUP(B174,Sheet3!A:B,2,FALSE)</f>
        <v>0</v>
      </c>
      <c r="B174" s="12" t="s">
        <v>861</v>
      </c>
      <c r="C174" s="13">
        <v>67.53</v>
      </c>
      <c r="D174" s="13">
        <v>6.1</v>
      </c>
      <c r="E174" s="12" t="s">
        <v>842</v>
      </c>
      <c r="F174" s="11" t="s">
        <v>846</v>
      </c>
      <c r="G174" s="13" t="s">
        <v>307</v>
      </c>
      <c r="H174" s="12"/>
      <c r="I174" s="12"/>
      <c r="J174" s="12" t="s">
        <v>308</v>
      </c>
      <c r="K174" s="12">
        <v>4</v>
      </c>
      <c r="L174" s="12">
        <v>86.27</v>
      </c>
      <c r="M174" s="12">
        <v>7.89</v>
      </c>
      <c r="N174" s="11" t="s">
        <v>862</v>
      </c>
      <c r="O174" s="11" t="s">
        <v>312</v>
      </c>
      <c r="P174" s="11" t="s">
        <v>312</v>
      </c>
      <c r="Q174" s="11" t="s">
        <v>312</v>
      </c>
      <c r="R174" s="11" t="s">
        <v>312</v>
      </c>
      <c r="S174" s="11" t="s">
        <v>312</v>
      </c>
      <c r="T174" s="11" t="s">
        <v>312</v>
      </c>
      <c r="U174" s="11" t="s">
        <v>848</v>
      </c>
      <c r="V174" s="12" t="s">
        <v>863</v>
      </c>
      <c r="W174" s="11"/>
      <c r="X174" s="14">
        <v>638</v>
      </c>
      <c r="Y174" s="14">
        <v>2529</v>
      </c>
      <c r="Z174" s="14">
        <v>638</v>
      </c>
      <c r="AA174" s="15">
        <v>0.90033474321874696</v>
      </c>
      <c r="AB174" s="16">
        <v>0.55037219430550399</v>
      </c>
      <c r="AC174" s="17">
        <v>2072036</v>
      </c>
      <c r="AD174" s="14">
        <v>16365</v>
      </c>
      <c r="AE174" s="14">
        <v>16365</v>
      </c>
      <c r="AF174" s="14">
        <v>3247.7053291535999</v>
      </c>
      <c r="AG174" s="14">
        <v>3247.7053291535999</v>
      </c>
      <c r="AH174" s="14">
        <v>3416</v>
      </c>
      <c r="AI174" s="14">
        <v>3416</v>
      </c>
      <c r="AJ174" s="14">
        <v>11</v>
      </c>
      <c r="AK174" s="14">
        <v>18</v>
      </c>
      <c r="AL174" s="14">
        <v>0</v>
      </c>
      <c r="AM174" s="14">
        <v>0</v>
      </c>
      <c r="AN174" s="14">
        <v>0</v>
      </c>
      <c r="AO174" s="14">
        <v>0</v>
      </c>
      <c r="AP174" s="14">
        <v>18</v>
      </c>
      <c r="AQ174" s="22">
        <f>VLOOKUP($B174,Sheet3!$A:$Z,3,FALSE)</f>
        <v>2.3571388321390384E-4</v>
      </c>
      <c r="AR174" s="22">
        <f>VLOOKUP($B174,Sheet3!$A:$Z,4,FALSE)</f>
        <v>3.0764703492076244E-4</v>
      </c>
      <c r="AS174" s="22">
        <f>VLOOKUP($B174,Sheet3!$A:$Z,5,FALSE)</f>
        <v>3.0284762057218215E-4</v>
      </c>
      <c r="AT174" s="22">
        <f>VLOOKUP($B174,Sheet3!$A:$Z,6,FALSE)</f>
        <v>3.4381196946047725E-4</v>
      </c>
      <c r="AU174" s="22">
        <f>VLOOKUP($B174,Sheet3!$A:$Z,6,FALSE)</f>
        <v>3.4381196946047725E-4</v>
      </c>
      <c r="AV174" s="22">
        <f>VLOOKUP($B174,Sheet3!$A:$Z,8,FALSE)</f>
        <v>4.59651022748371E-4</v>
      </c>
      <c r="AW174" s="22">
        <f>VLOOKUP($B174,Sheet3!$A:$Z,9,FALSE)</f>
        <v>2.2698300318772357E-4</v>
      </c>
      <c r="AX174" s="22">
        <f>VLOOKUP($B174,Sheet3!$A:$Z,10,FALSE)</f>
        <v>4.7503526350415936E-4</v>
      </c>
      <c r="AY174" s="22">
        <f>VLOOKUP($B174,Sheet3!$A:$Z,11,FALSE)</f>
        <v>6.2264508371853743E-4</v>
      </c>
      <c r="AZ174" s="22">
        <f>VLOOKUP($B174,Sheet3!$A:$Z,12,FALSE)</f>
        <v>1.9290669236508489E-5</v>
      </c>
      <c r="BA174" s="22">
        <f>VLOOKUP($B174,Sheet3!$A:$Z,13,FALSE)</f>
        <v>8.44635280589103E-4</v>
      </c>
      <c r="BB174" s="22">
        <f>VLOOKUP($B174,Sheet3!$A:$Z,14,FALSE)</f>
        <v>2.3022792352691842E-5</v>
      </c>
      <c r="BC174" s="23">
        <f>VLOOKUP($B174,Sheet3!$A:$Z,15,FALSE)</f>
        <v>7.3259238475251968E-4</v>
      </c>
      <c r="BD174" s="22">
        <f>VLOOKUP($B174,Sheet3!$A:$Z,16,FALSE)</f>
        <v>3.647870312955981E-4</v>
      </c>
      <c r="BE174" s="22">
        <f>VLOOKUP($B174,Sheet3!$A:$Z,17,FALSE)</f>
        <v>2.4650937664833162E-4</v>
      </c>
      <c r="BF174" s="22">
        <f>VLOOKUP($B174,Sheet3!$A:$Z,18,FALSE)</f>
        <v>2.8092341128996344E-4</v>
      </c>
      <c r="BG174" s="22">
        <f>VLOOKUP($B174,Sheet3!$A:$Z,19,FALSE)</f>
        <v>5.2048379322015283E-4</v>
      </c>
      <c r="BH174" s="22">
        <f>VLOOKUP($B174,Sheet3!$A:$Z,20,FALSE)</f>
        <v>1.9940938183039508E-4</v>
      </c>
      <c r="BI174" s="22">
        <f>VLOOKUP($B174,Sheet3!$A:$Z,21,FALSE)</f>
        <v>1.9152359415854363E-4</v>
      </c>
      <c r="BJ174" s="22">
        <f>VLOOKUP($B174,Sheet3!$A:$Z,22,FALSE)</f>
        <v>5.0391911045471105E-4</v>
      </c>
      <c r="BK174" s="22">
        <f>VLOOKUP($B174,Sheet3!$A:$Z,23,FALSE)</f>
        <v>3.9649148742752462E-4</v>
      </c>
      <c r="BL174" s="22">
        <f>VLOOKUP($B174,Sheet3!$A:$Z,24,FALSE)</f>
        <v>5.2239311288654756E-4</v>
      </c>
      <c r="BM174" s="22">
        <f>VLOOKUP($B174,Sheet3!$A:$Z,25,FALSE)</f>
        <v>5.6011773973527732E-4</v>
      </c>
      <c r="BN174" s="22">
        <f>VLOOKUP($B174,Sheet3!$A:$Z,25,FALSE)</f>
        <v>5.6011773973527732E-4</v>
      </c>
    </row>
    <row r="175" spans="1:66" hidden="1" x14ac:dyDescent="0.2">
      <c r="A175">
        <f>VLOOKUP(B175,Sheet3!A:B,2,FALSE)</f>
        <v>0</v>
      </c>
      <c r="B175" s="12" t="s">
        <v>864</v>
      </c>
      <c r="C175" s="13">
        <v>68.73</v>
      </c>
      <c r="D175" s="13">
        <v>2.23</v>
      </c>
      <c r="E175" s="12" t="s">
        <v>842</v>
      </c>
      <c r="F175" s="11" t="s">
        <v>865</v>
      </c>
      <c r="G175" s="13" t="s">
        <v>307</v>
      </c>
      <c r="H175" s="12"/>
      <c r="I175" s="12"/>
      <c r="J175" s="12" t="s">
        <v>308</v>
      </c>
      <c r="K175" s="12">
        <v>1</v>
      </c>
      <c r="L175" s="12">
        <v>78.430000000000007</v>
      </c>
      <c r="M175" s="12">
        <v>5.88</v>
      </c>
      <c r="N175" s="11"/>
      <c r="O175" s="11"/>
      <c r="P175" s="11"/>
      <c r="Q175" s="11"/>
      <c r="R175" s="11"/>
      <c r="S175" s="11"/>
      <c r="T175" s="11"/>
      <c r="U175" s="11" t="s">
        <v>866</v>
      </c>
      <c r="V175" s="12" t="s">
        <v>867</v>
      </c>
      <c r="W175" s="11"/>
      <c r="X175" s="14">
        <v>531</v>
      </c>
      <c r="Y175" s="14">
        <v>1995</v>
      </c>
      <c r="Z175" s="14">
        <v>531</v>
      </c>
      <c r="AA175" s="15">
        <v>0.93502749871495605</v>
      </c>
      <c r="AB175" s="16">
        <v>0.60324808208830905</v>
      </c>
      <c r="AC175" s="17">
        <v>1657532</v>
      </c>
      <c r="AD175" s="14">
        <v>18418</v>
      </c>
      <c r="AE175" s="14">
        <v>18418</v>
      </c>
      <c r="AF175" s="14">
        <v>3121.5291902071499</v>
      </c>
      <c r="AG175" s="14">
        <v>3121.5291902071499</v>
      </c>
      <c r="AH175" s="14">
        <v>3417</v>
      </c>
      <c r="AI175" s="14">
        <v>3417</v>
      </c>
      <c r="AJ175" s="14">
        <v>11</v>
      </c>
      <c r="AK175" s="14">
        <v>25</v>
      </c>
      <c r="AL175" s="14">
        <v>0</v>
      </c>
      <c r="AM175" s="14">
        <v>0</v>
      </c>
      <c r="AN175" s="14">
        <v>0</v>
      </c>
      <c r="AO175" s="14">
        <v>0</v>
      </c>
      <c r="AP175" s="14">
        <v>25</v>
      </c>
      <c r="AQ175" s="22">
        <f>VLOOKUP($B175,Sheet3!$A:$Z,3,FALSE)</f>
        <v>2.2250115556344575E-5</v>
      </c>
      <c r="AR175" s="22">
        <f>VLOOKUP($B175,Sheet3!$A:$Z,4,FALSE)</f>
        <v>1.799114765346826E-5</v>
      </c>
      <c r="AS175" s="22">
        <f>VLOOKUP($B175,Sheet3!$A:$Z,5,FALSE)</f>
        <v>1.1363812663429973E-5</v>
      </c>
      <c r="AT175" s="22">
        <f>VLOOKUP($B175,Sheet3!$A:$Z,6,FALSE)</f>
        <v>1.2930471608929606E-5</v>
      </c>
      <c r="AU175" s="22">
        <f>VLOOKUP($B175,Sheet3!$A:$Z,6,FALSE)</f>
        <v>1.2930471608929606E-5</v>
      </c>
      <c r="AV175" s="22">
        <f>VLOOKUP($B175,Sheet3!$A:$Z,8,FALSE)</f>
        <v>1.1879615748101207E-5</v>
      </c>
      <c r="AW175" s="22">
        <f>VLOOKUP($B175,Sheet3!$A:$Z,9,FALSE)</f>
        <v>1.3528872099237806E-5</v>
      </c>
      <c r="AX175" s="22">
        <f>VLOOKUP($B175,Sheet3!$A:$Z,10,FALSE)</f>
        <v>1.1826260519269596E-5</v>
      </c>
      <c r="AY175" s="22">
        <f>VLOOKUP($B175,Sheet3!$A:$Z,11,FALSE)</f>
        <v>3.2312080252711193E-5</v>
      </c>
      <c r="AZ175" s="22">
        <f>VLOOKUP($B175,Sheet3!$A:$Z,12,FALSE)</f>
        <v>3.1930754470527958E-5</v>
      </c>
      <c r="BA175" s="22">
        <f>VLOOKUP($B175,Sheet3!$A:$Z,13,FALSE)</f>
        <v>1.5757297282821656E-5</v>
      </c>
      <c r="BB175" s="22">
        <f>VLOOKUP($B175,Sheet3!$A:$Z,14,FALSE)</f>
        <v>1.0694454885795557E-5</v>
      </c>
      <c r="BC175" s="23">
        <f>VLOOKUP($B175,Sheet3!$A:$Z,15,FALSE)</f>
        <v>7.7105395336002895E-5</v>
      </c>
      <c r="BD175" s="22">
        <f>VLOOKUP($B175,Sheet3!$A:$Z,16,FALSE)</f>
        <v>1.4193507773685227E-5</v>
      </c>
      <c r="BE175" s="22">
        <f>VLOOKUP($B175,Sheet3!$A:$Z,17,FALSE)</f>
        <v>1.4573381800427641E-5</v>
      </c>
      <c r="BF175" s="22">
        <f>VLOOKUP($B175,Sheet3!$A:$Z,18,FALSE)</f>
        <v>2.0681190943574456E-5</v>
      </c>
      <c r="BG175" s="22">
        <f>VLOOKUP($B175,Sheet3!$A:$Z,19,FALSE)</f>
        <v>1.6530017616687656E-5</v>
      </c>
      <c r="BH175" s="22">
        <f>VLOOKUP($B175,Sheet3!$A:$Z,20,FALSE)</f>
        <v>1.3102720902741351E-5</v>
      </c>
      <c r="BI175" s="22">
        <f>VLOOKUP($B175,Sheet3!$A:$Z,21,FALSE)</f>
        <v>1.3087034447133402E-5</v>
      </c>
      <c r="BJ175" s="22">
        <f>VLOOKUP($B175,Sheet3!$A:$Z,22,FALSE)</f>
        <v>5.431802661068786E-4</v>
      </c>
      <c r="BK175" s="22">
        <f>VLOOKUP($B175,Sheet3!$A:$Z,23,FALSE)</f>
        <v>4.8983760460175085E-5</v>
      </c>
      <c r="BL175" s="22">
        <f>VLOOKUP($B175,Sheet3!$A:$Z,24,FALSE)</f>
        <v>2.4622096025197679E-4</v>
      </c>
      <c r="BM175" s="22">
        <f>VLOOKUP($B175,Sheet3!$A:$Z,25,FALSE)</f>
        <v>3.7967660378819022E-5</v>
      </c>
      <c r="BN175" s="22">
        <f>VLOOKUP($B175,Sheet3!$A:$Z,25,FALSE)</f>
        <v>3.7967660378819022E-5</v>
      </c>
    </row>
    <row r="176" spans="1:66" hidden="1" x14ac:dyDescent="0.2">
      <c r="A176">
        <f>VLOOKUP(B176,Sheet3!A:B,2,FALSE)</f>
        <v>0</v>
      </c>
      <c r="B176" s="12" t="s">
        <v>868</v>
      </c>
      <c r="C176" s="13">
        <v>74.14</v>
      </c>
      <c r="D176" s="13">
        <v>2.06</v>
      </c>
      <c r="E176" s="12" t="s">
        <v>842</v>
      </c>
      <c r="F176" s="11" t="s">
        <v>865</v>
      </c>
      <c r="G176" s="13" t="s">
        <v>307</v>
      </c>
      <c r="H176" s="12"/>
      <c r="I176" s="12"/>
      <c r="J176" s="12" t="s">
        <v>308</v>
      </c>
      <c r="K176" s="12">
        <v>1</v>
      </c>
      <c r="L176" s="12">
        <v>76.47</v>
      </c>
      <c r="M176" s="12">
        <v>9.8000000000000007</v>
      </c>
      <c r="N176" s="11"/>
      <c r="O176" s="11"/>
      <c r="P176" s="11"/>
      <c r="Q176" s="11"/>
      <c r="R176" s="11"/>
      <c r="S176" s="11"/>
      <c r="T176" s="11"/>
      <c r="U176" s="11" t="s">
        <v>866</v>
      </c>
      <c r="V176" s="12" t="s">
        <v>869</v>
      </c>
      <c r="W176" s="11"/>
      <c r="X176" s="14">
        <v>505</v>
      </c>
      <c r="Y176" s="14">
        <v>1950</v>
      </c>
      <c r="Z176" s="14">
        <v>505</v>
      </c>
      <c r="AA176" s="15">
        <v>0.92149483644553098</v>
      </c>
      <c r="AB176" s="16">
        <v>0.653724150028274</v>
      </c>
      <c r="AC176" s="17">
        <v>1630466</v>
      </c>
      <c r="AD176" s="14">
        <v>12988</v>
      </c>
      <c r="AE176" s="14">
        <v>12988</v>
      </c>
      <c r="AF176" s="14">
        <v>3228.6455445544502</v>
      </c>
      <c r="AG176" s="14">
        <v>3228.6455445544502</v>
      </c>
      <c r="AH176" s="14">
        <v>3602</v>
      </c>
      <c r="AI176" s="14">
        <v>3602</v>
      </c>
      <c r="AJ176" s="14">
        <v>11</v>
      </c>
      <c r="AK176" s="14">
        <v>24</v>
      </c>
      <c r="AL176" s="14">
        <v>0</v>
      </c>
      <c r="AM176" s="14">
        <v>0</v>
      </c>
      <c r="AN176" s="14">
        <v>0</v>
      </c>
      <c r="AO176" s="14">
        <v>0</v>
      </c>
      <c r="AP176" s="14">
        <v>24</v>
      </c>
      <c r="AQ176" s="22">
        <f>VLOOKUP($B176,Sheet3!$A:$Z,3,FALSE)</f>
        <v>1.5705122041995292E-4</v>
      </c>
      <c r="AR176" s="22">
        <f>VLOOKUP($B176,Sheet3!$A:$Z,4,FALSE)</f>
        <v>8.6278376687862153E-5</v>
      </c>
      <c r="AS176" s="22">
        <f>VLOOKUP($B176,Sheet3!$A:$Z,5,FALSE)</f>
        <v>8.1515900936042669E-5</v>
      </c>
      <c r="AT176" s="22">
        <f>VLOOKUP($B176,Sheet3!$A:$Z,6,FALSE)</f>
        <v>6.0737781871578235E-5</v>
      </c>
      <c r="AU176" s="22">
        <f>VLOOKUP($B176,Sheet3!$A:$Z,6,FALSE)</f>
        <v>6.0737781871578235E-5</v>
      </c>
      <c r="AV176" s="22">
        <f>VLOOKUP($B176,Sheet3!$A:$Z,8,FALSE)</f>
        <v>4.5290847726164848E-5</v>
      </c>
      <c r="AW176" s="22">
        <f>VLOOKUP($B176,Sheet3!$A:$Z,9,FALSE)</f>
        <v>8.5884478138492388E-5</v>
      </c>
      <c r="AX176" s="22">
        <f>VLOOKUP($B176,Sheet3!$A:$Z,10,FALSE)</f>
        <v>4.4746367429103122E-5</v>
      </c>
      <c r="AY176" s="22">
        <f>VLOOKUP($B176,Sheet3!$A:$Z,11,FALSE)</f>
        <v>4.800949550858274E-5</v>
      </c>
      <c r="AZ176" s="22">
        <f>VLOOKUP($B176,Sheet3!$A:$Z,12,FALSE)</f>
        <v>7.8283790644899679E-4</v>
      </c>
      <c r="BA176" s="22">
        <f>VLOOKUP($B176,Sheet3!$A:$Z,13,FALSE)</f>
        <v>4.5011831038304327E-5</v>
      </c>
      <c r="BB176" s="22">
        <f>VLOOKUP($B176,Sheet3!$A:$Z,14,FALSE)</f>
        <v>9.6252548865754291E-5</v>
      </c>
      <c r="BC176" s="23">
        <f>VLOOKUP($B176,Sheet3!$A:$Z,15,FALSE)</f>
        <v>5.3141287553111095E-5</v>
      </c>
      <c r="BD176" s="22">
        <f>VLOOKUP($B176,Sheet3!$A:$Z,16,FALSE)</f>
        <v>7.0797849915495967E-5</v>
      </c>
      <c r="BE176" s="22">
        <f>VLOOKUP($B176,Sheet3!$A:$Z,17,FALSE)</f>
        <v>8.7920248198616904E-5</v>
      </c>
      <c r="BF176" s="22">
        <f>VLOOKUP($B176,Sheet3!$A:$Z,18,FALSE)</f>
        <v>8.9860628935100638E-5</v>
      </c>
      <c r="BG176" s="22">
        <f>VLOOKUP($B176,Sheet3!$A:$Z,19,FALSE)</f>
        <v>4.522269184041774E-5</v>
      </c>
      <c r="BH176" s="22">
        <f>VLOOKUP($B176,Sheet3!$A:$Z,20,FALSE)</f>
        <v>1.096160451734504E-4</v>
      </c>
      <c r="BI176" s="22">
        <f>VLOOKUP($B176,Sheet3!$A:$Z,21,FALSE)</f>
        <v>2.0226180712131159E-4</v>
      </c>
      <c r="BJ176" s="22">
        <f>VLOOKUP($B176,Sheet3!$A:$Z,22,FALSE)</f>
        <v>8.5419551397290799E-5</v>
      </c>
      <c r="BK176" s="22">
        <f>VLOOKUP($B176,Sheet3!$A:$Z,23,FALSE)</f>
        <v>1.4917167029577556E-4</v>
      </c>
      <c r="BL176" s="22">
        <f>VLOOKUP($B176,Sheet3!$A:$Z,24,FALSE)</f>
        <v>1.4073587992268193E-4</v>
      </c>
      <c r="BM176" s="22">
        <f>VLOOKUP($B176,Sheet3!$A:$Z,25,FALSE)</f>
        <v>9.1873263649493045E-5</v>
      </c>
      <c r="BN176" s="22">
        <f>VLOOKUP($B176,Sheet3!$A:$Z,25,FALSE)</f>
        <v>9.1873263649493045E-5</v>
      </c>
    </row>
    <row r="177" spans="1:66" hidden="1" x14ac:dyDescent="0.2">
      <c r="A177">
        <f>VLOOKUP(B177,Sheet3!A:B,2,FALSE)</f>
        <v>0</v>
      </c>
      <c r="B177" s="12" t="s">
        <v>870</v>
      </c>
      <c r="C177" s="13">
        <v>91.14</v>
      </c>
      <c r="D177" s="13">
        <v>1.28</v>
      </c>
      <c r="E177" s="12" t="s">
        <v>842</v>
      </c>
      <c r="F177" s="11" t="s">
        <v>871</v>
      </c>
      <c r="G177" s="13" t="s">
        <v>307</v>
      </c>
      <c r="H177" s="12"/>
      <c r="I177" s="12"/>
      <c r="J177" s="12" t="s">
        <v>308</v>
      </c>
      <c r="K177" s="12">
        <v>5</v>
      </c>
      <c r="L177" s="12">
        <v>92.16</v>
      </c>
      <c r="M177" s="12">
        <v>2.63</v>
      </c>
      <c r="N177" s="11" t="s">
        <v>309</v>
      </c>
      <c r="O177" s="11" t="s">
        <v>496</v>
      </c>
      <c r="P177" s="11" t="s">
        <v>795</v>
      </c>
      <c r="Q177" s="11" t="s">
        <v>796</v>
      </c>
      <c r="R177" s="11" t="s">
        <v>872</v>
      </c>
      <c r="S177" s="11" t="s">
        <v>873</v>
      </c>
      <c r="T177" s="11" t="s">
        <v>874</v>
      </c>
      <c r="U177" s="11" t="s">
        <v>875</v>
      </c>
      <c r="V177" s="12" t="s">
        <v>876</v>
      </c>
      <c r="W177" s="11" t="s">
        <v>877</v>
      </c>
      <c r="X177" s="14">
        <v>227</v>
      </c>
      <c r="Y177" s="14">
        <v>2226</v>
      </c>
      <c r="Z177" s="14">
        <v>227</v>
      </c>
      <c r="AA177" s="15">
        <v>0.93250869745006204</v>
      </c>
      <c r="AB177" s="16">
        <v>0.47022898988254702</v>
      </c>
      <c r="AC177" s="17">
        <v>1978166</v>
      </c>
      <c r="AD177" s="14">
        <v>48729</v>
      </c>
      <c r="AE177" s="14">
        <v>48729</v>
      </c>
      <c r="AF177" s="14">
        <v>8714.38766519823</v>
      </c>
      <c r="AG177" s="14">
        <v>8714.38766519823</v>
      </c>
      <c r="AH177" s="14">
        <v>14957</v>
      </c>
      <c r="AI177" s="14">
        <v>14957</v>
      </c>
      <c r="AJ177" s="14">
        <v>11</v>
      </c>
      <c r="AK177" s="14">
        <v>33</v>
      </c>
      <c r="AL177" s="14">
        <v>0</v>
      </c>
      <c r="AM177" s="14">
        <v>0</v>
      </c>
      <c r="AN177" s="14">
        <v>0</v>
      </c>
      <c r="AO177" s="14">
        <v>0</v>
      </c>
      <c r="AP177" s="14">
        <v>33</v>
      </c>
      <c r="AQ177" s="22">
        <f>VLOOKUP($B177,Sheet3!$A:$Z,3,FALSE)</f>
        <v>1.882398603456396E-4</v>
      </c>
      <c r="AR177" s="22">
        <f>VLOOKUP($B177,Sheet3!$A:$Z,4,FALSE)</f>
        <v>1.8686558943335478E-4</v>
      </c>
      <c r="AS177" s="22">
        <f>VLOOKUP($B177,Sheet3!$A:$Z,5,FALSE)</f>
        <v>1.6809987844435654E-4</v>
      </c>
      <c r="AT177" s="22">
        <f>VLOOKUP($B177,Sheet3!$A:$Z,6,FALSE)</f>
        <v>2.0911136271837904E-4</v>
      </c>
      <c r="AU177" s="22">
        <f>VLOOKUP($B177,Sheet3!$A:$Z,6,FALSE)</f>
        <v>2.0911136271837904E-4</v>
      </c>
      <c r="AV177" s="22">
        <f>VLOOKUP($B177,Sheet3!$A:$Z,8,FALSE)</f>
        <v>3.6249435607277634E-4</v>
      </c>
      <c r="AW177" s="22">
        <f>VLOOKUP($B177,Sheet3!$A:$Z,9,FALSE)</f>
        <v>1.3433316237601703E-4</v>
      </c>
      <c r="AX177" s="22">
        <f>VLOOKUP($B177,Sheet3!$A:$Z,10,FALSE)</f>
        <v>3.4762043689813928E-4</v>
      </c>
      <c r="AY177" s="22">
        <f>VLOOKUP($B177,Sheet3!$A:$Z,11,FALSE)</f>
        <v>5.4938224150232623E-4</v>
      </c>
      <c r="AZ177" s="22">
        <f>VLOOKUP($B177,Sheet3!$A:$Z,12,FALSE)</f>
        <v>1.5084511128962468E-5</v>
      </c>
      <c r="BA177" s="22">
        <f>VLOOKUP($B177,Sheet3!$A:$Z,13,FALSE)</f>
        <v>5.4063629401306199E-4</v>
      </c>
      <c r="BB177" s="22">
        <f>VLOOKUP($B177,Sheet3!$A:$Z,14,FALSE)</f>
        <v>2.5348778122920961E-5</v>
      </c>
      <c r="BC177" s="23">
        <f>VLOOKUP($B177,Sheet3!$A:$Z,15,FALSE)</f>
        <v>6.8561356285473782E-4</v>
      </c>
      <c r="BD177" s="22">
        <f>VLOOKUP($B177,Sheet3!$A:$Z,16,FALSE)</f>
        <v>3.0869456916652964E-4</v>
      </c>
      <c r="BE177" s="22">
        <f>VLOOKUP($B177,Sheet3!$A:$Z,17,FALSE)</f>
        <v>1.9333418430673744E-4</v>
      </c>
      <c r="BF177" s="22">
        <f>VLOOKUP($B177,Sheet3!$A:$Z,18,FALSE)</f>
        <v>2.0391831408499928E-4</v>
      </c>
      <c r="BG177" s="22">
        <f>VLOOKUP($B177,Sheet3!$A:$Z,19,FALSE)</f>
        <v>3.4282953889875435E-4</v>
      </c>
      <c r="BH177" s="22">
        <f>VLOOKUP($B177,Sheet3!$A:$Z,20,FALSE)</f>
        <v>1.2367065228841112E-4</v>
      </c>
      <c r="BI177" s="22">
        <f>VLOOKUP($B177,Sheet3!$A:$Z,21,FALSE)</f>
        <v>1.0727020422724557E-4</v>
      </c>
      <c r="BJ177" s="22">
        <f>VLOOKUP($B177,Sheet3!$A:$Z,22,FALSE)</f>
        <v>5.0197455347189774E-4</v>
      </c>
      <c r="BK177" s="22">
        <f>VLOOKUP($B177,Sheet3!$A:$Z,23,FALSE)</f>
        <v>4.1193310601025755E-4</v>
      </c>
      <c r="BL177" s="22">
        <f>VLOOKUP($B177,Sheet3!$A:$Z,24,FALSE)</f>
        <v>5.7641298990582549E-4</v>
      </c>
      <c r="BM177" s="22">
        <f>VLOOKUP($B177,Sheet3!$A:$Z,25,FALSE)</f>
        <v>4.7826033123333665E-4</v>
      </c>
      <c r="BN177" s="22">
        <f>VLOOKUP($B177,Sheet3!$A:$Z,25,FALSE)</f>
        <v>4.7826033123333665E-4</v>
      </c>
    </row>
    <row r="178" spans="1:66" hidden="1" x14ac:dyDescent="0.2">
      <c r="A178" t="str">
        <f>VLOOKUP(B178,Sheet3!A:B,2,FALSE)</f>
        <v>compare with baikal</v>
      </c>
      <c r="B178" s="12" t="s">
        <v>211</v>
      </c>
      <c r="C178" s="13">
        <v>90.71</v>
      </c>
      <c r="D178" s="13">
        <v>3.28</v>
      </c>
      <c r="E178" s="12" t="s">
        <v>1712</v>
      </c>
      <c r="F178" s="11" t="s">
        <v>1735</v>
      </c>
      <c r="G178" s="13" t="s">
        <v>307</v>
      </c>
      <c r="H178" s="12"/>
      <c r="I178" s="12"/>
      <c r="J178" s="12" t="s">
        <v>308</v>
      </c>
      <c r="K178" s="12">
        <v>5</v>
      </c>
      <c r="L178" s="12">
        <v>100</v>
      </c>
      <c r="M178" s="12">
        <v>2.63</v>
      </c>
      <c r="N178" s="11" t="s">
        <v>309</v>
      </c>
      <c r="O178" s="11" t="s">
        <v>718</v>
      </c>
      <c r="P178" s="11" t="s">
        <v>1721</v>
      </c>
      <c r="Q178" s="11" t="s">
        <v>1736</v>
      </c>
      <c r="R178" s="11" t="s">
        <v>312</v>
      </c>
      <c r="S178" s="11" t="s">
        <v>312</v>
      </c>
      <c r="T178" s="11" t="s">
        <v>312</v>
      </c>
      <c r="U178" s="11" t="s">
        <v>1720</v>
      </c>
      <c r="V178" s="12" t="s">
        <v>1737</v>
      </c>
      <c r="W178" s="11" t="s">
        <v>1738</v>
      </c>
      <c r="X178" s="14">
        <v>273</v>
      </c>
      <c r="Y178" s="14">
        <v>2471</v>
      </c>
      <c r="Z178" s="14">
        <v>273</v>
      </c>
      <c r="AA178" s="15">
        <v>0.90659664092655501</v>
      </c>
      <c r="AB178" s="16">
        <v>0.34562930241064499</v>
      </c>
      <c r="AC178" s="17">
        <v>2701102</v>
      </c>
      <c r="AD178" s="14">
        <v>69994</v>
      </c>
      <c r="AE178" s="14">
        <v>69994</v>
      </c>
      <c r="AF178" s="14">
        <v>9894.1465201465107</v>
      </c>
      <c r="AG178" s="14">
        <v>9894.1465201465107</v>
      </c>
      <c r="AH178" s="14">
        <v>18649</v>
      </c>
      <c r="AI178" s="14">
        <v>18649</v>
      </c>
      <c r="AJ178" s="14">
        <v>11</v>
      </c>
      <c r="AK178" s="14">
        <v>40</v>
      </c>
      <c r="AL178" s="14">
        <v>0</v>
      </c>
      <c r="AM178" s="14">
        <v>0</v>
      </c>
      <c r="AN178" s="14">
        <v>0</v>
      </c>
      <c r="AO178" s="14">
        <v>1</v>
      </c>
      <c r="AP178" s="14">
        <v>41</v>
      </c>
      <c r="AQ178" s="22">
        <f>VLOOKUP($B178,Sheet3!$A:$Z,3,FALSE)</f>
        <v>1.8012734423029962E-4</v>
      </c>
      <c r="AR178" s="22">
        <f>VLOOKUP($B178,Sheet3!$A:$Z,4,FALSE)</f>
        <v>6.1348146816562294E-4</v>
      </c>
      <c r="AS178" s="22">
        <f>VLOOKUP($B178,Sheet3!$A:$Z,5,FALSE)</f>
        <v>4.3149257080981853E-4</v>
      </c>
      <c r="AT178" s="22">
        <f>VLOOKUP($B178,Sheet3!$A:$Z,6,FALSE)</f>
        <v>1.2271807464459712E-3</v>
      </c>
      <c r="AU178" s="22">
        <f>VLOOKUP($B178,Sheet3!$A:$Z,6,FALSE)</f>
        <v>1.2271807464459712E-3</v>
      </c>
      <c r="AV178" s="22">
        <f>VLOOKUP($B178,Sheet3!$A:$Z,8,FALSE)</f>
        <v>2.9819894617560999E-7</v>
      </c>
      <c r="AW178" s="22">
        <f>VLOOKUP($B178,Sheet3!$A:$Z,9,FALSE)</f>
        <v>7.9831017421918524E-7</v>
      </c>
      <c r="AX178" s="22">
        <f>VLOOKUP($B178,Sheet3!$A:$Z,10,FALSE)</f>
        <v>1.4054846685691199E-7</v>
      </c>
      <c r="AY178" s="22">
        <f>VLOOKUP($B178,Sheet3!$A:$Z,11,FALSE)</f>
        <v>1.7084821682706172E-7</v>
      </c>
      <c r="AZ178" s="22">
        <f>VLOOKUP($B178,Sheet3!$A:$Z,12,FALSE)</f>
        <v>3.4364504002671128E-7</v>
      </c>
      <c r="BA178" s="22">
        <f>VLOOKUP($B178,Sheet3!$A:$Z,13,FALSE)</f>
        <v>2.9527807066442045E-7</v>
      </c>
      <c r="BB178" s="22">
        <f>VLOOKUP($B178,Sheet3!$A:$Z,14,FALSE)</f>
        <v>1.3910032778416549E-7</v>
      </c>
      <c r="BC178" s="23">
        <f>VLOOKUP($B178,Sheet3!$A:$Z,15,FALSE)</f>
        <v>2.9120898454017763E-7</v>
      </c>
      <c r="BD178" s="22">
        <f>VLOOKUP($B178,Sheet3!$A:$Z,16,FALSE)</f>
        <v>5.6368268672262118E-5</v>
      </c>
      <c r="BE178" s="22">
        <f>VLOOKUP($B178,Sheet3!$A:$Z,17,FALSE)</f>
        <v>1.1047688016001813E-3</v>
      </c>
      <c r="BF178" s="22">
        <f>VLOOKUP($B178,Sheet3!$A:$Z,18,FALSE)</f>
        <v>1.1138927823664811E-3</v>
      </c>
      <c r="BG178" s="22">
        <f>VLOOKUP($B178,Sheet3!$A:$Z,19,FALSE)</f>
        <v>2.8994067163501156E-7</v>
      </c>
      <c r="BH178" s="22">
        <f>VLOOKUP($B178,Sheet3!$A:$Z,20,FALSE)</f>
        <v>1.1610513823327052E-6</v>
      </c>
      <c r="BI178" s="22">
        <f>VLOOKUP($B178,Sheet3!$A:$Z,21,FALSE)</f>
        <v>1.2215668373663795E-5</v>
      </c>
      <c r="BJ178" s="22">
        <f>VLOOKUP($B178,Sheet3!$A:$Z,22,FALSE)</f>
        <v>3.245768989555846E-7</v>
      </c>
      <c r="BK178" s="22">
        <f>VLOOKUP($B178,Sheet3!$A:$Z,23,FALSE)</f>
        <v>3.2672271935466537E-7</v>
      </c>
      <c r="BL178" s="22">
        <f>VLOOKUP($B178,Sheet3!$A:$Z,24,FALSE)</f>
        <v>5.0540997045904455E-7</v>
      </c>
      <c r="BM178" s="22">
        <f>VLOOKUP($B178,Sheet3!$A:$Z,25,FALSE)</f>
        <v>9.4767016093953478E-7</v>
      </c>
      <c r="BN178" s="22">
        <f>VLOOKUP($B178,Sheet3!$A:$Z,25,FALSE)</f>
        <v>9.4767016093953478E-7</v>
      </c>
    </row>
    <row r="179" spans="1:66" hidden="1" x14ac:dyDescent="0.2">
      <c r="A179" t="str">
        <f>VLOOKUP(B179,Sheet3!A:B,2,FALSE)</f>
        <v>compare with baikal</v>
      </c>
      <c r="B179" s="12" t="s">
        <v>13</v>
      </c>
      <c r="C179" s="13">
        <v>93.72</v>
      </c>
      <c r="D179" s="13">
        <v>0.56000000000000005</v>
      </c>
      <c r="E179" s="12" t="s">
        <v>1712</v>
      </c>
      <c r="F179" s="11" t="s">
        <v>1716</v>
      </c>
      <c r="G179" s="13" t="s">
        <v>332</v>
      </c>
      <c r="H179" s="12"/>
      <c r="I179" s="12"/>
      <c r="J179" s="12" t="s">
        <v>308</v>
      </c>
      <c r="K179" s="12">
        <v>24</v>
      </c>
      <c r="L179" s="12">
        <v>98.04</v>
      </c>
      <c r="M179" s="12">
        <v>1.96</v>
      </c>
      <c r="N179" s="11" t="s">
        <v>309</v>
      </c>
      <c r="O179" s="11" t="s">
        <v>1421</v>
      </c>
      <c r="P179" s="11" t="s">
        <v>1422</v>
      </c>
      <c r="Q179" s="11" t="s">
        <v>1717</v>
      </c>
      <c r="R179" s="11" t="s">
        <v>1718</v>
      </c>
      <c r="S179" s="11" t="s">
        <v>312</v>
      </c>
      <c r="T179" s="11" t="s">
        <v>312</v>
      </c>
      <c r="U179" s="11" t="s">
        <v>1714</v>
      </c>
      <c r="V179" s="12" t="s">
        <v>1719</v>
      </c>
      <c r="W179" s="11"/>
      <c r="X179" s="14">
        <v>117</v>
      </c>
      <c r="Y179" s="14">
        <v>1896</v>
      </c>
      <c r="Z179" s="14">
        <v>117</v>
      </c>
      <c r="AA179" s="15">
        <v>0.94486946844436603</v>
      </c>
      <c r="AB179" s="16">
        <v>0.41033196643421999</v>
      </c>
      <c r="AC179" s="17">
        <v>2188896</v>
      </c>
      <c r="AD179" s="14">
        <v>309154</v>
      </c>
      <c r="AE179" s="14">
        <v>309154</v>
      </c>
      <c r="AF179" s="14">
        <v>18708.512820512798</v>
      </c>
      <c r="AG179" s="14">
        <v>18708.512820512798</v>
      </c>
      <c r="AH179" s="14">
        <v>71342</v>
      </c>
      <c r="AI179" s="14">
        <v>71342</v>
      </c>
      <c r="AJ179" s="14">
        <v>11</v>
      </c>
      <c r="AK179" s="14">
        <v>40</v>
      </c>
      <c r="AL179" s="14">
        <v>0</v>
      </c>
      <c r="AM179" s="14">
        <v>0</v>
      </c>
      <c r="AN179" s="14">
        <v>0</v>
      </c>
      <c r="AO179" s="14">
        <v>1</v>
      </c>
      <c r="AP179" s="14">
        <v>41</v>
      </c>
      <c r="AQ179" s="22">
        <f>VLOOKUP($B179,Sheet3!$A:$Z,3,FALSE)</f>
        <v>2.6164971161173473E-2</v>
      </c>
      <c r="AR179" s="22">
        <f>VLOOKUP($B179,Sheet3!$A:$Z,4,FALSE)</f>
        <v>1.9129263545414218E-2</v>
      </c>
      <c r="AS179" s="22">
        <f>VLOOKUP($B179,Sheet3!$A:$Z,5,FALSE)</f>
        <v>2.2544003739409856E-2</v>
      </c>
      <c r="AT179" s="22">
        <f>VLOOKUP($B179,Sheet3!$A:$Z,6,FALSE)</f>
        <v>2.4527497512102855E-2</v>
      </c>
      <c r="AU179" s="22">
        <f>VLOOKUP($B179,Sheet3!$A:$Z,6,FALSE)</f>
        <v>2.4527497512102855E-2</v>
      </c>
      <c r="AV179" s="22">
        <f>VLOOKUP($B179,Sheet3!$A:$Z,8,FALSE)</f>
        <v>6.4169301454701511E-2</v>
      </c>
      <c r="AW179" s="22">
        <f>VLOOKUP($B179,Sheet3!$A:$Z,9,FALSE)</f>
        <v>2.078575765828633E-2</v>
      </c>
      <c r="AX179" s="22">
        <f>VLOOKUP($B179,Sheet3!$A:$Z,10,FALSE)</f>
        <v>4.0852950572059961E-2</v>
      </c>
      <c r="AY179" s="22">
        <f>VLOOKUP($B179,Sheet3!$A:$Z,11,FALSE)</f>
        <v>3.3073579344724768E-2</v>
      </c>
      <c r="AZ179" s="22">
        <f>VLOOKUP($B179,Sheet3!$A:$Z,12,FALSE)</f>
        <v>2.1279395397595536E-3</v>
      </c>
      <c r="BA179" s="22">
        <f>VLOOKUP($B179,Sheet3!$A:$Z,13,FALSE)</f>
        <v>3.9565342616391191E-2</v>
      </c>
      <c r="BB179" s="22">
        <f>VLOOKUP($B179,Sheet3!$A:$Z,14,FALSE)</f>
        <v>4.7086624434617757E-3</v>
      </c>
      <c r="BC179" s="23">
        <f>VLOOKUP($B179,Sheet3!$A:$Z,15,FALSE)</f>
        <v>5.5025701730947611E-2</v>
      </c>
      <c r="BD179" s="22">
        <f>VLOOKUP($B179,Sheet3!$A:$Z,16,FALSE)</f>
        <v>3.2416025581786363E-2</v>
      </c>
      <c r="BE179" s="22">
        <f>VLOOKUP($B179,Sheet3!$A:$Z,17,FALSE)</f>
        <v>2.8053007257708165E-2</v>
      </c>
      <c r="BF179" s="22">
        <f>VLOOKUP($B179,Sheet3!$A:$Z,18,FALSE)</f>
        <v>1.9101631728419693E-2</v>
      </c>
      <c r="BG179" s="22">
        <f>VLOOKUP($B179,Sheet3!$A:$Z,19,FALSE)</f>
        <v>3.240001725348117E-2</v>
      </c>
      <c r="BH179" s="22">
        <f>VLOOKUP($B179,Sheet3!$A:$Z,20,FALSE)</f>
        <v>1.220087484218154E-2</v>
      </c>
      <c r="BI179" s="22">
        <f>VLOOKUP($B179,Sheet3!$A:$Z,21,FALSE)</f>
        <v>8.8459481764509695E-3</v>
      </c>
      <c r="BJ179" s="22">
        <f>VLOOKUP($B179,Sheet3!$A:$Z,22,FALSE)</f>
        <v>3.4631201764688341E-2</v>
      </c>
      <c r="BK179" s="22">
        <f>VLOOKUP($B179,Sheet3!$A:$Z,23,FALSE)</f>
        <v>5.0726990371002506E-2</v>
      </c>
      <c r="BL179" s="22">
        <f>VLOOKUP($B179,Sheet3!$A:$Z,24,FALSE)</f>
        <v>3.4620866618851123E-2</v>
      </c>
      <c r="BM179" s="22">
        <f>VLOOKUP($B179,Sheet3!$A:$Z,25,FALSE)</f>
        <v>3.054497745971544E-2</v>
      </c>
      <c r="BN179" s="22">
        <f>VLOOKUP($B179,Sheet3!$A:$Z,25,FALSE)</f>
        <v>3.054497745971544E-2</v>
      </c>
    </row>
    <row r="180" spans="1:66" hidden="1" x14ac:dyDescent="0.2">
      <c r="A180" t="str">
        <f>VLOOKUP(B180,Sheet3!A:B,2,FALSE)</f>
        <v>compare with baikal</v>
      </c>
      <c r="B180" s="12" t="s">
        <v>59</v>
      </c>
      <c r="C180" s="13">
        <v>95.9</v>
      </c>
      <c r="D180" s="13">
        <v>0.87</v>
      </c>
      <c r="E180" s="12" t="s">
        <v>1712</v>
      </c>
      <c r="F180" s="11" t="s">
        <v>1716</v>
      </c>
      <c r="G180" s="13" t="s">
        <v>332</v>
      </c>
      <c r="H180" s="12"/>
      <c r="I180" s="12"/>
      <c r="J180" s="12" t="s">
        <v>308</v>
      </c>
      <c r="K180" s="12">
        <v>24</v>
      </c>
      <c r="L180" s="12">
        <v>98.04</v>
      </c>
      <c r="M180" s="12">
        <v>1.96</v>
      </c>
      <c r="N180" s="11"/>
      <c r="O180" s="11"/>
      <c r="P180" s="11"/>
      <c r="Q180" s="11"/>
      <c r="R180" s="11"/>
      <c r="S180" s="11"/>
      <c r="T180" s="11"/>
      <c r="U180" s="11" t="s">
        <v>1714</v>
      </c>
      <c r="V180" s="12" t="s">
        <v>1747</v>
      </c>
      <c r="W180" s="11"/>
      <c r="X180" s="14">
        <v>61</v>
      </c>
      <c r="Y180" s="14">
        <v>1921</v>
      </c>
      <c r="Z180" s="14">
        <v>61</v>
      </c>
      <c r="AA180" s="15">
        <v>0.94795407921379904</v>
      </c>
      <c r="AB180" s="16">
        <v>0.40730328366409202</v>
      </c>
      <c r="AC180" s="17">
        <v>2256930</v>
      </c>
      <c r="AD180" s="14">
        <v>268706</v>
      </c>
      <c r="AE180" s="14">
        <v>268706</v>
      </c>
      <c r="AF180" s="14">
        <v>36998.8524590163</v>
      </c>
      <c r="AG180" s="14">
        <v>36998.8524590163</v>
      </c>
      <c r="AH180" s="14">
        <v>67238</v>
      </c>
      <c r="AI180" s="14">
        <v>67238</v>
      </c>
      <c r="AJ180" s="14">
        <v>11</v>
      </c>
      <c r="AK180" s="14">
        <v>37</v>
      </c>
      <c r="AL180" s="14">
        <v>0</v>
      </c>
      <c r="AM180" s="14">
        <v>0</v>
      </c>
      <c r="AN180" s="14">
        <v>0</v>
      </c>
      <c r="AO180" s="14">
        <v>0</v>
      </c>
      <c r="AP180" s="14">
        <v>37</v>
      </c>
      <c r="AQ180" s="22">
        <f>VLOOKUP($B180,Sheet3!$A:$Z,3,FALSE)</f>
        <v>3.3144153836848459E-3</v>
      </c>
      <c r="AR180" s="22">
        <f>VLOOKUP($B180,Sheet3!$A:$Z,4,FALSE)</f>
        <v>3.0936104786149577E-3</v>
      </c>
      <c r="AS180" s="22">
        <f>VLOOKUP($B180,Sheet3!$A:$Z,5,FALSE)</f>
        <v>3.3853775837711011E-3</v>
      </c>
      <c r="AT180" s="22">
        <f>VLOOKUP($B180,Sheet3!$A:$Z,6,FALSE)</f>
        <v>3.729444437427629E-3</v>
      </c>
      <c r="AU180" s="22">
        <f>VLOOKUP($B180,Sheet3!$A:$Z,6,FALSE)</f>
        <v>3.729444437427629E-3</v>
      </c>
      <c r="AV180" s="22">
        <f>VLOOKUP($B180,Sheet3!$A:$Z,8,FALSE)</f>
        <v>7.5344858463944281E-3</v>
      </c>
      <c r="AW180" s="22">
        <f>VLOOKUP($B180,Sheet3!$A:$Z,9,FALSE)</f>
        <v>3.2396526973271626E-3</v>
      </c>
      <c r="AX180" s="22">
        <f>VLOOKUP($B180,Sheet3!$A:$Z,10,FALSE)</f>
        <v>6.2501111649315606E-3</v>
      </c>
      <c r="AY180" s="22">
        <f>VLOOKUP($B180,Sheet3!$A:$Z,11,FALSE)</f>
        <v>2.2987240552194976E-3</v>
      </c>
      <c r="AZ180" s="22">
        <f>VLOOKUP($B180,Sheet3!$A:$Z,12,FALSE)</f>
        <v>6.6356521720223154E-4</v>
      </c>
      <c r="BA180" s="22">
        <f>VLOOKUP($B180,Sheet3!$A:$Z,13,FALSE)</f>
        <v>2.9941646458944101E-3</v>
      </c>
      <c r="BB180" s="22">
        <f>VLOOKUP($B180,Sheet3!$A:$Z,14,FALSE)</f>
        <v>1.9474874714040752E-3</v>
      </c>
      <c r="BC180" s="23">
        <f>VLOOKUP($B180,Sheet3!$A:$Z,15,FALSE)</f>
        <v>3.3301827357899274E-3</v>
      </c>
      <c r="BD180" s="22">
        <f>VLOOKUP($B180,Sheet3!$A:$Z,16,FALSE)</f>
        <v>4.9365334735476957E-3</v>
      </c>
      <c r="BE180" s="22">
        <f>VLOOKUP($B180,Sheet3!$A:$Z,17,FALSE)</f>
        <v>3.2022916731179944E-3</v>
      </c>
      <c r="BF180" s="22">
        <f>VLOOKUP($B180,Sheet3!$A:$Z,18,FALSE)</f>
        <v>2.8731579426456147E-3</v>
      </c>
      <c r="BG180" s="22">
        <f>VLOOKUP($B180,Sheet3!$A:$Z,19,FALSE)</f>
        <v>5.5166669696693994E-3</v>
      </c>
      <c r="BH180" s="22">
        <f>VLOOKUP($B180,Sheet3!$A:$Z,20,FALSE)</f>
        <v>2.2358804755068921E-3</v>
      </c>
      <c r="BI180" s="22">
        <f>VLOOKUP($B180,Sheet3!$A:$Z,21,FALSE)</f>
        <v>2.1468805812314244E-3</v>
      </c>
      <c r="BJ180" s="22">
        <f>VLOOKUP($B180,Sheet3!$A:$Z,22,FALSE)</f>
        <v>5.2730871300867401E-3</v>
      </c>
      <c r="BK180" s="22">
        <f>VLOOKUP($B180,Sheet3!$A:$Z,23,FALSE)</f>
        <v>7.4631073505320366E-3</v>
      </c>
      <c r="BL180" s="22">
        <f>VLOOKUP($B180,Sheet3!$A:$Z,24,FALSE)</f>
        <v>6.0389403363001904E-3</v>
      </c>
      <c r="BM180" s="22">
        <f>VLOOKUP($B180,Sheet3!$A:$Z,25,FALSE)</f>
        <v>5.8148395030063488E-3</v>
      </c>
      <c r="BN180" s="22">
        <f>VLOOKUP($B180,Sheet3!$A:$Z,25,FALSE)</f>
        <v>5.8148395030063488E-3</v>
      </c>
    </row>
    <row r="181" spans="1:66" hidden="1" x14ac:dyDescent="0.2">
      <c r="A181">
        <f>VLOOKUP(B181,Sheet3!A:B,2,FALSE)</f>
        <v>0</v>
      </c>
      <c r="B181" s="12" t="s">
        <v>885</v>
      </c>
      <c r="C181" s="13">
        <v>68.849999999999994</v>
      </c>
      <c r="D181" s="13">
        <v>6.12</v>
      </c>
      <c r="E181" s="12" t="s">
        <v>842</v>
      </c>
      <c r="F181" s="11" t="s">
        <v>883</v>
      </c>
      <c r="G181" s="13" t="s">
        <v>307</v>
      </c>
      <c r="H181" s="12"/>
      <c r="I181" s="12"/>
      <c r="J181" s="12" t="s">
        <v>308</v>
      </c>
      <c r="K181" s="12">
        <v>5</v>
      </c>
      <c r="L181" s="12">
        <v>88.24</v>
      </c>
      <c r="M181" s="12">
        <v>5.88</v>
      </c>
      <c r="N181" s="11"/>
      <c r="O181" s="11"/>
      <c r="P181" s="11"/>
      <c r="Q181" s="11"/>
      <c r="R181" s="11"/>
      <c r="S181" s="11"/>
      <c r="T181" s="11"/>
      <c r="U181" s="11" t="s">
        <v>848</v>
      </c>
      <c r="V181" s="12" t="s">
        <v>886</v>
      </c>
      <c r="W181" s="11"/>
      <c r="X181" s="14">
        <v>467</v>
      </c>
      <c r="Y181" s="14">
        <v>2347</v>
      </c>
      <c r="Z181" s="14">
        <v>467</v>
      </c>
      <c r="AA181" s="15">
        <v>0.92674627171629098</v>
      </c>
      <c r="AB181" s="16">
        <v>0.52297881998081797</v>
      </c>
      <c r="AC181" s="17">
        <v>2048865</v>
      </c>
      <c r="AD181" s="14">
        <v>28893</v>
      </c>
      <c r="AE181" s="14">
        <v>28893</v>
      </c>
      <c r="AF181" s="14">
        <v>4387.29122055674</v>
      </c>
      <c r="AG181" s="14">
        <v>4387.29122055674</v>
      </c>
      <c r="AH181" s="14">
        <v>5034</v>
      </c>
      <c r="AI181" s="14">
        <v>5034</v>
      </c>
      <c r="AJ181" s="14">
        <v>11</v>
      </c>
      <c r="AK181" s="14">
        <v>26</v>
      </c>
      <c r="AL181" s="14">
        <v>0</v>
      </c>
      <c r="AM181" s="14">
        <v>0</v>
      </c>
      <c r="AN181" s="14">
        <v>0</v>
      </c>
      <c r="AO181" s="14">
        <v>0</v>
      </c>
      <c r="AP181" s="14">
        <v>26</v>
      </c>
      <c r="AQ181" s="22">
        <f>VLOOKUP($B181,Sheet3!$A:$Z,3,FALSE)</f>
        <v>2.9628590745952541E-4</v>
      </c>
      <c r="AR181" s="22">
        <f>VLOOKUP($B181,Sheet3!$A:$Z,4,FALSE)</f>
        <v>3.3830872909899E-4</v>
      </c>
      <c r="AS181" s="22">
        <f>VLOOKUP($B181,Sheet3!$A:$Z,5,FALSE)</f>
        <v>2.8086078993869038E-4</v>
      </c>
      <c r="AT181" s="22">
        <f>VLOOKUP($B181,Sheet3!$A:$Z,6,FALSE)</f>
        <v>3.1694528253404494E-4</v>
      </c>
      <c r="AU181" s="22">
        <f>VLOOKUP($B181,Sheet3!$A:$Z,6,FALSE)</f>
        <v>3.1694528253404494E-4</v>
      </c>
      <c r="AV181" s="22">
        <f>VLOOKUP($B181,Sheet3!$A:$Z,8,FALSE)</f>
        <v>6.4799120213669377E-4</v>
      </c>
      <c r="AW181" s="22">
        <f>VLOOKUP($B181,Sheet3!$A:$Z,9,FALSE)</f>
        <v>2.2452218632351939E-4</v>
      </c>
      <c r="AX181" s="22">
        <f>VLOOKUP($B181,Sheet3!$A:$Z,10,FALSE)</f>
        <v>7.2337267587500604E-4</v>
      </c>
      <c r="AY181" s="22">
        <f>VLOOKUP($B181,Sheet3!$A:$Z,11,FALSE)</f>
        <v>1.0107675037323708E-3</v>
      </c>
      <c r="AZ181" s="22">
        <f>VLOOKUP($B181,Sheet3!$A:$Z,12,FALSE)</f>
        <v>1.0980085519910614E-5</v>
      </c>
      <c r="BA181" s="22">
        <f>VLOOKUP($B181,Sheet3!$A:$Z,13,FALSE)</f>
        <v>8.6763138187267899E-4</v>
      </c>
      <c r="BB181" s="22">
        <f>VLOOKUP($B181,Sheet3!$A:$Z,14,FALSE)</f>
        <v>1.4370558745175283E-5</v>
      </c>
      <c r="BC181" s="23">
        <f>VLOOKUP($B181,Sheet3!$A:$Z,15,FALSE)</f>
        <v>9.4418281390789465E-4</v>
      </c>
      <c r="BD181" s="22">
        <f>VLOOKUP($B181,Sheet3!$A:$Z,16,FALSE)</f>
        <v>4.2339096592066561E-4</v>
      </c>
      <c r="BE181" s="22">
        <f>VLOOKUP($B181,Sheet3!$A:$Z,17,FALSE)</f>
        <v>3.3228450483442005E-4</v>
      </c>
      <c r="BF181" s="22">
        <f>VLOOKUP($B181,Sheet3!$A:$Z,18,FALSE)</f>
        <v>2.5187206475823078E-4</v>
      </c>
      <c r="BG181" s="22">
        <f>VLOOKUP($B181,Sheet3!$A:$Z,19,FALSE)</f>
        <v>4.907994970625916E-4</v>
      </c>
      <c r="BH181" s="22">
        <f>VLOOKUP($B181,Sheet3!$A:$Z,20,FALSE)</f>
        <v>1.5296134740826707E-4</v>
      </c>
      <c r="BI181" s="22">
        <f>VLOOKUP($B181,Sheet3!$A:$Z,21,FALSE)</f>
        <v>1.3754204800366394E-4</v>
      </c>
      <c r="BJ181" s="22">
        <f>VLOOKUP($B181,Sheet3!$A:$Z,22,FALSE)</f>
        <v>4.1295883119658487E-4</v>
      </c>
      <c r="BK181" s="22">
        <f>VLOOKUP($B181,Sheet3!$A:$Z,23,FALSE)</f>
        <v>3.2376582297830698E-4</v>
      </c>
      <c r="BL181" s="22">
        <f>VLOOKUP($B181,Sheet3!$A:$Z,24,FALSE)</f>
        <v>5.2408749588691412E-4</v>
      </c>
      <c r="BM181" s="22">
        <f>VLOOKUP($B181,Sheet3!$A:$Z,25,FALSE)</f>
        <v>3.9460328530317918E-4</v>
      </c>
      <c r="BN181" s="22">
        <f>VLOOKUP($B181,Sheet3!$A:$Z,25,FALSE)</f>
        <v>3.9460328530317918E-4</v>
      </c>
    </row>
    <row r="182" spans="1:66" hidden="1" x14ac:dyDescent="0.2">
      <c r="A182" t="str">
        <f>VLOOKUP(B182,Sheet3!A:B,2,FALSE)</f>
        <v>compare with baikal</v>
      </c>
      <c r="B182" s="12" t="s">
        <v>74</v>
      </c>
      <c r="C182" s="13">
        <v>96.99</v>
      </c>
      <c r="D182" s="13">
        <v>4.46</v>
      </c>
      <c r="E182" s="12" t="s">
        <v>1712</v>
      </c>
      <c r="F182" s="11" t="s">
        <v>1713</v>
      </c>
      <c r="G182" s="13" t="s">
        <v>332</v>
      </c>
      <c r="H182" s="12"/>
      <c r="I182" s="12"/>
      <c r="J182" s="12" t="s">
        <v>308</v>
      </c>
      <c r="K182" s="12">
        <v>22</v>
      </c>
      <c r="L182" s="12">
        <v>100</v>
      </c>
      <c r="M182" s="12">
        <v>0</v>
      </c>
      <c r="N182" s="11"/>
      <c r="O182" s="11"/>
      <c r="P182" s="11"/>
      <c r="Q182" s="11"/>
      <c r="R182" s="11"/>
      <c r="S182" s="11"/>
      <c r="T182" s="11"/>
      <c r="U182" s="11" t="s">
        <v>1714</v>
      </c>
      <c r="V182" s="12" t="s">
        <v>1715</v>
      </c>
      <c r="W182" s="11"/>
      <c r="X182" s="14">
        <v>189</v>
      </c>
      <c r="Y182" s="14">
        <v>2399</v>
      </c>
      <c r="Z182" s="14">
        <v>189</v>
      </c>
      <c r="AA182" s="15">
        <v>0.94946058075756301</v>
      </c>
      <c r="AB182" s="16">
        <v>0.50560640453916805</v>
      </c>
      <c r="AC182" s="17">
        <v>2671855</v>
      </c>
      <c r="AD182" s="14">
        <v>479317</v>
      </c>
      <c r="AE182" s="14">
        <v>479317</v>
      </c>
      <c r="AF182" s="14">
        <v>14136.798941798899</v>
      </c>
      <c r="AG182" s="14">
        <v>14136.798941798899</v>
      </c>
      <c r="AH182" s="14">
        <v>411975</v>
      </c>
      <c r="AI182" s="14">
        <v>411975</v>
      </c>
      <c r="AJ182" s="14">
        <v>11</v>
      </c>
      <c r="AK182" s="14">
        <v>44</v>
      </c>
      <c r="AL182" s="14">
        <v>0</v>
      </c>
      <c r="AM182" s="14">
        <v>0</v>
      </c>
      <c r="AN182" s="14">
        <v>0</v>
      </c>
      <c r="AO182" s="14">
        <v>0</v>
      </c>
      <c r="AP182" s="14">
        <v>44</v>
      </c>
      <c r="AQ182" s="22">
        <f>VLOOKUP($B182,Sheet3!$A:$Z,3,FALSE)</f>
        <v>3.4829185810236929E-3</v>
      </c>
      <c r="AR182" s="22">
        <f>VLOOKUP($B182,Sheet3!$A:$Z,4,FALSE)</f>
        <v>2.3618094506067818E-3</v>
      </c>
      <c r="AS182" s="22">
        <f>VLOOKUP($B182,Sheet3!$A:$Z,5,FALSE)</f>
        <v>3.4878929859265481E-3</v>
      </c>
      <c r="AT182" s="22">
        <f>VLOOKUP($B182,Sheet3!$A:$Z,6,FALSE)</f>
        <v>3.4435656830877335E-3</v>
      </c>
      <c r="AU182" s="22">
        <f>VLOOKUP($B182,Sheet3!$A:$Z,6,FALSE)</f>
        <v>3.4435656830877335E-3</v>
      </c>
      <c r="AV182" s="22">
        <f>VLOOKUP($B182,Sheet3!$A:$Z,8,FALSE)</f>
        <v>7.3136823666409131E-3</v>
      </c>
      <c r="AW182" s="22">
        <f>VLOOKUP($B182,Sheet3!$A:$Z,9,FALSE)</f>
        <v>4.882796153461052E-3</v>
      </c>
      <c r="AX182" s="22">
        <f>VLOOKUP($B182,Sheet3!$A:$Z,10,FALSE)</f>
        <v>3.8527492861416802E-3</v>
      </c>
      <c r="AY182" s="22">
        <f>VLOOKUP($B182,Sheet3!$A:$Z,11,FALSE)</f>
        <v>2.0850851908268274E-3</v>
      </c>
      <c r="AZ182" s="22">
        <f>VLOOKUP($B182,Sheet3!$A:$Z,12,FALSE)</f>
        <v>1.9909827762544536E-3</v>
      </c>
      <c r="BA182" s="22">
        <f>VLOOKUP($B182,Sheet3!$A:$Z,13,FALSE)</f>
        <v>4.1291223810611963E-3</v>
      </c>
      <c r="BB182" s="22">
        <f>VLOOKUP($B182,Sheet3!$A:$Z,14,FALSE)</f>
        <v>3.8286890722407725E-3</v>
      </c>
      <c r="BC182" s="23">
        <f>VLOOKUP($B182,Sheet3!$A:$Z,15,FALSE)</f>
        <v>5.3902205224281756E-3</v>
      </c>
      <c r="BD182" s="22">
        <f>VLOOKUP($B182,Sheet3!$A:$Z,16,FALSE)</f>
        <v>4.6993764711317177E-3</v>
      </c>
      <c r="BE182" s="22">
        <f>VLOOKUP($B182,Sheet3!$A:$Z,17,FALSE)</f>
        <v>4.7859387497693751E-3</v>
      </c>
      <c r="BF182" s="22">
        <f>VLOOKUP($B182,Sheet3!$A:$Z,18,FALSE)</f>
        <v>3.4591817477120416E-3</v>
      </c>
      <c r="BG182" s="22">
        <f>VLOOKUP($B182,Sheet3!$A:$Z,19,FALSE)</f>
        <v>5.5628440416274271E-3</v>
      </c>
      <c r="BH182" s="22">
        <f>VLOOKUP($B182,Sheet3!$A:$Z,20,FALSE)</f>
        <v>1.9245825181568579E-3</v>
      </c>
      <c r="BI182" s="22">
        <f>VLOOKUP($B182,Sheet3!$A:$Z,21,FALSE)</f>
        <v>1.5135603975911748E-3</v>
      </c>
      <c r="BJ182" s="22">
        <f>VLOOKUP($B182,Sheet3!$A:$Z,22,FALSE)</f>
        <v>5.6023657547352472E-3</v>
      </c>
      <c r="BK182" s="22">
        <f>VLOOKUP($B182,Sheet3!$A:$Z,23,FALSE)</f>
        <v>2.1170818247668713E-2</v>
      </c>
      <c r="BL182" s="22">
        <f>VLOOKUP($B182,Sheet3!$A:$Z,24,FALSE)</f>
        <v>1.1538771999167493E-2</v>
      </c>
      <c r="BM182" s="22">
        <f>VLOOKUP($B182,Sheet3!$A:$Z,25,FALSE)</f>
        <v>6.0554204383588325E-3</v>
      </c>
      <c r="BN182" s="22">
        <f>VLOOKUP($B182,Sheet3!$A:$Z,25,FALSE)</f>
        <v>6.0554204383588325E-3</v>
      </c>
    </row>
    <row r="183" spans="1:66" hidden="1" x14ac:dyDescent="0.2">
      <c r="A183" t="str">
        <f>VLOOKUP(B183,Sheet3!A:B,2,FALSE)</f>
        <v>compare with baikal</v>
      </c>
      <c r="B183" s="12" t="s">
        <v>87</v>
      </c>
      <c r="C183" s="13">
        <v>97.8</v>
      </c>
      <c r="D183" s="13">
        <v>1.0900000000000001</v>
      </c>
      <c r="E183" s="12" t="s">
        <v>1712</v>
      </c>
      <c r="F183" s="11" t="s">
        <v>1730</v>
      </c>
      <c r="G183" s="13" t="s">
        <v>332</v>
      </c>
      <c r="H183" s="11"/>
      <c r="I183" s="12"/>
      <c r="J183" s="12" t="s">
        <v>308</v>
      </c>
      <c r="K183" s="12">
        <v>9</v>
      </c>
      <c r="L183" s="12">
        <v>98.04</v>
      </c>
      <c r="M183" s="12">
        <v>0</v>
      </c>
      <c r="N183" s="11" t="s">
        <v>309</v>
      </c>
      <c r="O183" s="11" t="s">
        <v>718</v>
      </c>
      <c r="P183" s="11" t="s">
        <v>1721</v>
      </c>
      <c r="Q183" s="11" t="s">
        <v>1731</v>
      </c>
      <c r="R183" s="11" t="s">
        <v>1732</v>
      </c>
      <c r="S183" s="11" t="s">
        <v>312</v>
      </c>
      <c r="T183" s="11" t="s">
        <v>312</v>
      </c>
      <c r="U183" s="11" t="s">
        <v>1714</v>
      </c>
      <c r="V183" s="12" t="s">
        <v>1733</v>
      </c>
      <c r="W183" s="11" t="s">
        <v>1734</v>
      </c>
      <c r="X183" s="14">
        <v>60</v>
      </c>
      <c r="Y183" s="14">
        <v>2830</v>
      </c>
      <c r="Z183" s="14">
        <v>60</v>
      </c>
      <c r="AA183" s="15">
        <v>0.90490076421117405</v>
      </c>
      <c r="AB183" s="16">
        <v>0.54149949579716605</v>
      </c>
      <c r="AC183" s="17">
        <v>3206051</v>
      </c>
      <c r="AD183" s="14">
        <v>234227</v>
      </c>
      <c r="AE183" s="14">
        <v>234227</v>
      </c>
      <c r="AF183" s="14">
        <v>53434.183333333298</v>
      </c>
      <c r="AG183" s="14">
        <v>53434.183333333298</v>
      </c>
      <c r="AH183" s="14">
        <v>89144</v>
      </c>
      <c r="AI183" s="14">
        <v>89144</v>
      </c>
      <c r="AJ183" s="14">
        <v>11</v>
      </c>
      <c r="AK183" s="14">
        <v>47</v>
      </c>
      <c r="AL183" s="14">
        <v>0</v>
      </c>
      <c r="AM183" s="14">
        <v>0</v>
      </c>
      <c r="AN183" s="14">
        <v>0</v>
      </c>
      <c r="AO183" s="14">
        <v>0</v>
      </c>
      <c r="AP183" s="14">
        <v>47</v>
      </c>
      <c r="AQ183" s="22">
        <f>VLOOKUP($B183,Sheet3!$A:$Z,3,FALSE)</f>
        <v>3.7366257426600098E-3</v>
      </c>
      <c r="AR183" s="22">
        <f>VLOOKUP($B183,Sheet3!$A:$Z,4,FALSE)</f>
        <v>1.9280262084715764E-3</v>
      </c>
      <c r="AS183" s="22">
        <f>VLOOKUP($B183,Sheet3!$A:$Z,5,FALSE)</f>
        <v>3.3014012653466117E-3</v>
      </c>
      <c r="AT183" s="22">
        <f>VLOOKUP($B183,Sheet3!$A:$Z,6,FALSE)</f>
        <v>3.4574846973698566E-3</v>
      </c>
      <c r="AU183" s="22">
        <f>VLOOKUP($B183,Sheet3!$A:$Z,6,FALSE)</f>
        <v>3.4574846973698566E-3</v>
      </c>
      <c r="AV183" s="22">
        <f>VLOOKUP($B183,Sheet3!$A:$Z,8,FALSE)</f>
        <v>2.5017947957163936E-6</v>
      </c>
      <c r="AW183" s="22">
        <f>VLOOKUP($B183,Sheet3!$A:$Z,9,FALSE)</f>
        <v>7.860780524221537E-5</v>
      </c>
      <c r="AX183" s="22">
        <f>VLOOKUP($B183,Sheet3!$A:$Z,10,FALSE)</f>
        <v>2.7762683850747837E-6</v>
      </c>
      <c r="AY183" s="22">
        <f>VLOOKUP($B183,Sheet3!$A:$Z,11,FALSE)</f>
        <v>2.9244481649605884E-6</v>
      </c>
      <c r="AZ183" s="22">
        <f>VLOOKUP($B183,Sheet3!$A:$Z,12,FALSE)</f>
        <v>1.3846825065985053E-4</v>
      </c>
      <c r="BA183" s="22">
        <f>VLOOKUP($B183,Sheet3!$A:$Z,13,FALSE)</f>
        <v>1.7898953737801282E-6</v>
      </c>
      <c r="BB183" s="22">
        <f>VLOOKUP($B183,Sheet3!$A:$Z,14,FALSE)</f>
        <v>4.4071313626714894E-6</v>
      </c>
      <c r="BC183" s="23">
        <f>VLOOKUP($B183,Sheet3!$A:$Z,15,FALSE)</f>
        <v>2.5883589518580367E-6</v>
      </c>
      <c r="BD183" s="22">
        <f>VLOOKUP($B183,Sheet3!$A:$Z,16,FALSE)</f>
        <v>6.0934987000468019E-4</v>
      </c>
      <c r="BE183" s="22">
        <f>VLOOKUP($B183,Sheet3!$A:$Z,17,FALSE)</f>
        <v>3.6836802705207837E-3</v>
      </c>
      <c r="BF183" s="22">
        <f>VLOOKUP($B183,Sheet3!$A:$Z,18,FALSE)</f>
        <v>3.0501914463487395E-3</v>
      </c>
      <c r="BG183" s="22">
        <f>VLOOKUP($B183,Sheet3!$A:$Z,19,FALSE)</f>
        <v>2.3791677223008628E-6</v>
      </c>
      <c r="BH183" s="22">
        <f>VLOOKUP($B183,Sheet3!$A:$Z,20,FALSE)</f>
        <v>1.0475017161151242E-5</v>
      </c>
      <c r="BI183" s="22">
        <f>VLOOKUP($B183,Sheet3!$A:$Z,21,FALSE)</f>
        <v>2.3363455447655427E-3</v>
      </c>
      <c r="BJ183" s="22">
        <f>VLOOKUP($B183,Sheet3!$A:$Z,22,FALSE)</f>
        <v>2.8734168745406703E-6</v>
      </c>
      <c r="BK183" s="22">
        <f>VLOOKUP($B183,Sheet3!$A:$Z,23,FALSE)</f>
        <v>1.3008486595545204E-6</v>
      </c>
      <c r="BL183" s="22">
        <f>VLOOKUP($B183,Sheet3!$A:$Z,24,FALSE)</f>
        <v>2.2291055107156131E-6</v>
      </c>
      <c r="BM183" s="22">
        <f>VLOOKUP($B183,Sheet3!$A:$Z,25,FALSE)</f>
        <v>1.3947406465054483E-6</v>
      </c>
      <c r="BN183" s="22">
        <f>VLOOKUP($B183,Sheet3!$A:$Z,25,FALSE)</f>
        <v>1.3947406465054483E-6</v>
      </c>
    </row>
    <row r="184" spans="1:66" hidden="1" x14ac:dyDescent="0.2">
      <c r="A184">
        <f>VLOOKUP(B184,Sheet3!A:B,2,FALSE)</f>
        <v>0</v>
      </c>
      <c r="B184" s="12" t="s">
        <v>894</v>
      </c>
      <c r="C184" s="13">
        <v>97.44</v>
      </c>
      <c r="D184" s="13">
        <v>0</v>
      </c>
      <c r="E184" s="12" t="s">
        <v>842</v>
      </c>
      <c r="F184" s="11" t="s">
        <v>895</v>
      </c>
      <c r="G184" s="13" t="s">
        <v>307</v>
      </c>
      <c r="H184" s="12"/>
      <c r="I184" s="12"/>
      <c r="J184" s="12" t="s">
        <v>308</v>
      </c>
      <c r="K184" s="12">
        <v>3</v>
      </c>
      <c r="L184" s="12">
        <v>100</v>
      </c>
      <c r="M184" s="12">
        <v>0</v>
      </c>
      <c r="N184" s="11"/>
      <c r="O184" s="11"/>
      <c r="P184" s="11"/>
      <c r="Q184" s="11"/>
      <c r="R184" s="11"/>
      <c r="S184" s="11"/>
      <c r="T184" s="11"/>
      <c r="U184" s="11" t="s">
        <v>896</v>
      </c>
      <c r="V184" s="12" t="s">
        <v>897</v>
      </c>
      <c r="W184" s="11"/>
      <c r="X184" s="14">
        <v>44</v>
      </c>
      <c r="Y184" s="14">
        <v>1515</v>
      </c>
      <c r="Z184" s="14">
        <v>44</v>
      </c>
      <c r="AA184" s="15">
        <v>0.89902967477096696</v>
      </c>
      <c r="AB184" s="16">
        <v>0.47742345884717902</v>
      </c>
      <c r="AC184" s="17">
        <v>1561023</v>
      </c>
      <c r="AD184" s="14">
        <v>113226</v>
      </c>
      <c r="AE184" s="14">
        <v>113226</v>
      </c>
      <c r="AF184" s="14">
        <v>35477.795454545398</v>
      </c>
      <c r="AG184" s="14">
        <v>35477.795454545398</v>
      </c>
      <c r="AH184" s="14">
        <v>48442</v>
      </c>
      <c r="AI184" s="14">
        <v>48442</v>
      </c>
      <c r="AJ184" s="14">
        <v>11</v>
      </c>
      <c r="AK184" s="14">
        <v>36</v>
      </c>
      <c r="AL184" s="14">
        <v>0</v>
      </c>
      <c r="AM184" s="14">
        <v>0</v>
      </c>
      <c r="AN184" s="14">
        <v>0</v>
      </c>
      <c r="AO184" s="14">
        <v>0</v>
      </c>
      <c r="AP184" s="14">
        <v>36</v>
      </c>
      <c r="AQ184" s="22">
        <f>VLOOKUP($B184,Sheet3!$A:$Z,3,FALSE)</f>
        <v>7.8418491938673054E-4</v>
      </c>
      <c r="AR184" s="22">
        <f>VLOOKUP($B184,Sheet3!$A:$Z,4,FALSE)</f>
        <v>1.7156568853352193E-4</v>
      </c>
      <c r="AS184" s="22">
        <f>VLOOKUP($B184,Sheet3!$A:$Z,5,FALSE)</f>
        <v>2.6267562218537703E-4</v>
      </c>
      <c r="AT184" s="22">
        <f>VLOOKUP($B184,Sheet3!$A:$Z,6,FALSE)</f>
        <v>8.8345651440224486E-5</v>
      </c>
      <c r="AU184" s="22">
        <f>VLOOKUP($B184,Sheet3!$A:$Z,6,FALSE)</f>
        <v>8.8345651440224486E-5</v>
      </c>
      <c r="AV184" s="22">
        <f>VLOOKUP($B184,Sheet3!$A:$Z,8,FALSE)</f>
        <v>6.5942409923946612E-7</v>
      </c>
      <c r="AW184" s="22">
        <f>VLOOKUP($B184,Sheet3!$A:$Z,9,FALSE)</f>
        <v>4.1730291383804716E-4</v>
      </c>
      <c r="AX184" s="22">
        <f>VLOOKUP($B184,Sheet3!$A:$Z,10,FALSE)</f>
        <v>3.0808816007579076E-7</v>
      </c>
      <c r="AY184" s="22">
        <f>VLOOKUP($B184,Sheet3!$A:$Z,11,FALSE)</f>
        <v>6.3224589289588651E-7</v>
      </c>
      <c r="AZ184" s="22">
        <f>VLOOKUP($B184,Sheet3!$A:$Z,12,FALSE)</f>
        <v>4.8045291801999046E-4</v>
      </c>
      <c r="BA184" s="22">
        <f>VLOOKUP($B184,Sheet3!$A:$Z,13,FALSE)</f>
        <v>3.3796288578265736E-7</v>
      </c>
      <c r="BB184" s="22">
        <f>VLOOKUP($B184,Sheet3!$A:$Z,14,FALSE)</f>
        <v>2.6326477351419675E-5</v>
      </c>
      <c r="BC184" s="23">
        <f>VLOOKUP($B184,Sheet3!$A:$Z,15,FALSE)</f>
        <v>5.3542637344666816E-7</v>
      </c>
      <c r="BD184" s="22">
        <f>VLOOKUP($B184,Sheet3!$A:$Z,16,FALSE)</f>
        <v>4.7215175981777388E-4</v>
      </c>
      <c r="BE184" s="22">
        <f>VLOOKUP($B184,Sheet3!$A:$Z,17,FALSE)</f>
        <v>4.3675914757230599E-4</v>
      </c>
      <c r="BF184" s="22">
        <f>VLOOKUP($B184,Sheet3!$A:$Z,18,FALSE)</f>
        <v>2.6519908231777855E-4</v>
      </c>
      <c r="BG184" s="22">
        <f>VLOOKUP($B184,Sheet3!$A:$Z,19,FALSE)</f>
        <v>4.4754931097166621E-7</v>
      </c>
      <c r="BH184" s="22">
        <f>VLOOKUP($B184,Sheet3!$A:$Z,20,FALSE)</f>
        <v>1.5841615956816341E-5</v>
      </c>
      <c r="BI184" s="22">
        <f>VLOOKUP($B184,Sheet3!$A:$Z,21,FALSE)</f>
        <v>6.0041224230550378E-3</v>
      </c>
      <c r="BJ184" s="22">
        <f>VLOOKUP($B184,Sheet3!$A:$Z,22,FALSE)</f>
        <v>1.7323185853219859E-6</v>
      </c>
      <c r="BK184" s="22">
        <f>VLOOKUP($B184,Sheet3!$A:$Z,23,FALSE)</f>
        <v>1.5088824067593968E-6</v>
      </c>
      <c r="BL184" s="22">
        <f>VLOOKUP($B184,Sheet3!$A:$Z,24,FALSE)</f>
        <v>5.0332021054232275E-6</v>
      </c>
      <c r="BM184" s="22">
        <f>VLOOKUP($B184,Sheet3!$A:$Z,25,FALSE)</f>
        <v>8.9038489830093645E-7</v>
      </c>
      <c r="BN184" s="22">
        <f>VLOOKUP($B184,Sheet3!$A:$Z,25,FALSE)</f>
        <v>8.9038489830093645E-7</v>
      </c>
    </row>
    <row r="185" spans="1:66" hidden="1" x14ac:dyDescent="0.2">
      <c r="A185" t="str">
        <f>VLOOKUP(B185,Sheet3!A:B,2,FALSE)</f>
        <v>compare with baikal</v>
      </c>
      <c r="B185" s="12" t="s">
        <v>79</v>
      </c>
      <c r="C185" s="13">
        <v>95.06</v>
      </c>
      <c r="D185" s="13">
        <v>3.48</v>
      </c>
      <c r="E185" s="12" t="s">
        <v>1712</v>
      </c>
      <c r="F185" s="11" t="s">
        <v>1739</v>
      </c>
      <c r="G185" s="13" t="s">
        <v>332</v>
      </c>
      <c r="H185" s="11"/>
      <c r="I185" s="12"/>
      <c r="J185" s="12" t="s">
        <v>308</v>
      </c>
      <c r="K185" s="12">
        <v>6</v>
      </c>
      <c r="L185" s="12">
        <v>100</v>
      </c>
      <c r="M185" s="12">
        <v>2.63</v>
      </c>
      <c r="N185" s="11" t="s">
        <v>309</v>
      </c>
      <c r="O185" s="11" t="s">
        <v>718</v>
      </c>
      <c r="P185" s="11" t="s">
        <v>1721</v>
      </c>
      <c r="Q185" s="11" t="s">
        <v>1731</v>
      </c>
      <c r="R185" s="11" t="s">
        <v>1732</v>
      </c>
      <c r="S185" s="11" t="s">
        <v>312</v>
      </c>
      <c r="T185" s="11" t="s">
        <v>312</v>
      </c>
      <c r="U185" s="11" t="s">
        <v>1714</v>
      </c>
      <c r="V185" s="12" t="s">
        <v>1740</v>
      </c>
      <c r="W185" s="11" t="s">
        <v>1734</v>
      </c>
      <c r="X185" s="14">
        <v>376</v>
      </c>
      <c r="Y185" s="14">
        <v>3646</v>
      </c>
      <c r="Z185" s="14">
        <v>376</v>
      </c>
      <c r="AA185" s="15">
        <v>0.89543009967266096</v>
      </c>
      <c r="AB185" s="16">
        <v>0.549641126030049</v>
      </c>
      <c r="AC185" s="17">
        <v>3970196</v>
      </c>
      <c r="AD185" s="14">
        <v>72794</v>
      </c>
      <c r="AE185" s="14">
        <v>72794</v>
      </c>
      <c r="AF185" s="14">
        <v>10559.0319148936</v>
      </c>
      <c r="AG185" s="14">
        <v>10559.0319148936</v>
      </c>
      <c r="AH185" s="14">
        <v>15732</v>
      </c>
      <c r="AI185" s="14">
        <v>15732</v>
      </c>
      <c r="AJ185" s="14">
        <v>11</v>
      </c>
      <c r="AK185" s="14">
        <v>48</v>
      </c>
      <c r="AL185" s="14">
        <v>0</v>
      </c>
      <c r="AM185" s="14">
        <v>1</v>
      </c>
      <c r="AN185" s="14">
        <v>0</v>
      </c>
      <c r="AO185" s="14">
        <v>0</v>
      </c>
      <c r="AP185" s="14">
        <v>49</v>
      </c>
      <c r="AQ185" s="22">
        <f>VLOOKUP($B185,Sheet3!$A:$Z,3,FALSE)</f>
        <v>1.4868380913583427E-4</v>
      </c>
      <c r="AR185" s="22">
        <f>VLOOKUP($B185,Sheet3!$A:$Z,4,FALSE)</f>
        <v>2.1346779496255082E-3</v>
      </c>
      <c r="AS185" s="22">
        <f>VLOOKUP($B185,Sheet3!$A:$Z,5,FALSE)</f>
        <v>5.2253829960484713E-4</v>
      </c>
      <c r="AT185" s="22">
        <f>VLOOKUP($B185,Sheet3!$A:$Z,6,FALSE)</f>
        <v>1.7308482492694867E-3</v>
      </c>
      <c r="AU185" s="22">
        <f>VLOOKUP($B185,Sheet3!$A:$Z,6,FALSE)</f>
        <v>1.7308482492694867E-3</v>
      </c>
      <c r="AV185" s="22">
        <f>VLOOKUP($B185,Sheet3!$A:$Z,8,FALSE)</f>
        <v>1.453779929459662E-7</v>
      </c>
      <c r="AW185" s="22">
        <f>VLOOKUP($B185,Sheet3!$A:$Z,9,FALSE)</f>
        <v>7.5020154925583914E-7</v>
      </c>
      <c r="AX185" s="22">
        <f>VLOOKUP($B185,Sheet3!$A:$Z,10,FALSE)</f>
        <v>6.7504736429686265E-8</v>
      </c>
      <c r="AY185" s="22">
        <f>VLOOKUP($B185,Sheet3!$A:$Z,11,FALSE)</f>
        <v>5.4924050799533264E-8</v>
      </c>
      <c r="AZ185" s="22">
        <f>VLOOKUP($B185,Sheet3!$A:$Z,12,FALSE)</f>
        <v>8.3554249113558304E-7</v>
      </c>
      <c r="BA185" s="22">
        <f>VLOOKUP($B185,Sheet3!$A:$Z,13,FALSE)</f>
        <v>6.186052050816436E-8</v>
      </c>
      <c r="BB185" s="22">
        <f>VLOOKUP($B185,Sheet3!$A:$Z,14,FALSE)</f>
        <v>2.8998177844184626E-8</v>
      </c>
      <c r="BC185" s="23">
        <f>VLOOKUP($B185,Sheet3!$A:$Z,15,FALSE)</f>
        <v>7.0158965179404747E-8</v>
      </c>
      <c r="BD185" s="22">
        <f>VLOOKUP($B185,Sheet3!$A:$Z,16,FALSE)</f>
        <v>2.8481066106244909E-5</v>
      </c>
      <c r="BE185" s="22">
        <f>VLOOKUP($B185,Sheet3!$A:$Z,17,FALSE)</f>
        <v>1.3815496485451669E-3</v>
      </c>
      <c r="BF185" s="22">
        <f>VLOOKUP($B185,Sheet3!$A:$Z,18,FALSE)</f>
        <v>2.9401497367158177E-3</v>
      </c>
      <c r="BG185" s="22">
        <f>VLOOKUP($B185,Sheet3!$A:$Z,19,FALSE)</f>
        <v>1.4985188654662564E-7</v>
      </c>
      <c r="BH185" s="22">
        <f>VLOOKUP($B185,Sheet3!$A:$Z,20,FALSE)</f>
        <v>2.0471963319697514E-7</v>
      </c>
      <c r="BI185" s="22">
        <f>VLOOKUP($B185,Sheet3!$A:$Z,21,FALSE)</f>
        <v>2.1357871184911546E-5</v>
      </c>
      <c r="BJ185" s="22">
        <f>VLOOKUP($B185,Sheet3!$A:$Z,22,FALSE)</f>
        <v>2.0221895086373755E-7</v>
      </c>
      <c r="BK185" s="22">
        <f>VLOOKUP($B185,Sheet3!$A:$Z,23,FALSE)</f>
        <v>1.3692368509107506E-7</v>
      </c>
      <c r="BL185" s="22">
        <f>VLOOKUP($B185,Sheet3!$A:$Z,24,FALSE)</f>
        <v>4.3993757207830215E-7</v>
      </c>
      <c r="BM185" s="22">
        <f>VLOOKUP($B185,Sheet3!$A:$Z,25,FALSE)</f>
        <v>2.9134560411941287E-7</v>
      </c>
      <c r="BN185" s="22">
        <f>VLOOKUP($B185,Sheet3!$A:$Z,25,FALSE)</f>
        <v>2.9134560411941287E-7</v>
      </c>
    </row>
    <row r="186" spans="1:66" hidden="1" x14ac:dyDescent="0.2">
      <c r="A186" t="str">
        <f>VLOOKUP(B186,Sheet3!A:B,2,FALSE)</f>
        <v>compare with baikal</v>
      </c>
      <c r="B186" s="12" t="s">
        <v>250</v>
      </c>
      <c r="C186" s="13">
        <v>92.38</v>
      </c>
      <c r="D186" s="13">
        <v>4.2</v>
      </c>
      <c r="E186" s="12" t="s">
        <v>1427</v>
      </c>
      <c r="F186" s="11" t="s">
        <v>1433</v>
      </c>
      <c r="G186" s="13" t="s">
        <v>332</v>
      </c>
      <c r="H186" s="12"/>
      <c r="I186" s="12"/>
      <c r="J186" s="12" t="s">
        <v>308</v>
      </c>
      <c r="K186" s="12">
        <v>16</v>
      </c>
      <c r="L186" s="12">
        <v>98.04</v>
      </c>
      <c r="M186" s="12">
        <v>2.63</v>
      </c>
      <c r="N186" s="11" t="s">
        <v>309</v>
      </c>
      <c r="O186" s="11" t="s">
        <v>496</v>
      </c>
      <c r="P186" s="11" t="s">
        <v>1428</v>
      </c>
      <c r="Q186" s="11" t="s">
        <v>1434</v>
      </c>
      <c r="R186" s="11" t="s">
        <v>1435</v>
      </c>
      <c r="S186" s="11" t="s">
        <v>312</v>
      </c>
      <c r="T186" s="11" t="s">
        <v>312</v>
      </c>
      <c r="U186" s="11" t="s">
        <v>333</v>
      </c>
      <c r="V186" s="12" t="s">
        <v>1438</v>
      </c>
      <c r="W186" s="11" t="s">
        <v>1437</v>
      </c>
      <c r="X186" s="14">
        <v>290</v>
      </c>
      <c r="Y186" s="14">
        <v>2680</v>
      </c>
      <c r="Z186" s="14">
        <v>290</v>
      </c>
      <c r="AA186" s="15">
        <v>0.90846381267159904</v>
      </c>
      <c r="AB186" s="16">
        <v>0.42368733310764001</v>
      </c>
      <c r="AC186" s="17">
        <v>2655529</v>
      </c>
      <c r="AD186" s="14">
        <v>61437</v>
      </c>
      <c r="AE186" s="14">
        <v>61437</v>
      </c>
      <c r="AF186" s="14">
        <v>9156.9965517241308</v>
      </c>
      <c r="AG186" s="14">
        <v>9156.9965517241308</v>
      </c>
      <c r="AH186" s="14">
        <v>14803</v>
      </c>
      <c r="AI186" s="14">
        <v>14803</v>
      </c>
      <c r="AJ186" s="14">
        <v>11</v>
      </c>
      <c r="AK186" s="14">
        <v>45</v>
      </c>
      <c r="AL186" s="14">
        <v>0</v>
      </c>
      <c r="AM186" s="14">
        <v>0</v>
      </c>
      <c r="AN186" s="14">
        <v>1</v>
      </c>
      <c r="AO186" s="14">
        <v>0</v>
      </c>
      <c r="AP186" s="14">
        <v>46</v>
      </c>
      <c r="AQ186" s="22">
        <f>VLOOKUP($B186,Sheet3!$A:$Z,3,FALSE)</f>
        <v>2.7452343060996114E-4</v>
      </c>
      <c r="AR186" s="22">
        <f>VLOOKUP($B186,Sheet3!$A:$Z,4,FALSE)</f>
        <v>4.89449790554061E-4</v>
      </c>
      <c r="AS186" s="22">
        <f>VLOOKUP($B186,Sheet3!$A:$Z,5,FALSE)</f>
        <v>3.3136427629288289E-4</v>
      </c>
      <c r="AT186" s="22">
        <f>VLOOKUP($B186,Sheet3!$A:$Z,6,FALSE)</f>
        <v>2.7413705583900891E-4</v>
      </c>
      <c r="AU186" s="22">
        <f>VLOOKUP($B186,Sheet3!$A:$Z,6,FALSE)</f>
        <v>2.7413705583900891E-4</v>
      </c>
      <c r="AV186" s="22">
        <f>VLOOKUP($B186,Sheet3!$A:$Z,8,FALSE)</f>
        <v>1.5847276730480668E-4</v>
      </c>
      <c r="AW186" s="22">
        <f>VLOOKUP($B186,Sheet3!$A:$Z,9,FALSE)</f>
        <v>1.3705180521883758E-3</v>
      </c>
      <c r="AX186" s="22">
        <f>VLOOKUP($B186,Sheet3!$A:$Z,10,FALSE)</f>
        <v>1.2836829603169478E-4</v>
      </c>
      <c r="AY186" s="22">
        <f>VLOOKUP($B186,Sheet3!$A:$Z,11,FALSE)</f>
        <v>1.008639602441064E-4</v>
      </c>
      <c r="AZ186" s="22">
        <f>VLOOKUP($B186,Sheet3!$A:$Z,12,FALSE)</f>
        <v>4.874793344849652E-3</v>
      </c>
      <c r="BA186" s="22">
        <f>VLOOKUP($B186,Sheet3!$A:$Z,13,FALSE)</f>
        <v>7.1136061395776122E-5</v>
      </c>
      <c r="BB186" s="22">
        <f>VLOOKUP($B186,Sheet3!$A:$Z,14,FALSE)</f>
        <v>3.7367995938084233E-3</v>
      </c>
      <c r="BC186" s="23">
        <f>VLOOKUP($B186,Sheet3!$A:$Z,15,FALSE)</f>
        <v>8.3548590042663146E-5</v>
      </c>
      <c r="BD186" s="22">
        <f>VLOOKUP($B186,Sheet3!$A:$Z,16,FALSE)</f>
        <v>7.1469802755422176E-4</v>
      </c>
      <c r="BE186" s="22">
        <f>VLOOKUP($B186,Sheet3!$A:$Z,17,FALSE)</f>
        <v>8.9625933926356033E-4</v>
      </c>
      <c r="BF186" s="22">
        <f>VLOOKUP($B186,Sheet3!$A:$Z,18,FALSE)</f>
        <v>7.5084836736291399E-4</v>
      </c>
      <c r="BG186" s="22">
        <f>VLOOKUP($B186,Sheet3!$A:$Z,19,FALSE)</f>
        <v>3.9726625224099948E-4</v>
      </c>
      <c r="BH186" s="22">
        <f>VLOOKUP($B186,Sheet3!$A:$Z,20,FALSE)</f>
        <v>2.2471117374580746E-3</v>
      </c>
      <c r="BI186" s="22">
        <f>VLOOKUP($B186,Sheet3!$A:$Z,21,FALSE)</f>
        <v>1.2835393341175663E-3</v>
      </c>
      <c r="BJ186" s="22">
        <f>VLOOKUP($B186,Sheet3!$A:$Z,22,FALSE)</f>
        <v>7.2931215938225726E-5</v>
      </c>
      <c r="BK186" s="22">
        <f>VLOOKUP($B186,Sheet3!$A:$Z,23,FALSE)</f>
        <v>4.2978550465294089E-5</v>
      </c>
      <c r="BL186" s="22">
        <f>VLOOKUP($B186,Sheet3!$A:$Z,24,FALSE)</f>
        <v>4.0356579986213202E-5</v>
      </c>
      <c r="BM186" s="22">
        <f>VLOOKUP($B186,Sheet3!$A:$Z,25,FALSE)</f>
        <v>1.4724778908459775E-4</v>
      </c>
      <c r="BN186" s="22">
        <f>VLOOKUP($B186,Sheet3!$A:$Z,25,FALSE)</f>
        <v>1.4724778908459775E-4</v>
      </c>
    </row>
    <row r="187" spans="1:66" hidden="1" x14ac:dyDescent="0.2">
      <c r="A187">
        <f>VLOOKUP(B187,Sheet3!A:B,2,FALSE)</f>
        <v>0</v>
      </c>
      <c r="B187" s="12" t="s">
        <v>903</v>
      </c>
      <c r="C187" s="13">
        <v>72.5</v>
      </c>
      <c r="D187" s="13">
        <v>6.71</v>
      </c>
      <c r="E187" s="12" t="s">
        <v>842</v>
      </c>
      <c r="F187" s="11" t="s">
        <v>901</v>
      </c>
      <c r="G187" s="13" t="s">
        <v>307</v>
      </c>
      <c r="H187" s="12"/>
      <c r="I187" s="12"/>
      <c r="J187" s="12" t="s">
        <v>308</v>
      </c>
      <c r="K187" s="12">
        <v>7</v>
      </c>
      <c r="L187" s="12">
        <v>54.9</v>
      </c>
      <c r="M187" s="12">
        <v>7.89</v>
      </c>
      <c r="N187" s="11" t="s">
        <v>573</v>
      </c>
      <c r="O187" s="11" t="s">
        <v>904</v>
      </c>
      <c r="P187" s="11" t="s">
        <v>312</v>
      </c>
      <c r="Q187" s="11" t="s">
        <v>312</v>
      </c>
      <c r="R187" s="11" t="s">
        <v>312</v>
      </c>
      <c r="S187" s="11" t="s">
        <v>312</v>
      </c>
      <c r="T187" s="11" t="s">
        <v>312</v>
      </c>
      <c r="U187" s="11" t="s">
        <v>844</v>
      </c>
      <c r="V187" s="12" t="s">
        <v>905</v>
      </c>
      <c r="W187" s="11"/>
      <c r="X187" s="14">
        <v>500</v>
      </c>
      <c r="Y187" s="14">
        <v>2685</v>
      </c>
      <c r="Z187" s="14">
        <v>500</v>
      </c>
      <c r="AA187" s="15">
        <v>0.943387210829849</v>
      </c>
      <c r="AB187" s="16">
        <v>0.67472918122335601</v>
      </c>
      <c r="AC187" s="17">
        <v>2136761</v>
      </c>
      <c r="AD187" s="14">
        <v>22213</v>
      </c>
      <c r="AE187" s="14">
        <v>22213</v>
      </c>
      <c r="AF187" s="14">
        <v>4273.5219999999899</v>
      </c>
      <c r="AG187" s="14">
        <v>4273.5219999999899</v>
      </c>
      <c r="AH187" s="14">
        <v>5062</v>
      </c>
      <c r="AI187" s="14">
        <v>5062</v>
      </c>
      <c r="AJ187" s="14">
        <v>11</v>
      </c>
      <c r="AK187" s="14">
        <v>19</v>
      </c>
      <c r="AL187" s="14">
        <v>0</v>
      </c>
      <c r="AM187" s="14">
        <v>0</v>
      </c>
      <c r="AN187" s="14">
        <v>0</v>
      </c>
      <c r="AO187" s="14">
        <v>0</v>
      </c>
      <c r="AP187" s="14">
        <v>19</v>
      </c>
      <c r="AQ187" s="22">
        <f>VLOOKUP($B187,Sheet3!$A:$Z,3,FALSE)</f>
        <v>2.3475643713523608E-4</v>
      </c>
      <c r="AR187" s="22">
        <f>VLOOKUP($B187,Sheet3!$A:$Z,4,FALSE)</f>
        <v>3.2471572682337308E-4</v>
      </c>
      <c r="AS187" s="22">
        <f>VLOOKUP($B187,Sheet3!$A:$Z,5,FALSE)</f>
        <v>2.6809755343340584E-4</v>
      </c>
      <c r="AT187" s="22">
        <f>VLOOKUP($B187,Sheet3!$A:$Z,6,FALSE)</f>
        <v>3.2139704477392341E-4</v>
      </c>
      <c r="AU187" s="22">
        <f>VLOOKUP($B187,Sheet3!$A:$Z,6,FALSE)</f>
        <v>3.2139704477392341E-4</v>
      </c>
      <c r="AV187" s="22">
        <f>VLOOKUP($B187,Sheet3!$A:$Z,8,FALSE)</f>
        <v>3.5244943153781038E-4</v>
      </c>
      <c r="AW187" s="22">
        <f>VLOOKUP($B187,Sheet3!$A:$Z,9,FALSE)</f>
        <v>3.6008295914640652E-4</v>
      </c>
      <c r="AX187" s="22">
        <f>VLOOKUP($B187,Sheet3!$A:$Z,10,FALSE)</f>
        <v>4.1097652663029982E-4</v>
      </c>
      <c r="AY187" s="22">
        <f>VLOOKUP($B187,Sheet3!$A:$Z,11,FALSE)</f>
        <v>4.7092443975872391E-4</v>
      </c>
      <c r="AZ187" s="22">
        <f>VLOOKUP($B187,Sheet3!$A:$Z,12,FALSE)</f>
        <v>3.2726937328156634E-4</v>
      </c>
      <c r="BA187" s="22">
        <f>VLOOKUP($B187,Sheet3!$A:$Z,13,FALSE)</f>
        <v>4.932901375581004E-4</v>
      </c>
      <c r="BB187" s="22">
        <f>VLOOKUP($B187,Sheet3!$A:$Z,14,FALSE)</f>
        <v>5.590023511020802E-4</v>
      </c>
      <c r="BC187" s="23">
        <f>VLOOKUP($B187,Sheet3!$A:$Z,15,FALSE)</f>
        <v>4.1223828834971492E-4</v>
      </c>
      <c r="BD187" s="22">
        <f>VLOOKUP($B187,Sheet3!$A:$Z,16,FALSE)</f>
        <v>4.4014030149629191E-4</v>
      </c>
      <c r="BE187" s="22">
        <f>VLOOKUP($B187,Sheet3!$A:$Z,17,FALSE)</f>
        <v>3.4269509670597462E-4</v>
      </c>
      <c r="BF187" s="22">
        <f>VLOOKUP($B187,Sheet3!$A:$Z,18,FALSE)</f>
        <v>4.4175461111831382E-4</v>
      </c>
      <c r="BG187" s="22">
        <f>VLOOKUP($B187,Sheet3!$A:$Z,19,FALSE)</f>
        <v>5.2239603504545412E-4</v>
      </c>
      <c r="BH187" s="22">
        <f>VLOOKUP($B187,Sheet3!$A:$Z,20,FALSE)</f>
        <v>4.0312437451588823E-4</v>
      </c>
      <c r="BI187" s="22">
        <f>VLOOKUP($B187,Sheet3!$A:$Z,21,FALSE)</f>
        <v>3.7765043142972218E-4</v>
      </c>
      <c r="BJ187" s="22">
        <f>VLOOKUP($B187,Sheet3!$A:$Z,22,FALSE)</f>
        <v>3.3007571946814011E-4</v>
      </c>
      <c r="BK187" s="22">
        <f>VLOOKUP($B187,Sheet3!$A:$Z,23,FALSE)</f>
        <v>2.8737893090856451E-4</v>
      </c>
      <c r="BL187" s="22">
        <f>VLOOKUP($B187,Sheet3!$A:$Z,24,FALSE)</f>
        <v>2.9232107666300337E-4</v>
      </c>
      <c r="BM187" s="22">
        <f>VLOOKUP($B187,Sheet3!$A:$Z,25,FALSE)</f>
        <v>3.7236845131068266E-4</v>
      </c>
      <c r="BN187" s="22">
        <f>VLOOKUP($B187,Sheet3!$A:$Z,25,FALSE)</f>
        <v>3.7236845131068266E-4</v>
      </c>
    </row>
    <row r="188" spans="1:66" hidden="1" x14ac:dyDescent="0.2">
      <c r="A188" t="str">
        <f>VLOOKUP(B188,Sheet3!A:B,2,FALSE)</f>
        <v>compare with baikal</v>
      </c>
      <c r="B188" s="12" t="s">
        <v>184</v>
      </c>
      <c r="C188" s="13">
        <v>88.53</v>
      </c>
      <c r="D188" s="13">
        <v>0.28000000000000003</v>
      </c>
      <c r="E188" s="12" t="s">
        <v>505</v>
      </c>
      <c r="F188" s="11" t="s">
        <v>506</v>
      </c>
      <c r="G188" s="13" t="s">
        <v>332</v>
      </c>
      <c r="H188" s="12"/>
      <c r="I188" s="12"/>
      <c r="J188" s="12" t="s">
        <v>308</v>
      </c>
      <c r="K188" s="12">
        <v>21</v>
      </c>
      <c r="L188" s="12">
        <v>94.12</v>
      </c>
      <c r="M188" s="12">
        <v>2.63</v>
      </c>
      <c r="N188" s="11" t="s">
        <v>312</v>
      </c>
      <c r="O188" s="11" t="s">
        <v>312</v>
      </c>
      <c r="P188" s="11" t="s">
        <v>312</v>
      </c>
      <c r="Q188" s="11" t="s">
        <v>312</v>
      </c>
      <c r="R188" s="11" t="s">
        <v>312</v>
      </c>
      <c r="S188" s="11" t="s">
        <v>312</v>
      </c>
      <c r="T188" s="11" t="s">
        <v>312</v>
      </c>
      <c r="U188" s="11" t="s">
        <v>333</v>
      </c>
      <c r="V188" s="12" t="s">
        <v>507</v>
      </c>
      <c r="W188" s="11"/>
      <c r="X188" s="14">
        <v>27</v>
      </c>
      <c r="Y188" s="14">
        <v>2762</v>
      </c>
      <c r="Z188" s="14">
        <v>27</v>
      </c>
      <c r="AA188" s="15">
        <v>0.93607476958980995</v>
      </c>
      <c r="AB188" s="16">
        <v>0.51859041869388001</v>
      </c>
      <c r="AC188" s="17">
        <v>3235968</v>
      </c>
      <c r="AD188" s="14">
        <v>554896</v>
      </c>
      <c r="AE188" s="14">
        <v>554896</v>
      </c>
      <c r="AF188" s="14">
        <v>119850.666666666</v>
      </c>
      <c r="AG188" s="14">
        <v>119850.666666666</v>
      </c>
      <c r="AH188" s="14">
        <v>271999</v>
      </c>
      <c r="AI188" s="14">
        <v>271999</v>
      </c>
      <c r="AJ188" s="14">
        <v>11</v>
      </c>
      <c r="AK188" s="14">
        <v>43</v>
      </c>
      <c r="AL188" s="14">
        <v>0</v>
      </c>
      <c r="AM188" s="14">
        <v>0</v>
      </c>
      <c r="AN188" s="14">
        <v>0</v>
      </c>
      <c r="AO188" s="14">
        <v>0</v>
      </c>
      <c r="AP188" s="14">
        <v>43</v>
      </c>
      <c r="AQ188" s="22">
        <f>VLOOKUP($B188,Sheet3!$A:$Z,3,FALSE)</f>
        <v>7.5027730049236757E-4</v>
      </c>
      <c r="AR188" s="22">
        <f>VLOOKUP($B188,Sheet3!$A:$Z,4,FALSE)</f>
        <v>7.5747928712038522E-4</v>
      </c>
      <c r="AS188" s="22">
        <f>VLOOKUP($B188,Sheet3!$A:$Z,5,FALSE)</f>
        <v>8.3425557761544376E-4</v>
      </c>
      <c r="AT188" s="22">
        <f>VLOOKUP($B188,Sheet3!$A:$Z,6,FALSE)</f>
        <v>9.8735511946338003E-4</v>
      </c>
      <c r="AU188" s="22">
        <f>VLOOKUP($B188,Sheet3!$A:$Z,6,FALSE)</f>
        <v>9.8735511946338003E-4</v>
      </c>
      <c r="AV188" s="22">
        <f>VLOOKUP($B188,Sheet3!$A:$Z,8,FALSE)</f>
        <v>1.0230340459148808E-3</v>
      </c>
      <c r="AW188" s="22">
        <f>VLOOKUP($B188,Sheet3!$A:$Z,9,FALSE)</f>
        <v>7.3164668534707376E-4</v>
      </c>
      <c r="AX188" s="22">
        <f>VLOOKUP($B188,Sheet3!$A:$Z,10,FALSE)</f>
        <v>1.3222062926726108E-3</v>
      </c>
      <c r="AY188" s="22">
        <f>VLOOKUP($B188,Sheet3!$A:$Z,11,FALSE)</f>
        <v>1.4278610986483099E-3</v>
      </c>
      <c r="AZ188" s="22">
        <f>VLOOKUP($B188,Sheet3!$A:$Z,12,FALSE)</f>
        <v>9.8930076700118424E-6</v>
      </c>
      <c r="BA188" s="22">
        <f>VLOOKUP($B188,Sheet3!$A:$Z,13,FALSE)</f>
        <v>2.3714393762542829E-3</v>
      </c>
      <c r="BB188" s="22">
        <f>VLOOKUP($B188,Sheet3!$A:$Z,14,FALSE)</f>
        <v>1.4901365046041188E-5</v>
      </c>
      <c r="BC188" s="23">
        <f>VLOOKUP($B188,Sheet3!$A:$Z,15,FALSE)</f>
        <v>1.9131071660974241E-3</v>
      </c>
      <c r="BD188" s="22">
        <f>VLOOKUP($B188,Sheet3!$A:$Z,16,FALSE)</f>
        <v>2.7029966170544783E-3</v>
      </c>
      <c r="BE188" s="22">
        <f>VLOOKUP($B188,Sheet3!$A:$Z,17,FALSE)</f>
        <v>1.7367231547356329E-3</v>
      </c>
      <c r="BF188" s="22">
        <f>VLOOKUP($B188,Sheet3!$A:$Z,18,FALSE)</f>
        <v>1.7986941461484518E-3</v>
      </c>
      <c r="BG188" s="22">
        <f>VLOOKUP($B188,Sheet3!$A:$Z,19,FALSE)</f>
        <v>3.5915755707574635E-3</v>
      </c>
      <c r="BH188" s="22">
        <f>VLOOKUP($B188,Sheet3!$A:$Z,20,FALSE)</f>
        <v>1.3131101833291341E-3</v>
      </c>
      <c r="BI188" s="22">
        <f>VLOOKUP($B188,Sheet3!$A:$Z,21,FALSE)</f>
        <v>9.6180238522247826E-4</v>
      </c>
      <c r="BJ188" s="22">
        <f>VLOOKUP($B188,Sheet3!$A:$Z,22,FALSE)</f>
        <v>4.2337420955984471E-3</v>
      </c>
      <c r="BK188" s="22">
        <f>VLOOKUP($B188,Sheet3!$A:$Z,23,FALSE)</f>
        <v>7.4724294718135648E-3</v>
      </c>
      <c r="BL188" s="22">
        <f>VLOOKUP($B188,Sheet3!$A:$Z,24,FALSE)</f>
        <v>4.3908922109227293E-3</v>
      </c>
      <c r="BM188" s="22">
        <f>VLOOKUP($B188,Sheet3!$A:$Z,25,FALSE)</f>
        <v>4.1711047504977214E-3</v>
      </c>
      <c r="BN188" s="22">
        <f>VLOOKUP($B188,Sheet3!$A:$Z,25,FALSE)</f>
        <v>4.1711047504977214E-3</v>
      </c>
    </row>
    <row r="189" spans="1:66" hidden="1" x14ac:dyDescent="0.2">
      <c r="A189" t="str">
        <f>VLOOKUP(B189,Sheet3!A:B,2,FALSE)</f>
        <v>compare with baikal</v>
      </c>
      <c r="B189" s="12" t="s">
        <v>4</v>
      </c>
      <c r="C189" s="13">
        <v>70.790000000000006</v>
      </c>
      <c r="D189" s="13">
        <v>4.16</v>
      </c>
      <c r="E189" s="12" t="s">
        <v>965</v>
      </c>
      <c r="F189" s="11" t="s">
        <v>411</v>
      </c>
      <c r="G189" s="13" t="s">
        <v>307</v>
      </c>
      <c r="H189" s="12"/>
      <c r="I189" s="12"/>
      <c r="J189" s="12" t="s">
        <v>308</v>
      </c>
      <c r="K189" s="12">
        <v>9</v>
      </c>
      <c r="L189" s="12">
        <v>86.27</v>
      </c>
      <c r="M189" s="12">
        <v>3.92</v>
      </c>
      <c r="N189" s="11" t="s">
        <v>309</v>
      </c>
      <c r="O189" s="11" t="s">
        <v>989</v>
      </c>
      <c r="P189" s="11" t="s">
        <v>312</v>
      </c>
      <c r="Q189" s="11" t="s">
        <v>312</v>
      </c>
      <c r="R189" s="11" t="s">
        <v>312</v>
      </c>
      <c r="S189" s="11" t="s">
        <v>312</v>
      </c>
      <c r="T189" s="11" t="s">
        <v>312</v>
      </c>
      <c r="U189" s="11" t="s">
        <v>411</v>
      </c>
      <c r="V189" s="12" t="s">
        <v>990</v>
      </c>
      <c r="W189" s="11" t="s">
        <v>991</v>
      </c>
      <c r="X189" s="14">
        <v>645</v>
      </c>
      <c r="Y189" s="14">
        <v>3104</v>
      </c>
      <c r="Z189" s="14">
        <v>645</v>
      </c>
      <c r="AA189" s="15">
        <v>0.86246658358380301</v>
      </c>
      <c r="AB189" s="16">
        <v>0.62182309866497198</v>
      </c>
      <c r="AC189" s="17">
        <v>3069225</v>
      </c>
      <c r="AD189" s="14">
        <v>40338</v>
      </c>
      <c r="AE189" s="14">
        <v>40338</v>
      </c>
      <c r="AF189" s="14">
        <v>4758.4883720930202</v>
      </c>
      <c r="AG189" s="14">
        <v>4758.4883720930202</v>
      </c>
      <c r="AH189" s="14">
        <v>6642</v>
      </c>
      <c r="AI189" s="14">
        <v>6642</v>
      </c>
      <c r="AJ189" s="14">
        <v>11</v>
      </c>
      <c r="AK189" s="14">
        <v>43</v>
      </c>
      <c r="AL189" s="14">
        <v>0</v>
      </c>
      <c r="AM189" s="14">
        <v>1</v>
      </c>
      <c r="AN189" s="14">
        <v>0</v>
      </c>
      <c r="AO189" s="14">
        <v>1</v>
      </c>
      <c r="AP189" s="14">
        <v>45</v>
      </c>
      <c r="AQ189" s="22">
        <f>VLOOKUP($B189,Sheet3!$A:$Z,3,FALSE)</f>
        <v>1.1719207453937586E-2</v>
      </c>
      <c r="AR189" s="22">
        <f>VLOOKUP($B189,Sheet3!$A:$Z,4,FALSE)</f>
        <v>4.4291193202976926E-2</v>
      </c>
      <c r="AS189" s="22">
        <f>VLOOKUP($B189,Sheet3!$A:$Z,5,FALSE)</f>
        <v>2.2205243098143125E-2</v>
      </c>
      <c r="AT189" s="22">
        <f>VLOOKUP($B189,Sheet3!$A:$Z,6,FALSE)</f>
        <v>4.2125548825254155E-2</v>
      </c>
      <c r="AU189" s="22">
        <f>VLOOKUP($B189,Sheet3!$A:$Z,6,FALSE)</f>
        <v>4.2125548825254155E-2</v>
      </c>
      <c r="AV189" s="22">
        <f>VLOOKUP($B189,Sheet3!$A:$Z,8,FALSE)</f>
        <v>3.9722422487084302E-6</v>
      </c>
      <c r="AW189" s="22">
        <f>VLOOKUP($B189,Sheet3!$A:$Z,9,FALSE)</f>
        <v>3.5013485482972256E-5</v>
      </c>
      <c r="AX189" s="22">
        <f>VLOOKUP($B189,Sheet3!$A:$Z,10,FALSE)</f>
        <v>2.3515456297033957E-7</v>
      </c>
      <c r="AY189" s="22">
        <f>VLOOKUP($B189,Sheet3!$A:$Z,11,FALSE)</f>
        <v>2.4547620478709038E-7</v>
      </c>
      <c r="AZ189" s="22">
        <f>VLOOKUP($B189,Sheet3!$A:$Z,12,FALSE)</f>
        <v>8.3322345843681346E-6</v>
      </c>
      <c r="BA189" s="22">
        <f>VLOOKUP($B189,Sheet3!$A:$Z,13,FALSE)</f>
        <v>1.8995585179780908E-7</v>
      </c>
      <c r="BB189" s="22">
        <f>VLOOKUP($B189,Sheet3!$A:$Z,14,FALSE)</f>
        <v>3.5125205697012025E-6</v>
      </c>
      <c r="BC189" s="23">
        <f>VLOOKUP($B189,Sheet3!$A:$Z,15,FALSE)</f>
        <v>3.174588045557895E-7</v>
      </c>
      <c r="BD189" s="22">
        <f>VLOOKUP($B189,Sheet3!$A:$Z,16,FALSE)</f>
        <v>3.2007360027927157E-3</v>
      </c>
      <c r="BE189" s="22">
        <f>VLOOKUP($B189,Sheet3!$A:$Z,17,FALSE)</f>
        <v>5.4038720175524135E-2</v>
      </c>
      <c r="BF189" s="22">
        <f>VLOOKUP($B189,Sheet3!$A:$Z,18,FALSE)</f>
        <v>4.3689483877212498E-2</v>
      </c>
      <c r="BG189" s="22">
        <f>VLOOKUP($B189,Sheet3!$A:$Z,19,FALSE)</f>
        <v>1.2101566919703755E-6</v>
      </c>
      <c r="BH189" s="22">
        <f>VLOOKUP($B189,Sheet3!$A:$Z,20,FALSE)</f>
        <v>4.7653742442126954E-6</v>
      </c>
      <c r="BI189" s="22">
        <f>VLOOKUP($B189,Sheet3!$A:$Z,21,FALSE)</f>
        <v>7.1909913606335531E-4</v>
      </c>
      <c r="BJ189" s="22">
        <f>VLOOKUP($B189,Sheet3!$A:$Z,22,FALSE)</f>
        <v>6.2096620991998927E-7</v>
      </c>
      <c r="BK189" s="22">
        <f>VLOOKUP($B189,Sheet3!$A:$Z,23,FALSE)</f>
        <v>1.2165132935087042E-6</v>
      </c>
      <c r="BL189" s="22">
        <f>VLOOKUP($B189,Sheet3!$A:$Z,24,FALSE)</f>
        <v>1.4712746086540471E-6</v>
      </c>
      <c r="BM189" s="22">
        <f>VLOOKUP($B189,Sheet3!$A:$Z,25,FALSE)</f>
        <v>6.6153922721758236E-7</v>
      </c>
      <c r="BN189" s="22">
        <f>VLOOKUP($B189,Sheet3!$A:$Z,25,FALSE)</f>
        <v>6.6153922721758236E-7</v>
      </c>
    </row>
    <row r="190" spans="1:66" hidden="1" x14ac:dyDescent="0.2">
      <c r="A190">
        <f>VLOOKUP(B190,Sheet3!A:B,2,FALSE)</f>
        <v>0</v>
      </c>
      <c r="B190" s="12" t="s">
        <v>911</v>
      </c>
      <c r="C190" s="13">
        <v>73.78</v>
      </c>
      <c r="D190" s="13">
        <v>3.4</v>
      </c>
      <c r="E190" s="12" t="s">
        <v>842</v>
      </c>
      <c r="F190" s="11" t="s">
        <v>901</v>
      </c>
      <c r="G190" s="13" t="s">
        <v>307</v>
      </c>
      <c r="H190" s="12"/>
      <c r="I190" s="12"/>
      <c r="J190" s="12" t="s">
        <v>308</v>
      </c>
      <c r="K190" s="12">
        <v>1</v>
      </c>
      <c r="L190" s="12">
        <v>84.31</v>
      </c>
      <c r="M190" s="12">
        <v>5.88</v>
      </c>
      <c r="N190" s="11"/>
      <c r="O190" s="11"/>
      <c r="P190" s="11"/>
      <c r="Q190" s="11"/>
      <c r="R190" s="11"/>
      <c r="S190" s="11"/>
      <c r="T190" s="11"/>
      <c r="U190" s="11" t="s">
        <v>844</v>
      </c>
      <c r="V190" s="12" t="s">
        <v>912</v>
      </c>
      <c r="W190" s="11"/>
      <c r="X190" s="14">
        <v>670</v>
      </c>
      <c r="Y190" s="14">
        <v>3527</v>
      </c>
      <c r="Z190" s="14">
        <v>670</v>
      </c>
      <c r="AA190" s="15">
        <v>0.88436770576137602</v>
      </c>
      <c r="AB190" s="16">
        <v>0.65837054941016404</v>
      </c>
      <c r="AC190" s="17">
        <v>3112902</v>
      </c>
      <c r="AD190" s="14">
        <v>30607</v>
      </c>
      <c r="AE190" s="14">
        <v>30607</v>
      </c>
      <c r="AF190" s="14">
        <v>4646.1223880596999</v>
      </c>
      <c r="AG190" s="14">
        <v>4646.1223880596999</v>
      </c>
      <c r="AH190" s="14">
        <v>5791</v>
      </c>
      <c r="AI190" s="14">
        <v>5791</v>
      </c>
      <c r="AJ190" s="14">
        <v>11</v>
      </c>
      <c r="AK190" s="14">
        <v>19</v>
      </c>
      <c r="AL190" s="14">
        <v>0</v>
      </c>
      <c r="AM190" s="14">
        <v>1</v>
      </c>
      <c r="AN190" s="14">
        <v>0</v>
      </c>
      <c r="AO190" s="14">
        <v>3</v>
      </c>
      <c r="AP190" s="14">
        <v>23</v>
      </c>
      <c r="AQ190" s="22">
        <f>VLOOKUP($B190,Sheet3!$A:$Z,3,FALSE)</f>
        <v>5.4806325901179893E-5</v>
      </c>
      <c r="AR190" s="22">
        <f>VLOOKUP($B190,Sheet3!$A:$Z,4,FALSE)</f>
        <v>8.432806804545715E-5</v>
      </c>
      <c r="AS190" s="22">
        <f>VLOOKUP($B190,Sheet3!$A:$Z,5,FALSE)</f>
        <v>6.6438400505056098E-5</v>
      </c>
      <c r="AT190" s="22">
        <f>VLOOKUP($B190,Sheet3!$A:$Z,6,FALSE)</f>
        <v>5.7842347574599398E-5</v>
      </c>
      <c r="AU190" s="22">
        <f>VLOOKUP($B190,Sheet3!$A:$Z,6,FALSE)</f>
        <v>5.7842347574599398E-5</v>
      </c>
      <c r="AV190" s="22">
        <f>VLOOKUP($B190,Sheet3!$A:$Z,8,FALSE)</f>
        <v>3.303394353670735E-5</v>
      </c>
      <c r="AW190" s="22">
        <f>VLOOKUP($B190,Sheet3!$A:$Z,9,FALSE)</f>
        <v>1.6357444174859733E-4</v>
      </c>
      <c r="AX190" s="22">
        <f>VLOOKUP($B190,Sheet3!$A:$Z,10,FALSE)</f>
        <v>3.1246019301637957E-5</v>
      </c>
      <c r="AY190" s="22">
        <f>VLOOKUP($B190,Sheet3!$A:$Z,11,FALSE)</f>
        <v>2.0622484800484137E-5</v>
      </c>
      <c r="AZ190" s="22">
        <f>VLOOKUP($B190,Sheet3!$A:$Z,12,FALSE)</f>
        <v>4.547041620239921E-4</v>
      </c>
      <c r="BA190" s="22">
        <f>VLOOKUP($B190,Sheet3!$A:$Z,13,FALSE)</f>
        <v>2.3015052116323792E-5</v>
      </c>
      <c r="BB190" s="22">
        <f>VLOOKUP($B190,Sheet3!$A:$Z,14,FALSE)</f>
        <v>8.4601069415699036E-4</v>
      </c>
      <c r="BC190" s="23">
        <f>VLOOKUP($B190,Sheet3!$A:$Z,15,FALSE)</f>
        <v>1.9020721893792886E-5</v>
      </c>
      <c r="BD190" s="22">
        <f>VLOOKUP($B190,Sheet3!$A:$Z,16,FALSE)</f>
        <v>6.092012844712752E-5</v>
      </c>
      <c r="BE190" s="22">
        <f>VLOOKUP($B190,Sheet3!$A:$Z,17,FALSE)</f>
        <v>7.6202337288768502E-5</v>
      </c>
      <c r="BF190" s="22">
        <f>VLOOKUP($B190,Sheet3!$A:$Z,18,FALSE)</f>
        <v>7.5179150727990479E-5</v>
      </c>
      <c r="BG190" s="22">
        <f>VLOOKUP($B190,Sheet3!$A:$Z,19,FALSE)</f>
        <v>4.5325968549099474E-5</v>
      </c>
      <c r="BH190" s="22">
        <f>VLOOKUP($B190,Sheet3!$A:$Z,20,FALSE)</f>
        <v>1.7386720350003943E-4</v>
      </c>
      <c r="BI190" s="22">
        <f>VLOOKUP($B190,Sheet3!$A:$Z,21,FALSE)</f>
        <v>1.5182439753540458E-4</v>
      </c>
      <c r="BJ190" s="22">
        <f>VLOOKUP($B190,Sheet3!$A:$Z,22,FALSE)</f>
        <v>1.7664834333338087E-5</v>
      </c>
      <c r="BK190" s="22">
        <f>VLOOKUP($B190,Sheet3!$A:$Z,23,FALSE)</f>
        <v>2.3901493545608832E-5</v>
      </c>
      <c r="BL190" s="22">
        <f>VLOOKUP($B190,Sheet3!$A:$Z,24,FALSE)</f>
        <v>2.686924704102419E-5</v>
      </c>
      <c r="BM190" s="22">
        <f>VLOOKUP($B190,Sheet3!$A:$Z,25,FALSE)</f>
        <v>2.6961335876400069E-5</v>
      </c>
      <c r="BN190" s="22">
        <f>VLOOKUP($B190,Sheet3!$A:$Z,25,FALSE)</f>
        <v>2.6961335876400069E-5</v>
      </c>
    </row>
    <row r="191" spans="1:66" hidden="1" x14ac:dyDescent="0.2">
      <c r="A191">
        <f>VLOOKUP(B191,Sheet3!A:B,2,FALSE)</f>
        <v>0</v>
      </c>
      <c r="B191" s="12" t="s">
        <v>913</v>
      </c>
      <c r="C191" s="13">
        <v>73.3</v>
      </c>
      <c r="D191" s="13">
        <v>1.33</v>
      </c>
      <c r="E191" s="12" t="s">
        <v>842</v>
      </c>
      <c r="F191" s="11" t="s">
        <v>914</v>
      </c>
      <c r="G191" s="13" t="s">
        <v>307</v>
      </c>
      <c r="H191" s="12"/>
      <c r="I191" s="12"/>
      <c r="J191" s="12" t="s">
        <v>308</v>
      </c>
      <c r="K191" s="12">
        <v>4</v>
      </c>
      <c r="L191" s="12">
        <v>78.430000000000007</v>
      </c>
      <c r="M191" s="12">
        <v>3.92</v>
      </c>
      <c r="N191" s="11"/>
      <c r="O191" s="11"/>
      <c r="P191" s="11"/>
      <c r="Q191" s="11"/>
      <c r="R191" s="11"/>
      <c r="S191" s="11"/>
      <c r="T191" s="11"/>
      <c r="U191" s="11" t="s">
        <v>844</v>
      </c>
      <c r="V191" s="12" t="s">
        <v>915</v>
      </c>
      <c r="W191" s="11"/>
      <c r="X191" s="14">
        <v>580</v>
      </c>
      <c r="Y191" s="14">
        <v>2416</v>
      </c>
      <c r="Z191" s="14">
        <v>580</v>
      </c>
      <c r="AA191" s="15">
        <v>0.92841489881669503</v>
      </c>
      <c r="AB191" s="16">
        <v>0.65515309745015204</v>
      </c>
      <c r="AC191" s="17">
        <v>1988668</v>
      </c>
      <c r="AD191" s="14">
        <v>19797</v>
      </c>
      <c r="AE191" s="14">
        <v>19797</v>
      </c>
      <c r="AF191" s="14">
        <v>3428.73793103448</v>
      </c>
      <c r="AG191" s="14">
        <v>3428.73793103448</v>
      </c>
      <c r="AH191" s="14">
        <v>3804</v>
      </c>
      <c r="AI191" s="14">
        <v>3804</v>
      </c>
      <c r="AJ191" s="14">
        <v>11</v>
      </c>
      <c r="AK191" s="14">
        <v>19</v>
      </c>
      <c r="AL191" s="14">
        <v>0</v>
      </c>
      <c r="AM191" s="14">
        <v>1</v>
      </c>
      <c r="AN191" s="14">
        <v>0</v>
      </c>
      <c r="AO191" s="14">
        <v>0</v>
      </c>
      <c r="AP191" s="14">
        <v>20</v>
      </c>
      <c r="AQ191" s="22">
        <f>VLOOKUP($B191,Sheet3!$A:$Z,3,FALSE)</f>
        <v>2.0762638416892644E-4</v>
      </c>
      <c r="AR191" s="22">
        <f>VLOOKUP($B191,Sheet3!$A:$Z,4,FALSE)</f>
        <v>1.8037307396407057E-4</v>
      </c>
      <c r="AS191" s="22">
        <f>VLOOKUP($B191,Sheet3!$A:$Z,5,FALSE)</f>
        <v>1.9744781507237489E-4</v>
      </c>
      <c r="AT191" s="22">
        <f>VLOOKUP($B191,Sheet3!$A:$Z,6,FALSE)</f>
        <v>1.8076455615317018E-4</v>
      </c>
      <c r="AU191" s="22">
        <f>VLOOKUP($B191,Sheet3!$A:$Z,6,FALSE)</f>
        <v>1.8076455615317018E-4</v>
      </c>
      <c r="AV191" s="22">
        <f>VLOOKUP($B191,Sheet3!$A:$Z,8,FALSE)</f>
        <v>2.8777371973044908E-4</v>
      </c>
      <c r="AW191" s="22">
        <f>VLOOKUP($B191,Sheet3!$A:$Z,9,FALSE)</f>
        <v>1.6421126462063448E-4</v>
      </c>
      <c r="AX191" s="22">
        <f>VLOOKUP($B191,Sheet3!$A:$Z,10,FALSE)</f>
        <v>3.3631717025411374E-4</v>
      </c>
      <c r="AY191" s="22">
        <f>VLOOKUP($B191,Sheet3!$A:$Z,11,FALSE)</f>
        <v>5.7377145640648654E-4</v>
      </c>
      <c r="AZ191" s="22">
        <f>VLOOKUP($B191,Sheet3!$A:$Z,12,FALSE)</f>
        <v>3.3570797028154886E-5</v>
      </c>
      <c r="BA191" s="22">
        <f>VLOOKUP($B191,Sheet3!$A:$Z,13,FALSE)</f>
        <v>4.7853619711959934E-4</v>
      </c>
      <c r="BB191" s="22">
        <f>VLOOKUP($B191,Sheet3!$A:$Z,14,FALSE)</f>
        <v>4.8743534781810507E-5</v>
      </c>
      <c r="BC191" s="23">
        <f>VLOOKUP($B191,Sheet3!$A:$Z,15,FALSE)</f>
        <v>4.7083156305078905E-4</v>
      </c>
      <c r="BD191" s="22">
        <f>VLOOKUP($B191,Sheet3!$A:$Z,16,FALSE)</f>
        <v>2.3936732764963872E-4</v>
      </c>
      <c r="BE191" s="22">
        <f>VLOOKUP($B191,Sheet3!$A:$Z,17,FALSE)</f>
        <v>2.0577855495841128E-4</v>
      </c>
      <c r="BF191" s="22">
        <f>VLOOKUP($B191,Sheet3!$A:$Z,18,FALSE)</f>
        <v>1.7863254074962923E-4</v>
      </c>
      <c r="BG191" s="22">
        <f>VLOOKUP($B191,Sheet3!$A:$Z,19,FALSE)</f>
        <v>2.9582622231605457E-4</v>
      </c>
      <c r="BH191" s="22">
        <f>VLOOKUP($B191,Sheet3!$A:$Z,20,FALSE)</f>
        <v>1.1555171844972379E-4</v>
      </c>
      <c r="BI191" s="22">
        <f>VLOOKUP($B191,Sheet3!$A:$Z,21,FALSE)</f>
        <v>1.4450110861645476E-4</v>
      </c>
      <c r="BJ191" s="22">
        <f>VLOOKUP($B191,Sheet3!$A:$Z,22,FALSE)</f>
        <v>3.1188697218775986E-4</v>
      </c>
      <c r="BK191" s="22">
        <f>VLOOKUP($B191,Sheet3!$A:$Z,23,FALSE)</f>
        <v>1.956549429027746E-4</v>
      </c>
      <c r="BL191" s="22">
        <f>VLOOKUP($B191,Sheet3!$A:$Z,24,FALSE)</f>
        <v>3.2058460009102863E-4</v>
      </c>
      <c r="BM191" s="22">
        <f>VLOOKUP($B191,Sheet3!$A:$Z,25,FALSE)</f>
        <v>3.9415980476353423E-4</v>
      </c>
      <c r="BN191" s="22">
        <f>VLOOKUP($B191,Sheet3!$A:$Z,25,FALSE)</f>
        <v>3.9415980476353423E-4</v>
      </c>
    </row>
    <row r="192" spans="1:66" hidden="1" x14ac:dyDescent="0.2">
      <c r="A192" t="str">
        <f>VLOOKUP(B192,Sheet3!A:B,2,FALSE)</f>
        <v>compare with baikal</v>
      </c>
      <c r="B192" s="12" t="s">
        <v>95</v>
      </c>
      <c r="C192" s="13">
        <v>90.52</v>
      </c>
      <c r="D192" s="13">
        <v>3.24</v>
      </c>
      <c r="E192" s="12" t="s">
        <v>965</v>
      </c>
      <c r="F192" s="11" t="s">
        <v>993</v>
      </c>
      <c r="G192" s="13" t="s">
        <v>307</v>
      </c>
      <c r="H192" s="12"/>
      <c r="I192" s="12"/>
      <c r="J192" s="12" t="s">
        <v>308</v>
      </c>
      <c r="K192" s="12">
        <v>8</v>
      </c>
      <c r="L192" s="12">
        <v>96.08</v>
      </c>
      <c r="M192" s="12">
        <v>3.92</v>
      </c>
      <c r="N192" s="11" t="s">
        <v>309</v>
      </c>
      <c r="O192" s="11" t="s">
        <v>969</v>
      </c>
      <c r="P192" s="11" t="s">
        <v>975</v>
      </c>
      <c r="Q192" s="11" t="s">
        <v>1022</v>
      </c>
      <c r="R192" s="11" t="s">
        <v>312</v>
      </c>
      <c r="S192" s="11" t="s">
        <v>312</v>
      </c>
      <c r="T192" s="11" t="s">
        <v>312</v>
      </c>
      <c r="U192" s="11" t="s">
        <v>993</v>
      </c>
      <c r="V192" s="12" t="s">
        <v>1023</v>
      </c>
      <c r="W192" s="11" t="s">
        <v>1024</v>
      </c>
      <c r="X192" s="14">
        <v>322</v>
      </c>
      <c r="Y192" s="14">
        <v>4680</v>
      </c>
      <c r="Z192" s="14">
        <v>322</v>
      </c>
      <c r="AA192" s="15">
        <v>0.89356748950892695</v>
      </c>
      <c r="AB192" s="16">
        <v>0.57626422002753097</v>
      </c>
      <c r="AC192" s="17">
        <v>4800272</v>
      </c>
      <c r="AD192" s="14">
        <v>63690</v>
      </c>
      <c r="AE192" s="14">
        <v>63690</v>
      </c>
      <c r="AF192" s="14">
        <v>14907.6770186335</v>
      </c>
      <c r="AG192" s="14">
        <v>14907.6770186335</v>
      </c>
      <c r="AH192" s="14">
        <v>25336</v>
      </c>
      <c r="AI192" s="14">
        <v>25336</v>
      </c>
      <c r="AJ192" s="14">
        <v>11</v>
      </c>
      <c r="AK192" s="14">
        <v>56</v>
      </c>
      <c r="AL192" s="14">
        <v>0</v>
      </c>
      <c r="AM192" s="14">
        <v>1</v>
      </c>
      <c r="AN192" s="14">
        <v>0</v>
      </c>
      <c r="AO192" s="14">
        <v>5</v>
      </c>
      <c r="AP192" s="14">
        <v>62</v>
      </c>
      <c r="AQ192" s="22">
        <f>VLOOKUP($B192,Sheet3!$A:$Z,3,FALSE)</f>
        <v>6.4154822873438103E-3</v>
      </c>
      <c r="AR192" s="22">
        <f>VLOOKUP($B192,Sheet3!$A:$Z,4,FALSE)</f>
        <v>1.7860562869137595E-3</v>
      </c>
      <c r="AS192" s="22">
        <f>VLOOKUP($B192,Sheet3!$A:$Z,5,FALSE)</f>
        <v>6.8603271321212612E-3</v>
      </c>
      <c r="AT192" s="22">
        <f>VLOOKUP($B192,Sheet3!$A:$Z,6,FALSE)</f>
        <v>3.10174144461211E-3</v>
      </c>
      <c r="AU192" s="22">
        <f>VLOOKUP($B192,Sheet3!$A:$Z,6,FALSE)</f>
        <v>3.10174144461211E-3</v>
      </c>
      <c r="AV192" s="22">
        <f>VLOOKUP($B192,Sheet3!$A:$Z,8,FALSE)</f>
        <v>9.7086401835483271E-7</v>
      </c>
      <c r="AW192" s="22">
        <f>VLOOKUP($B192,Sheet3!$A:$Z,9,FALSE)</f>
        <v>1.5238464166940383E-5</v>
      </c>
      <c r="AX192" s="22">
        <f>VLOOKUP($B192,Sheet3!$A:$Z,10,FALSE)</f>
        <v>6.0835314096471047E-8</v>
      </c>
      <c r="AY192" s="22">
        <f>VLOOKUP($B192,Sheet3!$A:$Z,11,FALSE)</f>
        <v>6.8981966456454565E-8</v>
      </c>
      <c r="AZ192" s="22">
        <f>VLOOKUP($B192,Sheet3!$A:$Z,12,FALSE)</f>
        <v>1.6449604904459133E-6</v>
      </c>
      <c r="BA192" s="22">
        <f>VLOOKUP($B192,Sheet3!$A:$Z,13,FALSE)</f>
        <v>4.7576438659626017E-8</v>
      </c>
      <c r="BB192" s="22">
        <f>VLOOKUP($B192,Sheet3!$A:$Z,14,FALSE)</f>
        <v>8.6222876798911154E-7</v>
      </c>
      <c r="BC192" s="23">
        <f>VLOOKUP($B192,Sheet3!$A:$Z,15,FALSE)</f>
        <v>9.4614744754560469E-8</v>
      </c>
      <c r="BD192" s="22">
        <f>VLOOKUP($B192,Sheet3!$A:$Z,16,FALSE)</f>
        <v>1.7686405032194129E-3</v>
      </c>
      <c r="BE192" s="22">
        <f>VLOOKUP($B192,Sheet3!$A:$Z,17,FALSE)</f>
        <v>8.1436701979562889E-3</v>
      </c>
      <c r="BF192" s="22">
        <f>VLOOKUP($B192,Sheet3!$A:$Z,18,FALSE)</f>
        <v>1.5429414649071934E-3</v>
      </c>
      <c r="BG192" s="22">
        <f>VLOOKUP($B192,Sheet3!$A:$Z,19,FALSE)</f>
        <v>2.2620874568587615E-7</v>
      </c>
      <c r="BH192" s="22">
        <f>VLOOKUP($B192,Sheet3!$A:$Z,20,FALSE)</f>
        <v>8.6325672844590811E-7</v>
      </c>
      <c r="BI192" s="22">
        <f>VLOOKUP($B192,Sheet3!$A:$Z,21,FALSE)</f>
        <v>3.1155172313665903E-4</v>
      </c>
      <c r="BJ192" s="22">
        <f>VLOOKUP($B192,Sheet3!$A:$Z,22,FALSE)</f>
        <v>3.4598166073888285E-7</v>
      </c>
      <c r="BK192" s="22">
        <f>VLOOKUP($B192,Sheet3!$A:$Z,23,FALSE)</f>
        <v>9.2918598289759066E-7</v>
      </c>
      <c r="BL192" s="22">
        <f>VLOOKUP($B192,Sheet3!$A:$Z,24,FALSE)</f>
        <v>1.3414199198675584E-6</v>
      </c>
      <c r="BM192" s="22">
        <f>VLOOKUP($B192,Sheet3!$A:$Z,25,FALSE)</f>
        <v>7.0843262790763151E-8</v>
      </c>
      <c r="BN192" s="22">
        <f>VLOOKUP($B192,Sheet3!$A:$Z,25,FALSE)</f>
        <v>7.0843262790763151E-8</v>
      </c>
    </row>
    <row r="193" spans="1:66" hidden="1" x14ac:dyDescent="0.2">
      <c r="A193">
        <f>VLOOKUP(B193,Sheet3!A:B,2,FALSE)</f>
        <v>0</v>
      </c>
      <c r="B193" s="12" t="s">
        <v>917</v>
      </c>
      <c r="C193" s="13">
        <v>95.18</v>
      </c>
      <c r="D193" s="13">
        <v>0.33</v>
      </c>
      <c r="E193" s="12" t="s">
        <v>842</v>
      </c>
      <c r="F193" s="11" t="s">
        <v>914</v>
      </c>
      <c r="G193" s="13" t="s">
        <v>307</v>
      </c>
      <c r="H193" s="12"/>
      <c r="I193" s="12"/>
      <c r="J193" s="12" t="s">
        <v>308</v>
      </c>
      <c r="K193" s="12">
        <v>4</v>
      </c>
      <c r="L193" s="12">
        <v>96.08</v>
      </c>
      <c r="M193" s="12">
        <v>5.88</v>
      </c>
      <c r="N193" s="11" t="s">
        <v>309</v>
      </c>
      <c r="O193" s="11" t="s">
        <v>496</v>
      </c>
      <c r="P193" s="11" t="s">
        <v>795</v>
      </c>
      <c r="Q193" s="11" t="s">
        <v>796</v>
      </c>
      <c r="R193" s="11" t="s">
        <v>918</v>
      </c>
      <c r="S193" s="11" t="s">
        <v>312</v>
      </c>
      <c r="T193" s="11" t="s">
        <v>312</v>
      </c>
      <c r="U193" s="11" t="s">
        <v>844</v>
      </c>
      <c r="V193" s="12" t="s">
        <v>919</v>
      </c>
      <c r="W193" s="11" t="s">
        <v>920</v>
      </c>
      <c r="X193" s="14">
        <v>366</v>
      </c>
      <c r="Y193" s="14">
        <v>4672</v>
      </c>
      <c r="Z193" s="14">
        <v>366</v>
      </c>
      <c r="AA193" s="15">
        <v>0.88477288327644699</v>
      </c>
      <c r="AB193" s="16">
        <v>0.60770149927322503</v>
      </c>
      <c r="AC193" s="17">
        <v>4546803</v>
      </c>
      <c r="AD193" s="14">
        <v>61659</v>
      </c>
      <c r="AE193" s="14">
        <v>61659</v>
      </c>
      <c r="AF193" s="14">
        <v>12422.959016393401</v>
      </c>
      <c r="AG193" s="14">
        <v>12422.959016393401</v>
      </c>
      <c r="AH193" s="14">
        <v>19020</v>
      </c>
      <c r="AI193" s="14">
        <v>19020</v>
      </c>
      <c r="AJ193" s="14">
        <v>11</v>
      </c>
      <c r="AK193" s="14">
        <v>30</v>
      </c>
      <c r="AL193" s="14">
        <v>0</v>
      </c>
      <c r="AM193" s="14">
        <v>1</v>
      </c>
      <c r="AN193" s="14">
        <v>0</v>
      </c>
      <c r="AO193" s="14">
        <v>0</v>
      </c>
      <c r="AP193" s="14">
        <v>31</v>
      </c>
      <c r="AQ193" s="22">
        <f>VLOOKUP($B193,Sheet3!$A:$Z,3,FALSE)</f>
        <v>1.6120478605868632E-4</v>
      </c>
      <c r="AR193" s="22">
        <f>VLOOKUP($B193,Sheet3!$A:$Z,4,FALSE)</f>
        <v>2.4286491511376054E-4</v>
      </c>
      <c r="AS193" s="22">
        <f>VLOOKUP($B193,Sheet3!$A:$Z,5,FALSE)</f>
        <v>2.0444443157582285E-4</v>
      </c>
      <c r="AT193" s="22">
        <f>VLOOKUP($B193,Sheet3!$A:$Z,6,FALSE)</f>
        <v>1.8308809211050104E-4</v>
      </c>
      <c r="AU193" s="22">
        <f>VLOOKUP($B193,Sheet3!$A:$Z,6,FALSE)</f>
        <v>1.8308809211050104E-4</v>
      </c>
      <c r="AV193" s="22">
        <f>VLOOKUP($B193,Sheet3!$A:$Z,8,FALSE)</f>
        <v>2.6641180559687212E-4</v>
      </c>
      <c r="AW193" s="22">
        <f>VLOOKUP($B193,Sheet3!$A:$Z,9,FALSE)</f>
        <v>1.7002334743501047E-4</v>
      </c>
      <c r="AX193" s="22">
        <f>VLOOKUP($B193,Sheet3!$A:$Z,10,FALSE)</f>
        <v>3.5391030690868784E-4</v>
      </c>
      <c r="AY193" s="22">
        <f>VLOOKUP($B193,Sheet3!$A:$Z,11,FALSE)</f>
        <v>1.2090739593039742E-4</v>
      </c>
      <c r="AZ193" s="22">
        <f>VLOOKUP($B193,Sheet3!$A:$Z,12,FALSE)</f>
        <v>4.7900909916849614E-4</v>
      </c>
      <c r="BA193" s="22">
        <f>VLOOKUP($B193,Sheet3!$A:$Z,13,FALSE)</f>
        <v>1.169931044506582E-4</v>
      </c>
      <c r="BB193" s="22">
        <f>VLOOKUP($B193,Sheet3!$A:$Z,14,FALSE)</f>
        <v>1.003619496070347E-3</v>
      </c>
      <c r="BC193" s="23">
        <f>VLOOKUP($B193,Sheet3!$A:$Z,15,FALSE)</f>
        <v>9.2371404587163387E-5</v>
      </c>
      <c r="BD193" s="22">
        <f>VLOOKUP($B193,Sheet3!$A:$Z,16,FALSE)</f>
        <v>4.1233514367047472E-4</v>
      </c>
      <c r="BE193" s="22">
        <f>VLOOKUP($B193,Sheet3!$A:$Z,17,FALSE)</f>
        <v>3.3388802418125776E-4</v>
      </c>
      <c r="BF193" s="22">
        <f>VLOOKUP($B193,Sheet3!$A:$Z,18,FALSE)</f>
        <v>3.0747230098915286E-4</v>
      </c>
      <c r="BG193" s="22">
        <f>VLOOKUP($B193,Sheet3!$A:$Z,19,FALSE)</f>
        <v>4.4991002342534026E-4</v>
      </c>
      <c r="BH193" s="22">
        <f>VLOOKUP($B193,Sheet3!$A:$Z,20,FALSE)</f>
        <v>2.3158883437738223E-4</v>
      </c>
      <c r="BI193" s="22">
        <f>VLOOKUP($B193,Sheet3!$A:$Z,21,FALSE)</f>
        <v>2.5451261588300874E-4</v>
      </c>
      <c r="BJ193" s="22">
        <f>VLOOKUP($B193,Sheet3!$A:$Z,22,FALSE)</f>
        <v>1.3928880076529378E-4</v>
      </c>
      <c r="BK193" s="22">
        <f>VLOOKUP($B193,Sheet3!$A:$Z,23,FALSE)</f>
        <v>1.0541430499889244E-4</v>
      </c>
      <c r="BL193" s="22">
        <f>VLOOKUP($B193,Sheet3!$A:$Z,24,FALSE)</f>
        <v>9.7682862906312977E-5</v>
      </c>
      <c r="BM193" s="22">
        <f>VLOOKUP($B193,Sheet3!$A:$Z,25,FALSE)</f>
        <v>2.1027752611545614E-4</v>
      </c>
      <c r="BN193" s="22">
        <f>VLOOKUP($B193,Sheet3!$A:$Z,25,FALSE)</f>
        <v>2.1027752611545614E-4</v>
      </c>
    </row>
    <row r="194" spans="1:66" hidden="1" x14ac:dyDescent="0.2">
      <c r="A194" t="str">
        <f>VLOOKUP(B194,Sheet3!A:B,2,FALSE)</f>
        <v>compare with baikal</v>
      </c>
      <c r="B194" s="12" t="s">
        <v>88</v>
      </c>
      <c r="C194" s="13">
        <v>95.91</v>
      </c>
      <c r="D194" s="13">
        <v>4.91</v>
      </c>
      <c r="E194" s="12" t="s">
        <v>965</v>
      </c>
      <c r="F194" s="11" t="s">
        <v>993</v>
      </c>
      <c r="G194" s="13" t="s">
        <v>307</v>
      </c>
      <c r="H194" s="12"/>
      <c r="I194" s="12"/>
      <c r="J194" s="12" t="s">
        <v>308</v>
      </c>
      <c r="K194" s="12">
        <v>8</v>
      </c>
      <c r="L194" s="12">
        <v>98.04</v>
      </c>
      <c r="M194" s="12">
        <v>10.53</v>
      </c>
      <c r="N194" s="11" t="s">
        <v>309</v>
      </c>
      <c r="O194" s="11" t="s">
        <v>969</v>
      </c>
      <c r="P194" s="11" t="s">
        <v>975</v>
      </c>
      <c r="Q194" s="11" t="s">
        <v>1026</v>
      </c>
      <c r="R194" s="11" t="s">
        <v>312</v>
      </c>
      <c r="S194" s="11" t="s">
        <v>312</v>
      </c>
      <c r="T194" s="11" t="s">
        <v>312</v>
      </c>
      <c r="U194" s="11" t="s">
        <v>993</v>
      </c>
      <c r="V194" s="12" t="s">
        <v>1027</v>
      </c>
      <c r="W194" s="11" t="s">
        <v>1028</v>
      </c>
      <c r="X194" s="14">
        <v>533</v>
      </c>
      <c r="Y194" s="14">
        <v>5968</v>
      </c>
      <c r="Z194" s="14">
        <v>533</v>
      </c>
      <c r="AA194" s="15">
        <v>0.903155499964022</v>
      </c>
      <c r="AB194" s="16">
        <v>0.64586704675761697</v>
      </c>
      <c r="AC194" s="17">
        <v>6531770</v>
      </c>
      <c r="AD194" s="14">
        <v>163204</v>
      </c>
      <c r="AE194" s="14">
        <v>163204</v>
      </c>
      <c r="AF194" s="14">
        <v>12254.727954971801</v>
      </c>
      <c r="AG194" s="14">
        <v>12254.727954971801</v>
      </c>
      <c r="AH194" s="14">
        <v>21335</v>
      </c>
      <c r="AI194" s="14">
        <v>21335</v>
      </c>
      <c r="AJ194" s="14">
        <v>11</v>
      </c>
      <c r="AK194" s="14">
        <v>45</v>
      </c>
      <c r="AL194" s="14">
        <v>0</v>
      </c>
      <c r="AM194" s="14">
        <v>1</v>
      </c>
      <c r="AN194" s="14">
        <v>0</v>
      </c>
      <c r="AO194" s="14">
        <v>3</v>
      </c>
      <c r="AP194" s="14">
        <v>49</v>
      </c>
      <c r="AQ194" s="22">
        <f>VLOOKUP($B194,Sheet3!$A:$Z,3,FALSE)</f>
        <v>1.7670135211726966E-3</v>
      </c>
      <c r="AR194" s="22">
        <f>VLOOKUP($B194,Sheet3!$A:$Z,4,FALSE)</f>
        <v>1.9174151571593517E-3</v>
      </c>
      <c r="AS194" s="22">
        <f>VLOOKUP($B194,Sheet3!$A:$Z,5,FALSE)</f>
        <v>2.2686787132259112E-3</v>
      </c>
      <c r="AT194" s="22">
        <f>VLOOKUP($B194,Sheet3!$A:$Z,6,FALSE)</f>
        <v>2.2831384917688306E-3</v>
      </c>
      <c r="AU194" s="22">
        <f>VLOOKUP($B194,Sheet3!$A:$Z,6,FALSE)</f>
        <v>2.2831384917688306E-3</v>
      </c>
      <c r="AV194" s="22">
        <f>VLOOKUP($B194,Sheet3!$A:$Z,8,FALSE)</f>
        <v>5.2753573728522698E-7</v>
      </c>
      <c r="AW194" s="22">
        <f>VLOOKUP($B194,Sheet3!$A:$Z,9,FALSE)</f>
        <v>5.7223917813978558E-6</v>
      </c>
      <c r="AX194" s="22">
        <f>VLOOKUP($B194,Sheet3!$A:$Z,10,FALSE)</f>
        <v>1.9275275353713666E-7</v>
      </c>
      <c r="AY194" s="22">
        <f>VLOOKUP($B194,Sheet3!$A:$Z,11,FALSE)</f>
        <v>2.0606960317880567E-7</v>
      </c>
      <c r="AZ194" s="22">
        <f>VLOOKUP($B194,Sheet3!$A:$Z,12,FALSE)</f>
        <v>2.1345460444861649E-6</v>
      </c>
      <c r="BA194" s="22">
        <f>VLOOKUP($B194,Sheet3!$A:$Z,13,FALSE)</f>
        <v>1.1382301045695779E-7</v>
      </c>
      <c r="BB194" s="22">
        <f>VLOOKUP($B194,Sheet3!$A:$Z,14,FALSE)</f>
        <v>1.2902068385778683E-6</v>
      </c>
      <c r="BC194" s="23">
        <f>VLOOKUP($B194,Sheet3!$A:$Z,15,FALSE)</f>
        <v>3.0792741289392068E-7</v>
      </c>
      <c r="BD194" s="22">
        <f>VLOOKUP($B194,Sheet3!$A:$Z,16,FALSE)</f>
        <v>4.3127519846238114E-4</v>
      </c>
      <c r="BE194" s="22">
        <f>VLOOKUP($B194,Sheet3!$A:$Z,17,FALSE)</f>
        <v>4.0354453318687108E-3</v>
      </c>
      <c r="BF194" s="22">
        <f>VLOOKUP($B194,Sheet3!$A:$Z,18,FALSE)</f>
        <v>2.0114416338460231E-3</v>
      </c>
      <c r="BG194" s="22">
        <f>VLOOKUP($B194,Sheet3!$A:$Z,19,FALSE)</f>
        <v>5.4775375056890112E-7</v>
      </c>
      <c r="BH194" s="22">
        <f>VLOOKUP($B194,Sheet3!$A:$Z,20,FALSE)</f>
        <v>1.1357777795322371E-6</v>
      </c>
      <c r="BI194" s="22">
        <f>VLOOKUP($B194,Sheet3!$A:$Z,21,FALSE)</f>
        <v>1.6297012322326373E-4</v>
      </c>
      <c r="BJ194" s="22">
        <f>VLOOKUP($B194,Sheet3!$A:$Z,22,FALSE)</f>
        <v>4.9743622022012278E-7</v>
      </c>
      <c r="BK194" s="22">
        <f>VLOOKUP($B194,Sheet3!$A:$Z,23,FALSE)</f>
        <v>7.4697084544105833E-7</v>
      </c>
      <c r="BL194" s="22">
        <f>VLOOKUP($B194,Sheet3!$A:$Z,24,FALSE)</f>
        <v>1.9408416718837825E-6</v>
      </c>
      <c r="BM194" s="22">
        <f>VLOOKUP($B194,Sheet3!$A:$Z,25,FALSE)</f>
        <v>4.0341422406116992E-7</v>
      </c>
      <c r="BN194" s="22">
        <f>VLOOKUP($B194,Sheet3!$A:$Z,25,FALSE)</f>
        <v>4.0341422406116992E-7</v>
      </c>
    </row>
    <row r="195" spans="1:66" hidden="1" x14ac:dyDescent="0.2">
      <c r="A195">
        <f>VLOOKUP(B195,Sheet3!A:B,2,FALSE)</f>
        <v>0</v>
      </c>
      <c r="B195" s="12" t="s">
        <v>924</v>
      </c>
      <c r="C195" s="13">
        <v>57.03</v>
      </c>
      <c r="D195" s="13">
        <v>0</v>
      </c>
      <c r="E195" s="12" t="s">
        <v>921</v>
      </c>
      <c r="F195" s="11" t="s">
        <v>704</v>
      </c>
      <c r="G195" s="13" t="s">
        <v>705</v>
      </c>
      <c r="H195" s="12"/>
      <c r="I195" s="12"/>
      <c r="J195" s="12" t="s">
        <v>308</v>
      </c>
      <c r="K195" s="12">
        <v>2</v>
      </c>
      <c r="L195" s="12">
        <v>47.06</v>
      </c>
      <c r="M195" s="12">
        <v>3.92</v>
      </c>
      <c r="N195" s="11"/>
      <c r="O195" s="11"/>
      <c r="P195" s="11"/>
      <c r="Q195" s="11"/>
      <c r="R195" s="11"/>
      <c r="S195" s="11"/>
      <c r="T195" s="11"/>
      <c r="U195" s="11" t="s">
        <v>706</v>
      </c>
      <c r="V195" s="12" t="s">
        <v>925</v>
      </c>
      <c r="W195" s="11"/>
      <c r="X195" s="14">
        <v>444</v>
      </c>
      <c r="Y195" s="14">
        <v>1459</v>
      </c>
      <c r="Z195" s="14">
        <v>444</v>
      </c>
      <c r="AA195" s="15">
        <v>0.91635629231445603</v>
      </c>
      <c r="AB195" s="16">
        <v>0.54581812700760601</v>
      </c>
      <c r="AC195" s="17">
        <v>1280443</v>
      </c>
      <c r="AD195" s="14">
        <v>12204</v>
      </c>
      <c r="AE195" s="14">
        <v>12204</v>
      </c>
      <c r="AF195" s="14">
        <v>2883.8806306306301</v>
      </c>
      <c r="AG195" s="14">
        <v>2883.8806306306301</v>
      </c>
      <c r="AH195" s="14">
        <v>2958</v>
      </c>
      <c r="AI195" s="14">
        <v>2958</v>
      </c>
      <c r="AJ195" s="14">
        <v>11</v>
      </c>
      <c r="AK195" s="14">
        <v>21</v>
      </c>
      <c r="AL195" s="14">
        <v>0</v>
      </c>
      <c r="AM195" s="14">
        <v>0</v>
      </c>
      <c r="AN195" s="14">
        <v>0</v>
      </c>
      <c r="AO195" s="14">
        <v>0</v>
      </c>
      <c r="AP195" s="14">
        <v>21</v>
      </c>
      <c r="AQ195" s="22">
        <f>VLOOKUP($B195,Sheet3!$A:$Z,3,FALSE)</f>
        <v>8.0086225900089716E-6</v>
      </c>
      <c r="AR195" s="22">
        <f>VLOOKUP($B195,Sheet3!$A:$Z,4,FALSE)</f>
        <v>3.194159341605075E-4</v>
      </c>
      <c r="AS195" s="22">
        <f>VLOOKUP($B195,Sheet3!$A:$Z,5,FALSE)</f>
        <v>2.5131531958608755E-5</v>
      </c>
      <c r="AT195" s="22">
        <f>VLOOKUP($B195,Sheet3!$A:$Z,6,FALSE)</f>
        <v>2.8019641524333231E-4</v>
      </c>
      <c r="AU195" s="22">
        <f>VLOOKUP($B195,Sheet3!$A:$Z,6,FALSE)</f>
        <v>2.8019641524333231E-4</v>
      </c>
      <c r="AV195" s="22">
        <f>VLOOKUP($B195,Sheet3!$A:$Z,8,FALSE)</f>
        <v>1.9033246071663932E-8</v>
      </c>
      <c r="AW195" s="22">
        <f>VLOOKUP($B195,Sheet3!$A:$Z,9,FALSE)</f>
        <v>1.5854846220115638E-7</v>
      </c>
      <c r="AX195" s="22">
        <f>VLOOKUP($B195,Sheet3!$A:$Z,10,FALSE)</f>
        <v>0</v>
      </c>
      <c r="AY195" s="22">
        <f>VLOOKUP($B195,Sheet3!$A:$Z,11,FALSE)</f>
        <v>0</v>
      </c>
      <c r="AZ195" s="22">
        <f>VLOOKUP($B195,Sheet3!$A:$Z,12,FALSE)</f>
        <v>4.4571626507858658E-8</v>
      </c>
      <c r="BA195" s="22">
        <f>VLOOKUP($B195,Sheet3!$A:$Z,13,FALSE)</f>
        <v>0</v>
      </c>
      <c r="BB195" s="22">
        <f>VLOOKUP($B195,Sheet3!$A:$Z,14,FALSE)</f>
        <v>1.1730358052346231E-7</v>
      </c>
      <c r="BC195" s="23">
        <f>VLOOKUP($B195,Sheet3!$A:$Z,15,FALSE)</f>
        <v>0</v>
      </c>
      <c r="BD195" s="22">
        <f>VLOOKUP($B195,Sheet3!$A:$Z,16,FALSE)</f>
        <v>1.7841791526202155E-6</v>
      </c>
      <c r="BE195" s="22">
        <f>VLOOKUP($B195,Sheet3!$A:$Z,17,FALSE)</f>
        <v>2.1250418879456993E-4</v>
      </c>
      <c r="BF195" s="22">
        <f>VLOOKUP($B195,Sheet3!$A:$Z,18,FALSE)</f>
        <v>6.1948487913221115E-4</v>
      </c>
      <c r="BG195" s="22">
        <f>VLOOKUP($B195,Sheet3!$A:$Z,19,FALSE)</f>
        <v>6.3909082808832555E-8</v>
      </c>
      <c r="BH195" s="22">
        <f>VLOOKUP($B195,Sheet3!$A:$Z,20,FALSE)</f>
        <v>1.7341250283008997E-7</v>
      </c>
      <c r="BI195" s="22">
        <f>VLOOKUP($B195,Sheet3!$A:$Z,21,FALSE)</f>
        <v>6.1466725797602308E-7</v>
      </c>
      <c r="BJ195" s="22">
        <f>VLOOKUP($B195,Sheet3!$A:$Z,22,FALSE)</f>
        <v>3.3029507208971112E-8</v>
      </c>
      <c r="BK195" s="22">
        <f>VLOOKUP($B195,Sheet3!$A:$Z,23,FALSE)</f>
        <v>1.1009128364396242E-7</v>
      </c>
      <c r="BL195" s="22">
        <f>VLOOKUP($B195,Sheet3!$A:$Z,24,FALSE)</f>
        <v>1.3978179917973175E-7</v>
      </c>
      <c r="BM195" s="22">
        <f>VLOOKUP($B195,Sheet3!$A:$Z,25,FALSE)</f>
        <v>6.3742065535387483E-9</v>
      </c>
      <c r="BN195" s="22">
        <f>VLOOKUP($B195,Sheet3!$A:$Z,25,FALSE)</f>
        <v>6.3742065535387483E-9</v>
      </c>
    </row>
    <row r="196" spans="1:66" hidden="1" x14ac:dyDescent="0.2">
      <c r="A196">
        <f>VLOOKUP(B196,Sheet3!A:B,2,FALSE)</f>
        <v>0</v>
      </c>
      <c r="B196" s="12" t="s">
        <v>926</v>
      </c>
      <c r="C196" s="13">
        <v>97.8</v>
      </c>
      <c r="D196" s="13">
        <v>0</v>
      </c>
      <c r="E196" s="12" t="s">
        <v>921</v>
      </c>
      <c r="F196" s="11" t="s">
        <v>704</v>
      </c>
      <c r="G196" s="13" t="s">
        <v>705</v>
      </c>
      <c r="H196" s="12"/>
      <c r="I196" s="12"/>
      <c r="J196" s="12" t="s">
        <v>308</v>
      </c>
      <c r="K196" s="12">
        <v>2</v>
      </c>
      <c r="L196" s="12">
        <v>92.16</v>
      </c>
      <c r="M196" s="12">
        <v>0</v>
      </c>
      <c r="N196" s="11" t="s">
        <v>381</v>
      </c>
      <c r="O196" s="11" t="s">
        <v>312</v>
      </c>
      <c r="P196" s="11" t="s">
        <v>312</v>
      </c>
      <c r="Q196" s="11" t="s">
        <v>312</v>
      </c>
      <c r="R196" s="11" t="s">
        <v>312</v>
      </c>
      <c r="S196" s="11" t="s">
        <v>312</v>
      </c>
      <c r="T196" s="11" t="s">
        <v>312</v>
      </c>
      <c r="U196" s="11" t="s">
        <v>706</v>
      </c>
      <c r="V196" s="12" t="s">
        <v>927</v>
      </c>
      <c r="W196" s="11" t="s">
        <v>923</v>
      </c>
      <c r="X196" s="14">
        <v>214</v>
      </c>
      <c r="Y196" s="14">
        <v>2518</v>
      </c>
      <c r="Z196" s="14">
        <v>214</v>
      </c>
      <c r="AA196" s="15">
        <v>0.91335440258342304</v>
      </c>
      <c r="AB196" s="16">
        <v>0.57933192680301404</v>
      </c>
      <c r="AC196" s="17">
        <v>2903125</v>
      </c>
      <c r="AD196" s="14">
        <v>77895</v>
      </c>
      <c r="AE196" s="14">
        <v>77895</v>
      </c>
      <c r="AF196" s="14">
        <v>13566.004672897099</v>
      </c>
      <c r="AG196" s="14">
        <v>13566.004672897099</v>
      </c>
      <c r="AH196" s="14">
        <v>21061</v>
      </c>
      <c r="AI196" s="14">
        <v>21061</v>
      </c>
      <c r="AJ196" s="14">
        <v>11</v>
      </c>
      <c r="AK196" s="14">
        <v>49</v>
      </c>
      <c r="AL196" s="14">
        <v>0</v>
      </c>
      <c r="AM196" s="14">
        <v>0</v>
      </c>
      <c r="AN196" s="14">
        <v>1</v>
      </c>
      <c r="AO196" s="14">
        <v>1</v>
      </c>
      <c r="AP196" s="14">
        <v>51</v>
      </c>
      <c r="AQ196" s="22">
        <f>VLOOKUP($B196,Sheet3!$A:$Z,3,FALSE)</f>
        <v>7.3074986058618331E-4</v>
      </c>
      <c r="AR196" s="22">
        <f>VLOOKUP($B196,Sheet3!$A:$Z,4,FALSE)</f>
        <v>1.2710283315891364E-4</v>
      </c>
      <c r="AS196" s="22">
        <f>VLOOKUP($B196,Sheet3!$A:$Z,5,FALSE)</f>
        <v>2.4973673255657098E-4</v>
      </c>
      <c r="AT196" s="22">
        <f>VLOOKUP($B196,Sheet3!$A:$Z,6,FALSE)</f>
        <v>1.3761850642506207E-4</v>
      </c>
      <c r="AU196" s="22">
        <f>VLOOKUP($B196,Sheet3!$A:$Z,6,FALSE)</f>
        <v>1.3761850642506207E-4</v>
      </c>
      <c r="AV196" s="22">
        <f>VLOOKUP($B196,Sheet3!$A:$Z,8,FALSE)</f>
        <v>7.7513461746501662E-6</v>
      </c>
      <c r="AW196" s="22">
        <f>VLOOKUP($B196,Sheet3!$A:$Z,9,FALSE)</f>
        <v>6.5722827496700548E-5</v>
      </c>
      <c r="AX196" s="22">
        <f>VLOOKUP($B196,Sheet3!$A:$Z,10,FALSE)</f>
        <v>1.0312553938377558E-5</v>
      </c>
      <c r="AY196" s="22">
        <f>VLOOKUP($B196,Sheet3!$A:$Z,11,FALSE)</f>
        <v>8.4588443241189205E-6</v>
      </c>
      <c r="AZ196" s="22">
        <f>VLOOKUP($B196,Sheet3!$A:$Z,12,FALSE)</f>
        <v>8.4709040953586068E-5</v>
      </c>
      <c r="BA196" s="22">
        <f>VLOOKUP($B196,Sheet3!$A:$Z,13,FALSE)</f>
        <v>7.4946933188502306E-6</v>
      </c>
      <c r="BB196" s="22">
        <f>VLOOKUP($B196,Sheet3!$A:$Z,14,FALSE)</f>
        <v>6.0494115939358072E-6</v>
      </c>
      <c r="BC196" s="23">
        <f>VLOOKUP($B196,Sheet3!$A:$Z,15,FALSE)</f>
        <v>8.335718890499393E-6</v>
      </c>
      <c r="BD196" s="22">
        <f>VLOOKUP($B196,Sheet3!$A:$Z,16,FALSE)</f>
        <v>1.1281574496017738E-4</v>
      </c>
      <c r="BE196" s="22">
        <f>VLOOKUP($B196,Sheet3!$A:$Z,17,FALSE)</f>
        <v>1.297511809301309E-4</v>
      </c>
      <c r="BF196" s="22">
        <f>VLOOKUP($B196,Sheet3!$A:$Z,18,FALSE)</f>
        <v>8.4687200191650757E-5</v>
      </c>
      <c r="BG196" s="22">
        <f>VLOOKUP($B196,Sheet3!$A:$Z,19,FALSE)</f>
        <v>9.2216764511881755E-6</v>
      </c>
      <c r="BH196" s="22">
        <f>VLOOKUP($B196,Sheet3!$A:$Z,20,FALSE)</f>
        <v>1.1267716451475535E-5</v>
      </c>
      <c r="BI196" s="22">
        <f>VLOOKUP($B196,Sheet3!$A:$Z,21,FALSE)</f>
        <v>1.0876928129432003E-3</v>
      </c>
      <c r="BJ196" s="22">
        <f>VLOOKUP($B196,Sheet3!$A:$Z,22,FALSE)</f>
        <v>9.8322430998183958E-6</v>
      </c>
      <c r="BK196" s="22">
        <f>VLOOKUP($B196,Sheet3!$A:$Z,23,FALSE)</f>
        <v>6.985370739477364E-6</v>
      </c>
      <c r="BL196" s="22">
        <f>VLOOKUP($B196,Sheet3!$A:$Z,24,FALSE)</f>
        <v>7.5917102582710093E-6</v>
      </c>
      <c r="BM196" s="22">
        <f>VLOOKUP($B196,Sheet3!$A:$Z,25,FALSE)</f>
        <v>6.381891420628897E-6</v>
      </c>
      <c r="BN196" s="22">
        <f>VLOOKUP($B196,Sheet3!$A:$Z,25,FALSE)</f>
        <v>6.381891420628897E-6</v>
      </c>
    </row>
    <row r="197" spans="1:66" hidden="1" x14ac:dyDescent="0.2">
      <c r="A197">
        <f>VLOOKUP(B197,Sheet3!A:B,2,FALSE)</f>
        <v>0</v>
      </c>
      <c r="B197" s="12" t="s">
        <v>928</v>
      </c>
      <c r="C197" s="13">
        <v>89.3</v>
      </c>
      <c r="D197" s="13">
        <v>2.88</v>
      </c>
      <c r="E197" s="12" t="s">
        <v>929</v>
      </c>
      <c r="F197" s="11" t="s">
        <v>930</v>
      </c>
      <c r="G197" s="13" t="s">
        <v>931</v>
      </c>
      <c r="H197" s="12"/>
      <c r="I197" s="12"/>
      <c r="J197" s="12" t="s">
        <v>308</v>
      </c>
      <c r="K197" s="12">
        <v>2</v>
      </c>
      <c r="L197" s="12">
        <v>90.2</v>
      </c>
      <c r="M197" s="12">
        <v>7.84</v>
      </c>
      <c r="N197" s="11"/>
      <c r="O197" s="11"/>
      <c r="P197" s="11"/>
      <c r="Q197" s="11"/>
      <c r="R197" s="11"/>
      <c r="S197" s="11"/>
      <c r="T197" s="11"/>
      <c r="U197" s="11" t="s">
        <v>930</v>
      </c>
      <c r="V197" s="12" t="s">
        <v>932</v>
      </c>
      <c r="W197" s="11"/>
      <c r="X197" s="14">
        <v>191</v>
      </c>
      <c r="Y197" s="14">
        <v>1604</v>
      </c>
      <c r="Z197" s="14">
        <v>191</v>
      </c>
      <c r="AA197" s="15">
        <v>0.92385144926113405</v>
      </c>
      <c r="AB197" s="16">
        <v>0.383864722537473</v>
      </c>
      <c r="AC197" s="17">
        <v>1527882</v>
      </c>
      <c r="AD197" s="14">
        <v>48366</v>
      </c>
      <c r="AE197" s="14">
        <v>48366</v>
      </c>
      <c r="AF197" s="14">
        <v>7999.3821989528697</v>
      </c>
      <c r="AG197" s="14">
        <v>7999.3821989528697</v>
      </c>
      <c r="AH197" s="14">
        <v>11972</v>
      </c>
      <c r="AI197" s="14">
        <v>11972</v>
      </c>
      <c r="AJ197" s="14">
        <v>11</v>
      </c>
      <c r="AK197" s="14">
        <v>32</v>
      </c>
      <c r="AL197" s="14">
        <v>0</v>
      </c>
      <c r="AM197" s="14">
        <v>0</v>
      </c>
      <c r="AN197" s="14">
        <v>0</v>
      </c>
      <c r="AO197" s="14">
        <v>0</v>
      </c>
      <c r="AP197" s="14">
        <v>32</v>
      </c>
      <c r="AQ197" s="22">
        <f>VLOOKUP($B197,Sheet3!$A:$Z,3,FALSE)</f>
        <v>2.2618130569172529E-4</v>
      </c>
      <c r="AR197" s="22">
        <f>VLOOKUP($B197,Sheet3!$A:$Z,4,FALSE)</f>
        <v>1.9871662859523542E-4</v>
      </c>
      <c r="AS197" s="22">
        <f>VLOOKUP($B197,Sheet3!$A:$Z,5,FALSE)</f>
        <v>1.6549968423097163E-4</v>
      </c>
      <c r="AT197" s="22">
        <f>VLOOKUP($B197,Sheet3!$A:$Z,6,FALSE)</f>
        <v>2.219154817597744E-4</v>
      </c>
      <c r="AU197" s="22">
        <f>VLOOKUP($B197,Sheet3!$A:$Z,6,FALSE)</f>
        <v>2.219154817597744E-4</v>
      </c>
      <c r="AV197" s="22">
        <f>VLOOKUP($B197,Sheet3!$A:$Z,8,FALSE)</f>
        <v>5.0805231961583038E-4</v>
      </c>
      <c r="AW197" s="22">
        <f>VLOOKUP($B197,Sheet3!$A:$Z,9,FALSE)</f>
        <v>1.8390299404082936E-4</v>
      </c>
      <c r="AX197" s="22">
        <f>VLOOKUP($B197,Sheet3!$A:$Z,10,FALSE)</f>
        <v>3.2066049088967918E-4</v>
      </c>
      <c r="AY197" s="22">
        <f>VLOOKUP($B197,Sheet3!$A:$Z,11,FALSE)</f>
        <v>1.7301769958503687E-4</v>
      </c>
      <c r="AZ197" s="22">
        <f>VLOOKUP($B197,Sheet3!$A:$Z,12,FALSE)</f>
        <v>2.8839216881760794E-5</v>
      </c>
      <c r="BA197" s="22">
        <f>VLOOKUP($B197,Sheet3!$A:$Z,13,FALSE)</f>
        <v>1.4753609413857419E-4</v>
      </c>
      <c r="BB197" s="22">
        <f>VLOOKUP($B197,Sheet3!$A:$Z,14,FALSE)</f>
        <v>3.1772861130718226E-5</v>
      </c>
      <c r="BC197" s="23">
        <f>VLOOKUP($B197,Sheet3!$A:$Z,15,FALSE)</f>
        <v>1.9566516780868319E-4</v>
      </c>
      <c r="BD197" s="22">
        <f>VLOOKUP($B197,Sheet3!$A:$Z,16,FALSE)</f>
        <v>2.9002066065109692E-4</v>
      </c>
      <c r="BE197" s="22">
        <f>VLOOKUP($B197,Sheet3!$A:$Z,17,FALSE)</f>
        <v>2.4612972141962476E-4</v>
      </c>
      <c r="BF197" s="22">
        <f>VLOOKUP($B197,Sheet3!$A:$Z,18,FALSE)</f>
        <v>2.3464658400737773E-4</v>
      </c>
      <c r="BG197" s="22">
        <f>VLOOKUP($B197,Sheet3!$A:$Z,19,FALSE)</f>
        <v>2.8985906256183668E-4</v>
      </c>
      <c r="BH197" s="22">
        <f>VLOOKUP($B197,Sheet3!$A:$Z,20,FALSE)</f>
        <v>1.1659784462527495E-4</v>
      </c>
      <c r="BI197" s="22">
        <f>VLOOKUP($B197,Sheet3!$A:$Z,21,FALSE)</f>
        <v>1.0369831710026491E-4</v>
      </c>
      <c r="BJ197" s="22">
        <f>VLOOKUP($B197,Sheet3!$A:$Z,22,FALSE)</f>
        <v>5.1433814018031617E-4</v>
      </c>
      <c r="BK197" s="22">
        <f>VLOOKUP($B197,Sheet3!$A:$Z,23,FALSE)</f>
        <v>4.5122345818166199E-4</v>
      </c>
      <c r="BL197" s="22">
        <f>VLOOKUP($B197,Sheet3!$A:$Z,24,FALSE)</f>
        <v>6.3936774877765951E-4</v>
      </c>
      <c r="BM197" s="22">
        <f>VLOOKUP($B197,Sheet3!$A:$Z,25,FALSE)</f>
        <v>6.0665935584004098E-4</v>
      </c>
      <c r="BN197" s="22">
        <f>VLOOKUP($B197,Sheet3!$A:$Z,25,FALSE)</f>
        <v>6.0665935584004098E-4</v>
      </c>
    </row>
    <row r="198" spans="1:66" hidden="1" x14ac:dyDescent="0.2">
      <c r="A198">
        <f>VLOOKUP(B198,Sheet3!A:B,2,FALSE)</f>
        <v>0</v>
      </c>
      <c r="B198" s="12" t="s">
        <v>933</v>
      </c>
      <c r="C198" s="13">
        <v>89.23</v>
      </c>
      <c r="D198" s="13">
        <v>2.23</v>
      </c>
      <c r="E198" s="12" t="s">
        <v>929</v>
      </c>
      <c r="F198" s="11" t="s">
        <v>934</v>
      </c>
      <c r="G198" s="13" t="s">
        <v>931</v>
      </c>
      <c r="H198" s="12"/>
      <c r="I198" s="12"/>
      <c r="J198" s="12" t="s">
        <v>308</v>
      </c>
      <c r="K198" s="12">
        <v>2</v>
      </c>
      <c r="L198" s="12">
        <v>90.2</v>
      </c>
      <c r="M198" s="12">
        <v>1.96</v>
      </c>
      <c r="N198" s="11" t="s">
        <v>309</v>
      </c>
      <c r="O198" s="11" t="s">
        <v>935</v>
      </c>
      <c r="P198" s="11" t="s">
        <v>935</v>
      </c>
      <c r="Q198" s="11" t="s">
        <v>936</v>
      </c>
      <c r="R198" s="11" t="s">
        <v>937</v>
      </c>
      <c r="S198" s="11" t="s">
        <v>312</v>
      </c>
      <c r="T198" s="11" t="s">
        <v>312</v>
      </c>
      <c r="U198" s="11" t="s">
        <v>938</v>
      </c>
      <c r="V198" s="12" t="s">
        <v>939</v>
      </c>
      <c r="W198" s="11" t="s">
        <v>940</v>
      </c>
      <c r="X198" s="14">
        <v>355</v>
      </c>
      <c r="Y198" s="14">
        <v>1852</v>
      </c>
      <c r="Z198" s="14">
        <v>355</v>
      </c>
      <c r="AA198" s="15">
        <v>0.89518925027774499</v>
      </c>
      <c r="AB198" s="16">
        <v>0.365892383591498</v>
      </c>
      <c r="AC198" s="17">
        <v>1879416</v>
      </c>
      <c r="AD198" s="14">
        <v>28257</v>
      </c>
      <c r="AE198" s="14">
        <v>28257</v>
      </c>
      <c r="AF198" s="14">
        <v>5294.1295774647797</v>
      </c>
      <c r="AG198" s="14">
        <v>5294.1295774647797</v>
      </c>
      <c r="AH198" s="14">
        <v>6613</v>
      </c>
      <c r="AI198" s="14">
        <v>6613</v>
      </c>
      <c r="AJ198" s="14">
        <v>11</v>
      </c>
      <c r="AK198" s="14">
        <v>34</v>
      </c>
      <c r="AL198" s="14">
        <v>0</v>
      </c>
      <c r="AM198" s="14">
        <v>0</v>
      </c>
      <c r="AN198" s="14">
        <v>0</v>
      </c>
      <c r="AO198" s="14">
        <v>0</v>
      </c>
      <c r="AP198" s="14">
        <v>34</v>
      </c>
      <c r="AQ198" s="22">
        <f>VLOOKUP($B198,Sheet3!$A:$Z,3,FALSE)</f>
        <v>3.1482011698076296E-4</v>
      </c>
      <c r="AR198" s="22">
        <f>VLOOKUP($B198,Sheet3!$A:$Z,4,FALSE)</f>
        <v>2.6952032996821847E-4</v>
      </c>
      <c r="AS198" s="22">
        <f>VLOOKUP($B198,Sheet3!$A:$Z,5,FALSE)</f>
        <v>2.476698410934714E-4</v>
      </c>
      <c r="AT198" s="22">
        <f>VLOOKUP($B198,Sheet3!$A:$Z,6,FALSE)</f>
        <v>2.9130937473624248E-4</v>
      </c>
      <c r="AU198" s="22">
        <f>VLOOKUP($B198,Sheet3!$A:$Z,6,FALSE)</f>
        <v>2.9130937473624248E-4</v>
      </c>
      <c r="AV198" s="22">
        <f>VLOOKUP($B198,Sheet3!$A:$Z,8,FALSE)</f>
        <v>7.381092137848373E-4</v>
      </c>
      <c r="AW198" s="22">
        <f>VLOOKUP($B198,Sheet3!$A:$Z,9,FALSE)</f>
        <v>2.266960619194106E-4</v>
      </c>
      <c r="AX198" s="22">
        <f>VLOOKUP($B198,Sheet3!$A:$Z,10,FALSE)</f>
        <v>4.799697299755646E-4</v>
      </c>
      <c r="AY198" s="22">
        <f>VLOOKUP($B198,Sheet3!$A:$Z,11,FALSE)</f>
        <v>2.0064667716009781E-4</v>
      </c>
      <c r="AZ198" s="22">
        <f>VLOOKUP($B198,Sheet3!$A:$Z,12,FALSE)</f>
        <v>6.4105796336481956E-5</v>
      </c>
      <c r="BA198" s="22">
        <f>VLOOKUP($B198,Sheet3!$A:$Z,13,FALSE)</f>
        <v>2.1833599708116275E-4</v>
      </c>
      <c r="BB198" s="22">
        <f>VLOOKUP($B198,Sheet3!$A:$Z,14,FALSE)</f>
        <v>6.5847629226342764E-5</v>
      </c>
      <c r="BC198" s="23">
        <f>VLOOKUP($B198,Sheet3!$A:$Z,15,FALSE)</f>
        <v>2.8443882267923076E-4</v>
      </c>
      <c r="BD198" s="22">
        <f>VLOOKUP($B198,Sheet3!$A:$Z,16,FALSE)</f>
        <v>4.158727945326709E-4</v>
      </c>
      <c r="BE198" s="22">
        <f>VLOOKUP($B198,Sheet3!$A:$Z,17,FALSE)</f>
        <v>3.0403739670805497E-4</v>
      </c>
      <c r="BF198" s="22">
        <f>VLOOKUP($B198,Sheet3!$A:$Z,18,FALSE)</f>
        <v>2.8621292828819625E-4</v>
      </c>
      <c r="BG198" s="22">
        <f>VLOOKUP($B198,Sheet3!$A:$Z,19,FALSE)</f>
        <v>3.9932407645799559E-4</v>
      </c>
      <c r="BH198" s="22">
        <f>VLOOKUP($B198,Sheet3!$A:$Z,20,FALSE)</f>
        <v>1.5180196187607675E-4</v>
      </c>
      <c r="BI198" s="22">
        <f>VLOOKUP($B198,Sheet3!$A:$Z,21,FALSE)</f>
        <v>1.1714656652442025E-4</v>
      </c>
      <c r="BJ198" s="22">
        <f>VLOOKUP($B198,Sheet3!$A:$Z,22,FALSE)</f>
        <v>4.6615913298508758E-4</v>
      </c>
      <c r="BK198" s="22">
        <f>VLOOKUP($B198,Sheet3!$A:$Z,23,FALSE)</f>
        <v>1.0877638960590961E-3</v>
      </c>
      <c r="BL198" s="22">
        <f>VLOOKUP($B198,Sheet3!$A:$Z,24,FALSE)</f>
        <v>4.1119410300646721E-4</v>
      </c>
      <c r="BM198" s="22">
        <f>VLOOKUP($B198,Sheet3!$A:$Z,25,FALSE)</f>
        <v>3.4014776805377402E-4</v>
      </c>
      <c r="BN198" s="22">
        <f>VLOOKUP($B198,Sheet3!$A:$Z,25,FALSE)</f>
        <v>3.4014776805377402E-4</v>
      </c>
    </row>
    <row r="199" spans="1:66" hidden="1" x14ac:dyDescent="0.2">
      <c r="A199">
        <f>VLOOKUP(B199,Sheet3!A:B,2,FALSE)</f>
        <v>0</v>
      </c>
      <c r="B199" s="12" t="s">
        <v>941</v>
      </c>
      <c r="C199" s="13">
        <v>80.11</v>
      </c>
      <c r="D199" s="13">
        <v>8.11</v>
      </c>
      <c r="E199" s="12" t="s">
        <v>929</v>
      </c>
      <c r="F199" s="11" t="s">
        <v>934</v>
      </c>
      <c r="G199" s="13" t="s">
        <v>931</v>
      </c>
      <c r="H199" s="12"/>
      <c r="I199" s="12"/>
      <c r="J199" s="12" t="s">
        <v>308</v>
      </c>
      <c r="K199" s="12">
        <v>1</v>
      </c>
      <c r="L199" s="12">
        <v>82.35</v>
      </c>
      <c r="M199" s="12">
        <v>0</v>
      </c>
      <c r="N199" s="11"/>
      <c r="O199" s="11"/>
      <c r="P199" s="11"/>
      <c r="Q199" s="11"/>
      <c r="R199" s="11"/>
      <c r="S199" s="11"/>
      <c r="T199" s="11"/>
      <c r="U199" s="11" t="s">
        <v>938</v>
      </c>
      <c r="V199" s="12" t="s">
        <v>942</v>
      </c>
      <c r="W199" s="11"/>
      <c r="X199" s="14">
        <v>361</v>
      </c>
      <c r="Y199" s="14">
        <v>1815</v>
      </c>
      <c r="Z199" s="14">
        <v>361</v>
      </c>
      <c r="AA199" s="15">
        <v>0.91872825582108597</v>
      </c>
      <c r="AB199" s="16">
        <v>0.42782378561225398</v>
      </c>
      <c r="AC199" s="17">
        <v>1711665</v>
      </c>
      <c r="AD199" s="14">
        <v>24191</v>
      </c>
      <c r="AE199" s="14">
        <v>24191</v>
      </c>
      <c r="AF199" s="14">
        <v>4741.4542936287999</v>
      </c>
      <c r="AG199" s="14">
        <v>4741.4542936287999</v>
      </c>
      <c r="AH199" s="14">
        <v>5892</v>
      </c>
      <c r="AI199" s="14">
        <v>5892</v>
      </c>
      <c r="AJ199" s="14">
        <v>11</v>
      </c>
      <c r="AK199" s="14">
        <v>31</v>
      </c>
      <c r="AL199" s="14">
        <v>0</v>
      </c>
      <c r="AM199" s="14">
        <v>0</v>
      </c>
      <c r="AN199" s="14">
        <v>0</v>
      </c>
      <c r="AO199" s="14">
        <v>0</v>
      </c>
      <c r="AP199" s="14">
        <v>31</v>
      </c>
      <c r="AQ199" s="22">
        <f>VLOOKUP($B199,Sheet3!$A:$Z,3,FALSE)</f>
        <v>2.734202189486848E-5</v>
      </c>
      <c r="AR199" s="22">
        <f>VLOOKUP($B199,Sheet3!$A:$Z,4,FALSE)</f>
        <v>4.1908043753537237E-5</v>
      </c>
      <c r="AS199" s="22">
        <f>VLOOKUP($B199,Sheet3!$A:$Z,5,FALSE)</f>
        <v>2.8346070321038048E-5</v>
      </c>
      <c r="AT199" s="22">
        <f>VLOOKUP($B199,Sheet3!$A:$Z,6,FALSE)</f>
        <v>2.0730527155190905E-5</v>
      </c>
      <c r="AU199" s="22">
        <f>VLOOKUP($B199,Sheet3!$A:$Z,6,FALSE)</f>
        <v>2.0730527155190905E-5</v>
      </c>
      <c r="AV199" s="22">
        <f>VLOOKUP($B199,Sheet3!$A:$Z,8,FALSE)</f>
        <v>2.0395032907700186E-6</v>
      </c>
      <c r="AW199" s="22">
        <f>VLOOKUP($B199,Sheet3!$A:$Z,9,FALSE)</f>
        <v>1.3034310962934171E-4</v>
      </c>
      <c r="AX199" s="22">
        <f>VLOOKUP($B199,Sheet3!$A:$Z,10,FALSE)</f>
        <v>1.1500525995423727E-6</v>
      </c>
      <c r="AY199" s="22">
        <f>VLOOKUP($B199,Sheet3!$A:$Z,11,FALSE)</f>
        <v>6.8339420700583219E-7</v>
      </c>
      <c r="AZ199" s="22">
        <f>VLOOKUP($B199,Sheet3!$A:$Z,12,FALSE)</f>
        <v>8.4452478782806768E-4</v>
      </c>
      <c r="BA199" s="22">
        <f>VLOOKUP($B199,Sheet3!$A:$Z,13,FALSE)</f>
        <v>1.4358246410685591E-6</v>
      </c>
      <c r="BB199" s="22">
        <f>VLOOKUP($B199,Sheet3!$A:$Z,14,FALSE)</f>
        <v>2.3799903417777568E-4</v>
      </c>
      <c r="BC199" s="23">
        <f>VLOOKUP($B199,Sheet3!$A:$Z,15,FALSE)</f>
        <v>1.371915602456754E-6</v>
      </c>
      <c r="BD199" s="22">
        <f>VLOOKUP($B199,Sheet3!$A:$Z,16,FALSE)</f>
        <v>3.9901412644227086E-5</v>
      </c>
      <c r="BE199" s="22">
        <f>VLOOKUP($B199,Sheet3!$A:$Z,17,FALSE)</f>
        <v>4.5509037340750549E-5</v>
      </c>
      <c r="BF199" s="22">
        <f>VLOOKUP($B199,Sheet3!$A:$Z,18,FALSE)</f>
        <v>3.917076086601738E-5</v>
      </c>
      <c r="BG199" s="22">
        <f>VLOOKUP($B199,Sheet3!$A:$Z,19,FALSE)</f>
        <v>3.2520431134341471E-6</v>
      </c>
      <c r="BH199" s="22">
        <f>VLOOKUP($B199,Sheet3!$A:$Z,20,FALSE)</f>
        <v>2.1864454615414116E-4</v>
      </c>
      <c r="BI199" s="22">
        <f>VLOOKUP($B199,Sheet3!$A:$Z,21,FALSE)</f>
        <v>7.4890661607805335E-5</v>
      </c>
      <c r="BJ199" s="22">
        <f>VLOOKUP($B199,Sheet3!$A:$Z,22,FALSE)</f>
        <v>6.5052494202130829E-7</v>
      </c>
      <c r="BK199" s="22">
        <f>VLOOKUP($B199,Sheet3!$A:$Z,23,FALSE)</f>
        <v>7.1507415920795856E-7</v>
      </c>
      <c r="BL199" s="22">
        <f>VLOOKUP($B199,Sheet3!$A:$Z,24,FALSE)</f>
        <v>8.479328496197197E-7</v>
      </c>
      <c r="BM199" s="22">
        <f>VLOOKUP($B199,Sheet3!$A:$Z,25,FALSE)</f>
        <v>8.7989323930691622E-7</v>
      </c>
      <c r="BN199" s="22">
        <f>VLOOKUP($B199,Sheet3!$A:$Z,25,FALSE)</f>
        <v>8.7989323930691622E-7</v>
      </c>
    </row>
    <row r="200" spans="1:66" hidden="1" x14ac:dyDescent="0.2">
      <c r="A200" t="str">
        <f>VLOOKUP(B200,Sheet3!A:B,2,FALSE)</f>
        <v>compare with baikal</v>
      </c>
      <c r="B200" s="12" t="s">
        <v>28</v>
      </c>
      <c r="C200" s="13">
        <v>90.45</v>
      </c>
      <c r="D200" s="13">
        <v>2.64</v>
      </c>
      <c r="E200" s="12" t="s">
        <v>965</v>
      </c>
      <c r="F200" s="11" t="s">
        <v>993</v>
      </c>
      <c r="G200" s="13" t="s">
        <v>307</v>
      </c>
      <c r="H200" s="12"/>
      <c r="I200" s="12"/>
      <c r="J200" s="12" t="s">
        <v>308</v>
      </c>
      <c r="K200" s="12">
        <v>8</v>
      </c>
      <c r="L200" s="12">
        <v>98.04</v>
      </c>
      <c r="M200" s="12">
        <v>5.26</v>
      </c>
      <c r="N200" s="11" t="s">
        <v>309</v>
      </c>
      <c r="O200" s="11" t="s">
        <v>969</v>
      </c>
      <c r="P200" s="11" t="s">
        <v>975</v>
      </c>
      <c r="Q200" s="11" t="s">
        <v>1034</v>
      </c>
      <c r="R200" s="11" t="s">
        <v>1035</v>
      </c>
      <c r="S200" s="11" t="s">
        <v>1036</v>
      </c>
      <c r="T200" s="11" t="s">
        <v>312</v>
      </c>
      <c r="U200" s="11" t="s">
        <v>993</v>
      </c>
      <c r="V200" s="12" t="s">
        <v>1037</v>
      </c>
      <c r="W200" s="11" t="s">
        <v>1038</v>
      </c>
      <c r="X200" s="14">
        <v>414</v>
      </c>
      <c r="Y200" s="14">
        <v>4288</v>
      </c>
      <c r="Z200" s="14">
        <v>414</v>
      </c>
      <c r="AA200" s="15">
        <v>0.90209818095155003</v>
      </c>
      <c r="AB200" s="16">
        <v>0.59579048598904005</v>
      </c>
      <c r="AC200" s="17">
        <v>4288286</v>
      </c>
      <c r="AD200" s="14">
        <v>83928</v>
      </c>
      <c r="AE200" s="14">
        <v>83928</v>
      </c>
      <c r="AF200" s="14">
        <v>10358.1787439613</v>
      </c>
      <c r="AG200" s="14">
        <v>10358.1787439613</v>
      </c>
      <c r="AH200" s="14">
        <v>17079</v>
      </c>
      <c r="AI200" s="14">
        <v>17079</v>
      </c>
      <c r="AJ200" s="14">
        <v>11</v>
      </c>
      <c r="AK200" s="14">
        <v>52</v>
      </c>
      <c r="AL200" s="14">
        <v>0</v>
      </c>
      <c r="AM200" s="14">
        <v>2</v>
      </c>
      <c r="AN200" s="14">
        <v>0</v>
      </c>
      <c r="AO200" s="14">
        <v>0</v>
      </c>
      <c r="AP200" s="14">
        <v>54</v>
      </c>
      <c r="AQ200" s="22">
        <f>VLOOKUP($B200,Sheet3!$A:$Z,3,FALSE)</f>
        <v>1.8595515493277457E-3</v>
      </c>
      <c r="AR200" s="22">
        <f>VLOOKUP($B200,Sheet3!$A:$Z,4,FALSE)</f>
        <v>6.9648467823674315E-3</v>
      </c>
      <c r="AS200" s="22">
        <f>VLOOKUP($B200,Sheet3!$A:$Z,5,FALSE)</f>
        <v>3.4913313587234939E-3</v>
      </c>
      <c r="AT200" s="22">
        <f>VLOOKUP($B200,Sheet3!$A:$Z,6,FALSE)</f>
        <v>6.0712410152216059E-3</v>
      </c>
      <c r="AU200" s="22">
        <f>VLOOKUP($B200,Sheet3!$A:$Z,6,FALSE)</f>
        <v>6.0712410152216059E-3</v>
      </c>
      <c r="AV200" s="22">
        <f>VLOOKUP($B200,Sheet3!$A:$Z,8,FALSE)</f>
        <v>7.4821109446058973E-7</v>
      </c>
      <c r="AW200" s="22">
        <f>VLOOKUP($B200,Sheet3!$A:$Z,9,FALSE)</f>
        <v>5.2166951256896538E-6</v>
      </c>
      <c r="AX200" s="22">
        <f>VLOOKUP($B200,Sheet3!$A:$Z,10,FALSE)</f>
        <v>3.1459458858768864E-7</v>
      </c>
      <c r="AY200" s="22">
        <f>VLOOKUP($B200,Sheet3!$A:$Z,11,FALSE)</f>
        <v>2.3719767752836179E-7</v>
      </c>
      <c r="AZ200" s="22">
        <f>VLOOKUP($B200,Sheet3!$A:$Z,12,FALSE)</f>
        <v>1.1801892668756033E-6</v>
      </c>
      <c r="BA200" s="22">
        <f>VLOOKUP($B200,Sheet3!$A:$Z,13,FALSE)</f>
        <v>2.4917569615032465E-7</v>
      </c>
      <c r="BB200" s="22">
        <f>VLOOKUP($B200,Sheet3!$A:$Z,14,FALSE)</f>
        <v>7.9170520606197085E-7</v>
      </c>
      <c r="BC200" s="23">
        <f>VLOOKUP($B200,Sheet3!$A:$Z,15,FALSE)</f>
        <v>3.5829739706919778E-7</v>
      </c>
      <c r="BD200" s="22">
        <f>VLOOKUP($B200,Sheet3!$A:$Z,16,FALSE)</f>
        <v>5.2431565692569139E-4</v>
      </c>
      <c r="BE200" s="22">
        <f>VLOOKUP($B200,Sheet3!$A:$Z,17,FALSE)</f>
        <v>8.8759078053340032E-3</v>
      </c>
      <c r="BF200" s="22">
        <f>VLOOKUP($B200,Sheet3!$A:$Z,18,FALSE)</f>
        <v>7.9333722056702805E-3</v>
      </c>
      <c r="BG200" s="22">
        <f>VLOOKUP($B200,Sheet3!$A:$Z,19,FALSE)</f>
        <v>4.9061049024013442E-7</v>
      </c>
      <c r="BH200" s="22">
        <f>VLOOKUP($B200,Sheet3!$A:$Z,20,FALSE)</f>
        <v>1.2762998260550588E-6</v>
      </c>
      <c r="BI200" s="22">
        <f>VLOOKUP($B200,Sheet3!$A:$Z,21,FALSE)</f>
        <v>9.9533798011424476E-5</v>
      </c>
      <c r="BJ200" s="22">
        <f>VLOOKUP($B200,Sheet3!$A:$Z,22,FALSE)</f>
        <v>3.8098976491477882E-7</v>
      </c>
      <c r="BK200" s="22">
        <f>VLOOKUP($B200,Sheet3!$A:$Z,23,FALSE)</f>
        <v>4.43079672446958E-7</v>
      </c>
      <c r="BL200" s="22">
        <f>VLOOKUP($B200,Sheet3!$A:$Z,24,FALSE)</f>
        <v>6.6867719143022212E-7</v>
      </c>
      <c r="BM200" s="22">
        <f>VLOOKUP($B200,Sheet3!$A:$Z,25,FALSE)</f>
        <v>3.791715103881457E-7</v>
      </c>
      <c r="BN200" s="22">
        <f>VLOOKUP($B200,Sheet3!$A:$Z,25,FALSE)</f>
        <v>3.791715103881457E-7</v>
      </c>
    </row>
    <row r="201" spans="1:66" hidden="1" x14ac:dyDescent="0.2">
      <c r="A201">
        <f>VLOOKUP(B201,Sheet3!A:B,2,FALSE)</f>
        <v>0</v>
      </c>
      <c r="B201" s="12" t="s">
        <v>944</v>
      </c>
      <c r="C201" s="13">
        <v>57.58</v>
      </c>
      <c r="D201" s="13">
        <v>1.05</v>
      </c>
      <c r="E201" s="12" t="s">
        <v>929</v>
      </c>
      <c r="F201" s="11" t="s">
        <v>930</v>
      </c>
      <c r="G201" s="13" t="s">
        <v>931</v>
      </c>
      <c r="H201" s="12"/>
      <c r="I201" s="12"/>
      <c r="J201" s="12" t="s">
        <v>308</v>
      </c>
      <c r="K201" s="12">
        <v>2</v>
      </c>
      <c r="L201" s="12">
        <v>47.06</v>
      </c>
      <c r="M201" s="12">
        <v>3.92</v>
      </c>
      <c r="N201" s="11" t="s">
        <v>653</v>
      </c>
      <c r="O201" s="11" t="s">
        <v>945</v>
      </c>
      <c r="P201" s="11" t="s">
        <v>945</v>
      </c>
      <c r="Q201" s="11" t="s">
        <v>946</v>
      </c>
      <c r="R201" s="11" t="s">
        <v>312</v>
      </c>
      <c r="S201" s="11" t="s">
        <v>312</v>
      </c>
      <c r="T201" s="11" t="s">
        <v>312</v>
      </c>
      <c r="U201" s="11" t="s">
        <v>930</v>
      </c>
      <c r="V201" s="12" t="s">
        <v>947</v>
      </c>
      <c r="W201" s="11" t="s">
        <v>948</v>
      </c>
      <c r="X201" s="14">
        <v>275</v>
      </c>
      <c r="Y201" s="14">
        <v>1105</v>
      </c>
      <c r="Z201" s="14">
        <v>275</v>
      </c>
      <c r="AA201" s="15">
        <v>0.92220423268185503</v>
      </c>
      <c r="AB201" s="16">
        <v>0.43292576511033698</v>
      </c>
      <c r="AC201" s="17">
        <v>951170</v>
      </c>
      <c r="AD201" s="14">
        <v>18462</v>
      </c>
      <c r="AE201" s="14">
        <v>18462</v>
      </c>
      <c r="AF201" s="14">
        <v>3458.8</v>
      </c>
      <c r="AG201" s="14">
        <v>3458.8</v>
      </c>
      <c r="AH201" s="14">
        <v>3765</v>
      </c>
      <c r="AI201" s="14">
        <v>3765</v>
      </c>
      <c r="AJ201" s="14">
        <v>11</v>
      </c>
      <c r="AK201" s="14">
        <v>16</v>
      </c>
      <c r="AL201" s="14">
        <v>0</v>
      </c>
      <c r="AM201" s="14">
        <v>0</v>
      </c>
      <c r="AN201" s="14">
        <v>0</v>
      </c>
      <c r="AO201" s="14">
        <v>0</v>
      </c>
      <c r="AP201" s="14">
        <v>16</v>
      </c>
      <c r="AQ201" s="22">
        <f>VLOOKUP($B201,Sheet3!$A:$Z,3,FALSE)</f>
        <v>1.9431905354507769E-4</v>
      </c>
      <c r="AR201" s="22">
        <f>VLOOKUP($B201,Sheet3!$A:$Z,4,FALSE)</f>
        <v>2.0344605251243735E-4</v>
      </c>
      <c r="AS201" s="22">
        <f>VLOOKUP($B201,Sheet3!$A:$Z,5,FALSE)</f>
        <v>1.7099780795915256E-4</v>
      </c>
      <c r="AT201" s="22">
        <f>VLOOKUP($B201,Sheet3!$A:$Z,6,FALSE)</f>
        <v>1.9945517314997563E-4</v>
      </c>
      <c r="AU201" s="22">
        <f>VLOOKUP($B201,Sheet3!$A:$Z,6,FALSE)</f>
        <v>1.9945517314997563E-4</v>
      </c>
      <c r="AV201" s="22">
        <f>VLOOKUP($B201,Sheet3!$A:$Z,8,FALSE)</f>
        <v>4.53194438667696E-4</v>
      </c>
      <c r="AW201" s="22">
        <f>VLOOKUP($B201,Sheet3!$A:$Z,9,FALSE)</f>
        <v>1.4093654439712035E-4</v>
      </c>
      <c r="AX201" s="22">
        <f>VLOOKUP($B201,Sheet3!$A:$Z,10,FALSE)</f>
        <v>3.6247245984627089E-4</v>
      </c>
      <c r="AY201" s="22">
        <f>VLOOKUP($B201,Sheet3!$A:$Z,11,FALSE)</f>
        <v>1.3720361802648063E-4</v>
      </c>
      <c r="AZ201" s="22">
        <f>VLOOKUP($B201,Sheet3!$A:$Z,12,FALSE)</f>
        <v>5.2052148980572869E-5</v>
      </c>
      <c r="BA201" s="22">
        <f>VLOOKUP($B201,Sheet3!$A:$Z,13,FALSE)</f>
        <v>1.9861307913334174E-4</v>
      </c>
      <c r="BB201" s="22">
        <f>VLOOKUP($B201,Sheet3!$A:$Z,14,FALSE)</f>
        <v>7.516758078655674E-5</v>
      </c>
      <c r="BC201" s="23">
        <f>VLOOKUP($B201,Sheet3!$A:$Z,15,FALSE)</f>
        <v>1.5831580257750992E-4</v>
      </c>
      <c r="BD201" s="22">
        <f>VLOOKUP($B201,Sheet3!$A:$Z,16,FALSE)</f>
        <v>2.7301774248942169E-4</v>
      </c>
      <c r="BE201" s="22">
        <f>VLOOKUP($B201,Sheet3!$A:$Z,17,FALSE)</f>
        <v>1.7834415799032258E-4</v>
      </c>
      <c r="BF201" s="22">
        <f>VLOOKUP($B201,Sheet3!$A:$Z,18,FALSE)</f>
        <v>2.0212372068753685E-4</v>
      </c>
      <c r="BG201" s="22">
        <f>VLOOKUP($B201,Sheet3!$A:$Z,19,FALSE)</f>
        <v>2.9089436448864314E-4</v>
      </c>
      <c r="BH201" s="22">
        <f>VLOOKUP($B201,Sheet3!$A:$Z,20,FALSE)</f>
        <v>1.2156265832573027E-4</v>
      </c>
      <c r="BI201" s="22">
        <f>VLOOKUP($B201,Sheet3!$A:$Z,21,FALSE)</f>
        <v>8.8965480614232439E-5</v>
      </c>
      <c r="BJ201" s="22">
        <f>VLOOKUP($B201,Sheet3!$A:$Z,22,FALSE)</f>
        <v>2.8493843838050392E-4</v>
      </c>
      <c r="BK201" s="22">
        <f>VLOOKUP($B201,Sheet3!$A:$Z,23,FALSE)</f>
        <v>3.3134294331188053E-4</v>
      </c>
      <c r="BL201" s="22">
        <f>VLOOKUP($B201,Sheet3!$A:$Z,24,FALSE)</f>
        <v>2.9048056050161704E-4</v>
      </c>
      <c r="BM201" s="22">
        <f>VLOOKUP($B201,Sheet3!$A:$Z,25,FALSE)</f>
        <v>3.7688376203849947E-4</v>
      </c>
      <c r="BN201" s="22">
        <f>VLOOKUP($B201,Sheet3!$A:$Z,25,FALSE)</f>
        <v>3.7688376203849947E-4</v>
      </c>
    </row>
    <row r="202" spans="1:66" hidden="1" x14ac:dyDescent="0.2">
      <c r="A202" t="str">
        <f>VLOOKUP(B202,Sheet3!A:B,2,FALSE)</f>
        <v>compare with baikal</v>
      </c>
      <c r="B202" s="12" t="s">
        <v>185</v>
      </c>
      <c r="C202" s="13">
        <v>61.13</v>
      </c>
      <c r="D202" s="13">
        <v>5.69</v>
      </c>
      <c r="E202" s="12" t="s">
        <v>965</v>
      </c>
      <c r="F202" s="11" t="s">
        <v>993</v>
      </c>
      <c r="G202" s="13" t="s">
        <v>307</v>
      </c>
      <c r="H202" s="12"/>
      <c r="I202" s="12"/>
      <c r="J202" s="12" t="s">
        <v>308</v>
      </c>
      <c r="K202" s="12">
        <v>3</v>
      </c>
      <c r="L202" s="12">
        <v>60.78</v>
      </c>
      <c r="M202" s="12">
        <v>7.84</v>
      </c>
      <c r="N202" s="11"/>
      <c r="O202" s="11"/>
      <c r="P202" s="11"/>
      <c r="Q202" s="11"/>
      <c r="R202" s="11"/>
      <c r="S202" s="11"/>
      <c r="T202" s="11"/>
      <c r="U202" s="11" t="s">
        <v>993</v>
      </c>
      <c r="V202" s="12" t="s">
        <v>1053</v>
      </c>
      <c r="W202" s="11"/>
      <c r="X202" s="14">
        <v>1166</v>
      </c>
      <c r="Y202" s="14">
        <v>4187</v>
      </c>
      <c r="Z202" s="14">
        <v>1166</v>
      </c>
      <c r="AA202" s="15">
        <v>0.90682316490834303</v>
      </c>
      <c r="AB202" s="16">
        <v>0.60417386350312696</v>
      </c>
      <c r="AC202" s="17">
        <v>3812439</v>
      </c>
      <c r="AD202" s="14">
        <v>15293</v>
      </c>
      <c r="AE202" s="14">
        <v>15293</v>
      </c>
      <c r="AF202" s="14">
        <v>3269.6732418524798</v>
      </c>
      <c r="AG202" s="14">
        <v>3269.6732418524798</v>
      </c>
      <c r="AH202" s="14">
        <v>3613</v>
      </c>
      <c r="AI202" s="14">
        <v>3613</v>
      </c>
      <c r="AJ202" s="14">
        <v>11</v>
      </c>
      <c r="AK202" s="14">
        <v>26</v>
      </c>
      <c r="AL202" s="14">
        <v>0</v>
      </c>
      <c r="AM202" s="14">
        <v>1</v>
      </c>
      <c r="AN202" s="14">
        <v>0</v>
      </c>
      <c r="AO202" s="14">
        <v>1</v>
      </c>
      <c r="AP202" s="14">
        <v>28</v>
      </c>
      <c r="AQ202" s="22">
        <f>VLOOKUP($B202,Sheet3!$A:$Z,3,FALSE)</f>
        <v>2.0045278613065355E-4</v>
      </c>
      <c r="AR202" s="22">
        <f>VLOOKUP($B202,Sheet3!$A:$Z,4,FALSE)</f>
        <v>7.5721620293118413E-4</v>
      </c>
      <c r="AS202" s="22">
        <f>VLOOKUP($B202,Sheet3!$A:$Z,5,FALSE)</f>
        <v>3.6485765223409871E-4</v>
      </c>
      <c r="AT202" s="22">
        <f>VLOOKUP($B202,Sheet3!$A:$Z,6,FALSE)</f>
        <v>7.8102410684650089E-4</v>
      </c>
      <c r="AU202" s="22">
        <f>VLOOKUP($B202,Sheet3!$A:$Z,6,FALSE)</f>
        <v>7.8102410684650089E-4</v>
      </c>
      <c r="AV202" s="22">
        <f>VLOOKUP($B202,Sheet3!$A:$Z,8,FALSE)</f>
        <v>1.5384625089524269E-7</v>
      </c>
      <c r="AW202" s="22">
        <f>VLOOKUP($B202,Sheet3!$A:$Z,9,FALSE)</f>
        <v>1.1597096992794874E-6</v>
      </c>
      <c r="AX202" s="22">
        <f>VLOOKUP($B202,Sheet3!$A:$Z,10,FALSE)</f>
        <v>6.577680970372461E-8</v>
      </c>
      <c r="AY202" s="22">
        <f>VLOOKUP($B202,Sheet3!$A:$Z,11,FALSE)</f>
        <v>1.2896598805086354E-7</v>
      </c>
      <c r="AZ202" s="22">
        <f>VLOOKUP($B202,Sheet3!$A:$Z,12,FALSE)</f>
        <v>2.0263917143566525E-6</v>
      </c>
      <c r="BA202" s="22">
        <f>VLOOKUP($B202,Sheet3!$A:$Z,13,FALSE)</f>
        <v>8.8961535335125614E-8</v>
      </c>
      <c r="BB202" s="22">
        <f>VLOOKUP($B202,Sheet3!$A:$Z,14,FALSE)</f>
        <v>2.0272110215308232E-6</v>
      </c>
      <c r="BC202" s="23">
        <f>VLOOKUP($B202,Sheet3!$A:$Z,15,FALSE)</f>
        <v>1.4083314362898011E-7</v>
      </c>
      <c r="BD202" s="22">
        <f>VLOOKUP($B202,Sheet3!$A:$Z,16,FALSE)</f>
        <v>4.6323408020694512E-5</v>
      </c>
      <c r="BE202" s="22">
        <f>VLOOKUP($B202,Sheet3!$A:$Z,17,FALSE)</f>
        <v>1.035113881970789E-3</v>
      </c>
      <c r="BF202" s="22">
        <f>VLOOKUP($B202,Sheet3!$A:$Z,18,FALSE)</f>
        <v>8.9022353033536513E-4</v>
      </c>
      <c r="BG202" s="22">
        <f>VLOOKUP($B202,Sheet3!$A:$Z,19,FALSE)</f>
        <v>1.5803045868470301E-7</v>
      </c>
      <c r="BH202" s="22">
        <f>VLOOKUP($B202,Sheet3!$A:$Z,20,FALSE)</f>
        <v>1.1603118200536327E-6</v>
      </c>
      <c r="BI202" s="22">
        <f>VLOOKUP($B202,Sheet3!$A:$Z,21,FALSE)</f>
        <v>1.0792171335352692E-5</v>
      </c>
      <c r="BJ202" s="22">
        <f>VLOOKUP($B202,Sheet3!$A:$Z,22,FALSE)</f>
        <v>8.7832103148473949E-8</v>
      </c>
      <c r="BK202" s="22">
        <f>VLOOKUP($B202,Sheet3!$A:$Z,23,FALSE)</f>
        <v>1.4081664199109928E-7</v>
      </c>
      <c r="BL202" s="22">
        <f>VLOOKUP($B202,Sheet3!$A:$Z,24,FALSE)</f>
        <v>2.6740337411552104E-7</v>
      </c>
      <c r="BM202" s="22">
        <f>VLOOKUP($B202,Sheet3!$A:$Z,25,FALSE)</f>
        <v>1.3567496258694298E-7</v>
      </c>
      <c r="BN202" s="22">
        <f>VLOOKUP($B202,Sheet3!$A:$Z,25,FALSE)</f>
        <v>1.3567496258694298E-7</v>
      </c>
    </row>
    <row r="203" spans="1:66" hidden="1" x14ac:dyDescent="0.2">
      <c r="A203" t="str">
        <f>VLOOKUP(B203,Sheet3!A:B,2,FALSE)</f>
        <v>compare with baikal</v>
      </c>
      <c r="B203" s="12" t="s">
        <v>137</v>
      </c>
      <c r="C203" s="13">
        <v>89.09</v>
      </c>
      <c r="D203" s="13">
        <v>2.4500000000000002</v>
      </c>
      <c r="E203" s="12" t="s">
        <v>965</v>
      </c>
      <c r="F203" s="11" t="s">
        <v>978</v>
      </c>
      <c r="G203" s="13" t="s">
        <v>307</v>
      </c>
      <c r="H203" s="12"/>
      <c r="I203" s="12"/>
      <c r="J203" s="12" t="s">
        <v>308</v>
      </c>
      <c r="K203" s="12">
        <v>8</v>
      </c>
      <c r="L203" s="12">
        <v>100</v>
      </c>
      <c r="M203" s="12">
        <v>3.92</v>
      </c>
      <c r="N203" s="11" t="s">
        <v>309</v>
      </c>
      <c r="O203" s="11" t="s">
        <v>969</v>
      </c>
      <c r="P203" s="11" t="s">
        <v>975</v>
      </c>
      <c r="Q203" s="11" t="s">
        <v>976</v>
      </c>
      <c r="R203" s="11" t="s">
        <v>977</v>
      </c>
      <c r="S203" s="11" t="s">
        <v>312</v>
      </c>
      <c r="T203" s="11" t="s">
        <v>312</v>
      </c>
      <c r="U203" s="11" t="s">
        <v>978</v>
      </c>
      <c r="V203" s="12" t="s">
        <v>1025</v>
      </c>
      <c r="W203" s="11" t="s">
        <v>983</v>
      </c>
      <c r="X203" s="14">
        <v>168</v>
      </c>
      <c r="Y203" s="14">
        <v>3055</v>
      </c>
      <c r="Z203" s="14">
        <v>168</v>
      </c>
      <c r="AA203" s="15">
        <v>0.89845396474786998</v>
      </c>
      <c r="AB203" s="16">
        <v>0.55490851174275102</v>
      </c>
      <c r="AC203" s="17">
        <v>3246045</v>
      </c>
      <c r="AD203" s="14">
        <v>103514</v>
      </c>
      <c r="AE203" s="14">
        <v>103514</v>
      </c>
      <c r="AF203" s="14">
        <v>19321.696428571398</v>
      </c>
      <c r="AG203" s="14">
        <v>19321.696428571398</v>
      </c>
      <c r="AH203" s="14">
        <v>32891</v>
      </c>
      <c r="AI203" s="14">
        <v>32891</v>
      </c>
      <c r="AJ203" s="14">
        <v>11</v>
      </c>
      <c r="AK203" s="14">
        <v>48</v>
      </c>
      <c r="AL203" s="14">
        <v>0</v>
      </c>
      <c r="AM203" s="14">
        <v>1</v>
      </c>
      <c r="AN203" s="14">
        <v>0</v>
      </c>
      <c r="AO203" s="14">
        <v>0</v>
      </c>
      <c r="AP203" s="14">
        <v>49</v>
      </c>
      <c r="AQ203" s="22">
        <f>VLOOKUP($B203,Sheet3!$A:$Z,3,FALSE)</f>
        <v>1.3990925891554959E-3</v>
      </c>
      <c r="AR203" s="22">
        <f>VLOOKUP($B203,Sheet3!$A:$Z,4,FALSE)</f>
        <v>1.1611472255860962E-3</v>
      </c>
      <c r="AS203" s="22">
        <f>VLOOKUP($B203,Sheet3!$A:$Z,5,FALSE)</f>
        <v>1.8318592624000469E-3</v>
      </c>
      <c r="AT203" s="22">
        <f>VLOOKUP($B203,Sheet3!$A:$Z,6,FALSE)</f>
        <v>1.9897397036692092E-3</v>
      </c>
      <c r="AU203" s="22">
        <f>VLOOKUP($B203,Sheet3!$A:$Z,6,FALSE)</f>
        <v>1.9897397036692092E-3</v>
      </c>
      <c r="AV203" s="22">
        <f>VLOOKUP($B203,Sheet3!$A:$Z,8,FALSE)</f>
        <v>3.920706678536123E-7</v>
      </c>
      <c r="AW203" s="22">
        <f>VLOOKUP($B203,Sheet3!$A:$Z,9,FALSE)</f>
        <v>3.6611845375615633E-6</v>
      </c>
      <c r="AX203" s="22">
        <f>VLOOKUP($B203,Sheet3!$A:$Z,10,FALSE)</f>
        <v>5.2527653141063786E-8</v>
      </c>
      <c r="AY203" s="22">
        <f>VLOOKUP($B203,Sheet3!$A:$Z,11,FALSE)</f>
        <v>5.3548047409650732E-8</v>
      </c>
      <c r="AZ203" s="22">
        <f>VLOOKUP($B203,Sheet3!$A:$Z,12,FALSE)</f>
        <v>2.964768762420626E-7</v>
      </c>
      <c r="BA203" s="22">
        <f>VLOOKUP($B203,Sheet3!$A:$Z,13,FALSE)</f>
        <v>3.5664043896040664E-8</v>
      </c>
      <c r="BB203" s="22">
        <f>VLOOKUP($B203,Sheet3!$A:$Z,14,FALSE)</f>
        <v>5.4915966708664002E-7</v>
      </c>
      <c r="BC203" s="23">
        <f>VLOOKUP($B203,Sheet3!$A:$Z,15,FALSE)</f>
        <v>5.4925826158027134E-8</v>
      </c>
      <c r="BD203" s="22">
        <f>VLOOKUP($B203,Sheet3!$A:$Z,16,FALSE)</f>
        <v>4.0106529113451454E-4</v>
      </c>
      <c r="BE203" s="22">
        <f>VLOOKUP($B203,Sheet3!$A:$Z,17,FALSE)</f>
        <v>3.3294114084895529E-3</v>
      </c>
      <c r="BF203" s="22">
        <f>VLOOKUP($B203,Sheet3!$A:$Z,18,FALSE)</f>
        <v>1.3148796949238408E-3</v>
      </c>
      <c r="BG203" s="22">
        <f>VLOOKUP($B203,Sheet3!$A:$Z,19,FALSE)</f>
        <v>1.2050248835608632E-7</v>
      </c>
      <c r="BH203" s="22">
        <f>VLOOKUP($B203,Sheet3!$A:$Z,20,FALSE)</f>
        <v>3.9554481124699744E-7</v>
      </c>
      <c r="BI203" s="22">
        <f>VLOOKUP($B203,Sheet3!$A:$Z,21,FALSE)</f>
        <v>7.473569681902053E-5</v>
      </c>
      <c r="BJ203" s="22">
        <f>VLOOKUP($B203,Sheet3!$A:$Z,22,FALSE)</f>
        <v>1.5604512764221493E-7</v>
      </c>
      <c r="BK203" s="22">
        <f>VLOOKUP($B203,Sheet3!$A:$Z,23,FALSE)</f>
        <v>1.8485707169354236E-7</v>
      </c>
      <c r="BL203" s="22">
        <f>VLOOKUP($B203,Sheet3!$A:$Z,24,FALSE)</f>
        <v>3.6408285475005735E-7</v>
      </c>
      <c r="BM203" s="22">
        <f>VLOOKUP($B203,Sheet3!$A:$Z,25,FALSE)</f>
        <v>8.5506284413374521E-8</v>
      </c>
      <c r="BN203" s="22">
        <f>VLOOKUP($B203,Sheet3!$A:$Z,25,FALSE)</f>
        <v>8.5506284413374521E-8</v>
      </c>
    </row>
    <row r="204" spans="1:66" hidden="1" x14ac:dyDescent="0.2">
      <c r="A204">
        <f>VLOOKUP(B204,Sheet3!A:B,2,FALSE)</f>
        <v>0</v>
      </c>
      <c r="B204" s="12" t="s">
        <v>952</v>
      </c>
      <c r="C204" s="13">
        <v>76.45</v>
      </c>
      <c r="D204" s="13">
        <v>1.58</v>
      </c>
      <c r="E204" s="12" t="s">
        <v>929</v>
      </c>
      <c r="F204" s="11" t="s">
        <v>953</v>
      </c>
      <c r="G204" s="13" t="s">
        <v>931</v>
      </c>
      <c r="H204" s="12"/>
      <c r="I204" s="12"/>
      <c r="J204" s="12" t="s">
        <v>308</v>
      </c>
      <c r="K204" s="12">
        <v>2</v>
      </c>
      <c r="L204" s="12">
        <v>78.430000000000007</v>
      </c>
      <c r="M204" s="12">
        <v>0</v>
      </c>
      <c r="N204" s="11" t="s">
        <v>309</v>
      </c>
      <c r="O204" s="11" t="s">
        <v>935</v>
      </c>
      <c r="P204" s="11" t="s">
        <v>935</v>
      </c>
      <c r="Q204" s="11" t="s">
        <v>936</v>
      </c>
      <c r="R204" s="11" t="s">
        <v>954</v>
      </c>
      <c r="S204" s="11" t="s">
        <v>312</v>
      </c>
      <c r="T204" s="11" t="s">
        <v>312</v>
      </c>
      <c r="U204" s="11" t="s">
        <v>953</v>
      </c>
      <c r="V204" s="12" t="s">
        <v>955</v>
      </c>
      <c r="W204" s="11" t="s">
        <v>956</v>
      </c>
      <c r="X204" s="14">
        <v>434</v>
      </c>
      <c r="Y204" s="14">
        <v>1789</v>
      </c>
      <c r="Z204" s="14">
        <v>434</v>
      </c>
      <c r="AA204" s="15">
        <v>0.90256320769349996</v>
      </c>
      <c r="AB204" s="16">
        <v>0.42579817486169202</v>
      </c>
      <c r="AC204" s="17">
        <v>1547280</v>
      </c>
      <c r="AD204" s="14">
        <v>21966</v>
      </c>
      <c r="AE204" s="14">
        <v>21966</v>
      </c>
      <c r="AF204" s="14">
        <v>3565.16129032258</v>
      </c>
      <c r="AG204" s="14">
        <v>3565.16129032258</v>
      </c>
      <c r="AH204" s="14">
        <v>4136</v>
      </c>
      <c r="AI204" s="14">
        <v>4136</v>
      </c>
      <c r="AJ204" s="14">
        <v>11</v>
      </c>
      <c r="AK204" s="14">
        <v>30</v>
      </c>
      <c r="AL204" s="14">
        <v>0</v>
      </c>
      <c r="AM204" s="14">
        <v>0</v>
      </c>
      <c r="AN204" s="14">
        <v>0</v>
      </c>
      <c r="AO204" s="14">
        <v>1</v>
      </c>
      <c r="AP204" s="14">
        <v>31</v>
      </c>
      <c r="AQ204" s="22">
        <f>VLOOKUP($B204,Sheet3!$A:$Z,3,FALSE)</f>
        <v>1.1580178620204212E-4</v>
      </c>
      <c r="AR204" s="22">
        <f>VLOOKUP($B204,Sheet3!$A:$Z,4,FALSE)</f>
        <v>1.3697099730332525E-4</v>
      </c>
      <c r="AS204" s="22">
        <f>VLOOKUP($B204,Sheet3!$A:$Z,5,FALSE)</f>
        <v>9.4547662241603841E-5</v>
      </c>
      <c r="AT204" s="22">
        <f>VLOOKUP($B204,Sheet3!$A:$Z,6,FALSE)</f>
        <v>6.0922255205439339E-5</v>
      </c>
      <c r="AU204" s="22">
        <f>VLOOKUP($B204,Sheet3!$A:$Z,6,FALSE)</f>
        <v>6.0922255205439339E-5</v>
      </c>
      <c r="AV204" s="22">
        <f>VLOOKUP($B204,Sheet3!$A:$Z,8,FALSE)</f>
        <v>9.942072535120438E-6</v>
      </c>
      <c r="AW204" s="22">
        <f>VLOOKUP($B204,Sheet3!$A:$Z,9,FALSE)</f>
        <v>5.8617659979644005E-4</v>
      </c>
      <c r="AX204" s="22">
        <f>VLOOKUP($B204,Sheet3!$A:$Z,10,FALSE)</f>
        <v>4.1889283640636518E-6</v>
      </c>
      <c r="AY204" s="22">
        <f>VLOOKUP($B204,Sheet3!$A:$Z,11,FALSE)</f>
        <v>4.5276530788386136E-6</v>
      </c>
      <c r="AZ204" s="22">
        <f>VLOOKUP($B204,Sheet3!$A:$Z,12,FALSE)</f>
        <v>4.2884718293205551E-4</v>
      </c>
      <c r="BA204" s="22">
        <f>VLOOKUP($B204,Sheet3!$A:$Z,13,FALSE)</f>
        <v>5.9164578682835765E-6</v>
      </c>
      <c r="BB204" s="22">
        <f>VLOOKUP($B204,Sheet3!$A:$Z,14,FALSE)</f>
        <v>2.0870887144524886E-4</v>
      </c>
      <c r="BC204" s="23">
        <f>VLOOKUP($B204,Sheet3!$A:$Z,15,FALSE)</f>
        <v>8.4553983032393095E-6</v>
      </c>
      <c r="BD204" s="22">
        <f>VLOOKUP($B204,Sheet3!$A:$Z,16,FALSE)</f>
        <v>1.2373521726256076E-4</v>
      </c>
      <c r="BE204" s="22">
        <f>VLOOKUP($B204,Sheet3!$A:$Z,17,FALSE)</f>
        <v>1.1119206022214533E-4</v>
      </c>
      <c r="BF204" s="22">
        <f>VLOOKUP($B204,Sheet3!$A:$Z,18,FALSE)</f>
        <v>9.8925997351767477E-5</v>
      </c>
      <c r="BG204" s="22">
        <f>VLOOKUP($B204,Sheet3!$A:$Z,19,FALSE)</f>
        <v>9.9649435785747394E-6</v>
      </c>
      <c r="BH204" s="22">
        <f>VLOOKUP($B204,Sheet3!$A:$Z,20,FALSE)</f>
        <v>6.1751471532711189E-4</v>
      </c>
      <c r="BI204" s="22">
        <f>VLOOKUP($B204,Sheet3!$A:$Z,21,FALSE)</f>
        <v>2.8132102511107068E-4</v>
      </c>
      <c r="BJ204" s="22">
        <f>VLOOKUP($B204,Sheet3!$A:$Z,22,FALSE)</f>
        <v>5.061851950499559E-6</v>
      </c>
      <c r="BK204" s="22">
        <f>VLOOKUP($B204,Sheet3!$A:$Z,23,FALSE)</f>
        <v>1.0923520299352703E-5</v>
      </c>
      <c r="BL204" s="22">
        <f>VLOOKUP($B204,Sheet3!$A:$Z,24,FALSE)</f>
        <v>3.9162845522180855E-6</v>
      </c>
      <c r="BM204" s="22">
        <f>VLOOKUP($B204,Sheet3!$A:$Z,25,FALSE)</f>
        <v>8.5550328102836616E-6</v>
      </c>
      <c r="BN204" s="22">
        <f>VLOOKUP($B204,Sheet3!$A:$Z,25,FALSE)</f>
        <v>8.5550328102836616E-6</v>
      </c>
    </row>
    <row r="205" spans="1:66" hidden="1" x14ac:dyDescent="0.2">
      <c r="A205">
        <f>VLOOKUP(B205,Sheet3!A:B,2,FALSE)</f>
        <v>0</v>
      </c>
      <c r="B205" s="12" t="s">
        <v>957</v>
      </c>
      <c r="C205" s="13">
        <v>60.59</v>
      </c>
      <c r="D205" s="13">
        <v>0.68</v>
      </c>
      <c r="E205" s="12" t="s">
        <v>929</v>
      </c>
      <c r="F205" s="11" t="s">
        <v>958</v>
      </c>
      <c r="G205" s="13" t="s">
        <v>931</v>
      </c>
      <c r="H205" s="12"/>
      <c r="I205" s="12"/>
      <c r="J205" s="12" t="s">
        <v>308</v>
      </c>
      <c r="K205" s="12">
        <v>1</v>
      </c>
      <c r="L205" s="12">
        <v>49.02</v>
      </c>
      <c r="M205" s="12">
        <v>1.96</v>
      </c>
      <c r="N205" s="11"/>
      <c r="O205" s="11"/>
      <c r="P205" s="11"/>
      <c r="Q205" s="11"/>
      <c r="R205" s="11"/>
      <c r="S205" s="11"/>
      <c r="T205" s="11"/>
      <c r="U205" s="11" t="s">
        <v>938</v>
      </c>
      <c r="V205" s="12" t="s">
        <v>959</v>
      </c>
      <c r="W205" s="11"/>
      <c r="X205" s="14">
        <v>330</v>
      </c>
      <c r="Y205" s="14">
        <v>1104</v>
      </c>
      <c r="Z205" s="14">
        <v>330</v>
      </c>
      <c r="AA205" s="15">
        <v>0.91379638103069405</v>
      </c>
      <c r="AB205" s="16">
        <v>0.43419452954725302</v>
      </c>
      <c r="AC205" s="17">
        <v>904788</v>
      </c>
      <c r="AD205" s="14">
        <v>8966</v>
      </c>
      <c r="AE205" s="14">
        <v>8966</v>
      </c>
      <c r="AF205" s="14">
        <v>2741.7818181818102</v>
      </c>
      <c r="AG205" s="14">
        <v>2741.7818181818102</v>
      </c>
      <c r="AH205" s="14">
        <v>2807</v>
      </c>
      <c r="AI205" s="14">
        <v>2807</v>
      </c>
      <c r="AJ205" s="14">
        <v>11</v>
      </c>
      <c r="AK205" s="14">
        <v>22</v>
      </c>
      <c r="AL205" s="14">
        <v>0</v>
      </c>
      <c r="AM205" s="14">
        <v>0</v>
      </c>
      <c r="AN205" s="14">
        <v>0</v>
      </c>
      <c r="AO205" s="14">
        <v>0</v>
      </c>
      <c r="AP205" s="14">
        <v>22</v>
      </c>
      <c r="AQ205" s="22">
        <f>VLOOKUP($B205,Sheet3!$A:$Z,3,FALSE)</f>
        <v>1.7191861822550214E-4</v>
      </c>
      <c r="AR205" s="22">
        <f>VLOOKUP($B205,Sheet3!$A:$Z,4,FALSE)</f>
        <v>1.5310911835480107E-4</v>
      </c>
      <c r="AS205" s="22">
        <f>VLOOKUP($B205,Sheet3!$A:$Z,5,FALSE)</f>
        <v>1.2286680942611938E-4</v>
      </c>
      <c r="AT205" s="22">
        <f>VLOOKUP($B205,Sheet3!$A:$Z,6,FALSE)</f>
        <v>7.4049531981536427E-5</v>
      </c>
      <c r="AU205" s="22">
        <f>VLOOKUP($B205,Sheet3!$A:$Z,6,FALSE)</f>
        <v>7.4049531981536427E-5</v>
      </c>
      <c r="AV205" s="22">
        <f>VLOOKUP($B205,Sheet3!$A:$Z,8,FALSE)</f>
        <v>2.8372464241699249E-6</v>
      </c>
      <c r="AW205" s="22">
        <f>VLOOKUP($B205,Sheet3!$A:$Z,9,FALSE)</f>
        <v>4.7567177349925672E-4</v>
      </c>
      <c r="AX205" s="22">
        <f>VLOOKUP($B205,Sheet3!$A:$Z,10,FALSE)</f>
        <v>1.5816978960356953E-6</v>
      </c>
      <c r="AY205" s="22">
        <f>VLOOKUP($B205,Sheet3!$A:$Z,11,FALSE)</f>
        <v>4.6282492289134587E-7</v>
      </c>
      <c r="AZ205" s="22">
        <f>VLOOKUP($B205,Sheet3!$A:$Z,12,FALSE)</f>
        <v>5.1646245677390101E-4</v>
      </c>
      <c r="BA205" s="22">
        <f>VLOOKUP($B205,Sheet3!$A:$Z,13,FALSE)</f>
        <v>1.7426922085635113E-6</v>
      </c>
      <c r="BB205" s="22">
        <f>VLOOKUP($B205,Sheet3!$A:$Z,14,FALSE)</f>
        <v>1.9092060889455847E-4</v>
      </c>
      <c r="BC205" s="23">
        <f>VLOOKUP($B205,Sheet3!$A:$Z,15,FALSE)</f>
        <v>1.2012996324532335E-6</v>
      </c>
      <c r="BD205" s="22">
        <f>VLOOKUP($B205,Sheet3!$A:$Z,16,FALSE)</f>
        <v>1.2346619235148546E-4</v>
      </c>
      <c r="BE205" s="22">
        <f>VLOOKUP($B205,Sheet3!$A:$Z,17,FALSE)</f>
        <v>9.727949250921401E-5</v>
      </c>
      <c r="BF205" s="22">
        <f>VLOOKUP($B205,Sheet3!$A:$Z,18,FALSE)</f>
        <v>9.8927743534757062E-5</v>
      </c>
      <c r="BG205" s="22">
        <f>VLOOKUP($B205,Sheet3!$A:$Z,19,FALSE)</f>
        <v>5.7638625206280381E-6</v>
      </c>
      <c r="BH205" s="22">
        <f>VLOOKUP($B205,Sheet3!$A:$Z,20,FALSE)</f>
        <v>5.4215442654657886E-4</v>
      </c>
      <c r="BI205" s="22">
        <f>VLOOKUP($B205,Sheet3!$A:$Z,21,FALSE)</f>
        <v>3.9541780225356437E-4</v>
      </c>
      <c r="BJ205" s="22">
        <f>VLOOKUP($B205,Sheet3!$A:$Z,22,FALSE)</f>
        <v>1.1105623062375344E-6</v>
      </c>
      <c r="BK205" s="22">
        <f>VLOOKUP($B205,Sheet3!$A:$Z,23,FALSE)</f>
        <v>1.9308713278595803E-6</v>
      </c>
      <c r="BL205" s="22">
        <f>VLOOKUP($B205,Sheet3!$A:$Z,24,FALSE)</f>
        <v>6.8410238127234396E-7</v>
      </c>
      <c r="BM205" s="22">
        <f>VLOOKUP($B205,Sheet3!$A:$Z,25,FALSE)</f>
        <v>1.3575881738412593E-6</v>
      </c>
      <c r="BN205" s="22">
        <f>VLOOKUP($B205,Sheet3!$A:$Z,25,FALSE)</f>
        <v>1.3575881738412593E-6</v>
      </c>
    </row>
    <row r="206" spans="1:66" hidden="1" x14ac:dyDescent="0.2">
      <c r="A206" t="str">
        <f>VLOOKUP(B206,Sheet3!A:B,2,FALSE)</f>
        <v>compare with baikal</v>
      </c>
      <c r="B206" s="12" t="s">
        <v>251</v>
      </c>
      <c r="C206" s="13">
        <v>93.64</v>
      </c>
      <c r="D206" s="13">
        <v>2.91</v>
      </c>
      <c r="E206" s="12" t="s">
        <v>965</v>
      </c>
      <c r="F206" s="11" t="s">
        <v>974</v>
      </c>
      <c r="G206" s="13" t="s">
        <v>307</v>
      </c>
      <c r="H206" s="12"/>
      <c r="I206" s="12"/>
      <c r="J206" s="12" t="s">
        <v>308</v>
      </c>
      <c r="K206" s="12">
        <v>6</v>
      </c>
      <c r="L206" s="12">
        <v>98.04</v>
      </c>
      <c r="M206" s="12">
        <v>2.63</v>
      </c>
      <c r="N206" s="11" t="s">
        <v>309</v>
      </c>
      <c r="O206" s="11" t="s">
        <v>969</v>
      </c>
      <c r="P206" s="11" t="s">
        <v>975</v>
      </c>
      <c r="Q206" s="11" t="s">
        <v>976</v>
      </c>
      <c r="R206" s="11" t="s">
        <v>977</v>
      </c>
      <c r="S206" s="11" t="s">
        <v>312</v>
      </c>
      <c r="T206" s="11" t="s">
        <v>312</v>
      </c>
      <c r="U206" s="11" t="s">
        <v>978</v>
      </c>
      <c r="V206" s="12" t="s">
        <v>979</v>
      </c>
      <c r="W206" s="11" t="s">
        <v>980</v>
      </c>
      <c r="X206" s="14">
        <v>128</v>
      </c>
      <c r="Y206" s="14">
        <v>3840</v>
      </c>
      <c r="Z206" s="14">
        <v>128</v>
      </c>
      <c r="AA206" s="15">
        <v>0.88518381362779397</v>
      </c>
      <c r="AB206" s="16">
        <v>0.50074518316169203</v>
      </c>
      <c r="AC206" s="17">
        <v>3742704</v>
      </c>
      <c r="AD206" s="14">
        <v>138855</v>
      </c>
      <c r="AE206" s="14">
        <v>138855</v>
      </c>
      <c r="AF206" s="14">
        <v>29239.875</v>
      </c>
      <c r="AG206" s="14">
        <v>29239.875</v>
      </c>
      <c r="AH206" s="14">
        <v>52542</v>
      </c>
      <c r="AI206" s="14">
        <v>52542</v>
      </c>
      <c r="AJ206" s="14">
        <v>11</v>
      </c>
      <c r="AK206" s="14">
        <v>48</v>
      </c>
      <c r="AL206" s="14">
        <v>0</v>
      </c>
      <c r="AM206" s="14">
        <v>0</v>
      </c>
      <c r="AN206" s="14">
        <v>0</v>
      </c>
      <c r="AO206" s="14">
        <v>1</v>
      </c>
      <c r="AP206" s="14">
        <v>49</v>
      </c>
      <c r="AQ206" s="22">
        <f>VLOOKUP($B206,Sheet3!$A:$Z,3,FALSE)</f>
        <v>3.0978525639731693E-3</v>
      </c>
      <c r="AR206" s="22">
        <f>VLOOKUP($B206,Sheet3!$A:$Z,4,FALSE)</f>
        <v>4.8569183852789497E-4</v>
      </c>
      <c r="AS206" s="22">
        <f>VLOOKUP($B206,Sheet3!$A:$Z,5,FALSE)</f>
        <v>1.1701298286131497E-3</v>
      </c>
      <c r="AT206" s="22">
        <f>VLOOKUP($B206,Sheet3!$A:$Z,6,FALSE)</f>
        <v>3.4399333681350434E-4</v>
      </c>
      <c r="AU206" s="22">
        <f>VLOOKUP($B206,Sheet3!$A:$Z,6,FALSE)</f>
        <v>3.4399333681350434E-4</v>
      </c>
      <c r="AV206" s="22">
        <f>VLOOKUP($B206,Sheet3!$A:$Z,8,FALSE)</f>
        <v>3.6042845244669431E-7</v>
      </c>
      <c r="AW206" s="22">
        <f>VLOOKUP($B206,Sheet3!$A:$Z,9,FALSE)</f>
        <v>1.9899453229276114E-5</v>
      </c>
      <c r="AX206" s="22">
        <f>VLOOKUP($B206,Sheet3!$A:$Z,10,FALSE)</f>
        <v>1.4522303878465636E-7</v>
      </c>
      <c r="AY206" s="22">
        <f>VLOOKUP($B206,Sheet3!$A:$Z,11,FALSE)</f>
        <v>1.3077752712573369E-7</v>
      </c>
      <c r="AZ206" s="22">
        <f>VLOOKUP($B206,Sheet3!$A:$Z,12,FALSE)</f>
        <v>4.6690995483065347E-5</v>
      </c>
      <c r="BA206" s="22">
        <f>VLOOKUP($B206,Sheet3!$A:$Z,13,FALSE)</f>
        <v>1.2224768354127884E-7</v>
      </c>
      <c r="BB206" s="22">
        <f>VLOOKUP($B206,Sheet3!$A:$Z,14,FALSE)</f>
        <v>2.1261607116356635E-6</v>
      </c>
      <c r="BC206" s="23">
        <f>VLOOKUP($B206,Sheet3!$A:$Z,15,FALSE)</f>
        <v>3.1578347312899336E-7</v>
      </c>
      <c r="BD206" s="22">
        <f>VLOOKUP($B206,Sheet3!$A:$Z,16,FALSE)</f>
        <v>8.367828690578064E-4</v>
      </c>
      <c r="BE206" s="22">
        <f>VLOOKUP($B206,Sheet3!$A:$Z,17,FALSE)</f>
        <v>9.9748010025741958E-4</v>
      </c>
      <c r="BF206" s="22">
        <f>VLOOKUP($B206,Sheet3!$A:$Z,18,FALSE)</f>
        <v>2.7809269056516589E-4</v>
      </c>
      <c r="BG206" s="22">
        <f>VLOOKUP($B206,Sheet3!$A:$Z,19,FALSE)</f>
        <v>2.6488605565757309E-7</v>
      </c>
      <c r="BH206" s="22">
        <f>VLOOKUP($B206,Sheet3!$A:$Z,20,FALSE)</f>
        <v>1.2857427762012165E-6</v>
      </c>
      <c r="BI206" s="22">
        <f>VLOOKUP($B206,Sheet3!$A:$Z,21,FALSE)</f>
        <v>1.5357367487874281E-3</v>
      </c>
      <c r="BJ206" s="22">
        <f>VLOOKUP($B206,Sheet3!$A:$Z,22,FALSE)</f>
        <v>5.1281575983863692E-7</v>
      </c>
      <c r="BK206" s="22">
        <f>VLOOKUP($B206,Sheet3!$A:$Z,23,FALSE)</f>
        <v>1.7920497144733702E-6</v>
      </c>
      <c r="BL206" s="22">
        <f>VLOOKUP($B206,Sheet3!$A:$Z,24,FALSE)</f>
        <v>1.7161930104382568E-6</v>
      </c>
      <c r="BM206" s="22">
        <f>VLOOKUP($B206,Sheet3!$A:$Z,25,FALSE)</f>
        <v>3.8360692852526557E-7</v>
      </c>
      <c r="BN206" s="22">
        <f>VLOOKUP($B206,Sheet3!$A:$Z,25,FALSE)</f>
        <v>3.8360692852526557E-7</v>
      </c>
    </row>
    <row r="207" spans="1:66" hidden="1" x14ac:dyDescent="0.2">
      <c r="A207" t="str">
        <f>VLOOKUP(B207,Sheet3!A:B,2,FALSE)</f>
        <v>compare with baikal</v>
      </c>
      <c r="B207" s="12" t="s">
        <v>116</v>
      </c>
      <c r="C207" s="13">
        <v>79.91</v>
      </c>
      <c r="D207" s="13">
        <v>3.47</v>
      </c>
      <c r="E207" s="12" t="s">
        <v>965</v>
      </c>
      <c r="F207" s="11" t="s">
        <v>992</v>
      </c>
      <c r="G207" s="13" t="s">
        <v>307</v>
      </c>
      <c r="H207" s="12"/>
      <c r="I207" s="12"/>
      <c r="J207" s="12" t="s">
        <v>308</v>
      </c>
      <c r="K207" s="12">
        <v>6</v>
      </c>
      <c r="L207" s="12">
        <v>88.24</v>
      </c>
      <c r="M207" s="12">
        <v>2.63</v>
      </c>
      <c r="N207" s="11"/>
      <c r="O207" s="11"/>
      <c r="P207" s="11"/>
      <c r="Q207" s="11"/>
      <c r="R207" s="11"/>
      <c r="S207" s="11"/>
      <c r="T207" s="11"/>
      <c r="U207" s="11" t="s">
        <v>993</v>
      </c>
      <c r="V207" s="12" t="s">
        <v>994</v>
      </c>
      <c r="W207" s="11"/>
      <c r="X207" s="14">
        <v>1198</v>
      </c>
      <c r="Y207" s="14">
        <v>4477</v>
      </c>
      <c r="Z207" s="14">
        <v>1198</v>
      </c>
      <c r="AA207" s="15">
        <v>0.88686335670878602</v>
      </c>
      <c r="AB207" s="16">
        <v>0.65630141490034799</v>
      </c>
      <c r="AC207" s="17">
        <v>4243055</v>
      </c>
      <c r="AD207" s="14">
        <v>24967</v>
      </c>
      <c r="AE207" s="14">
        <v>24967</v>
      </c>
      <c r="AF207" s="14">
        <v>3541.7821368948198</v>
      </c>
      <c r="AG207" s="14">
        <v>3541.7821368948198</v>
      </c>
      <c r="AH207" s="14">
        <v>3909</v>
      </c>
      <c r="AI207" s="14">
        <v>3909</v>
      </c>
      <c r="AJ207" s="14">
        <v>11</v>
      </c>
      <c r="AK207" s="14">
        <v>31</v>
      </c>
      <c r="AL207" s="14">
        <v>0</v>
      </c>
      <c r="AM207" s="14">
        <v>1</v>
      </c>
      <c r="AN207" s="14">
        <v>0</v>
      </c>
      <c r="AO207" s="14">
        <v>0</v>
      </c>
      <c r="AP207" s="14">
        <v>32</v>
      </c>
      <c r="AQ207" s="22">
        <f>VLOOKUP($B207,Sheet3!$A:$Z,3,FALSE)</f>
        <v>4.0524939926197173E-4</v>
      </c>
      <c r="AR207" s="22">
        <f>VLOOKUP($B207,Sheet3!$A:$Z,4,FALSE)</f>
        <v>1.3772762534567742E-3</v>
      </c>
      <c r="AS207" s="22">
        <f>VLOOKUP($B207,Sheet3!$A:$Z,5,FALSE)</f>
        <v>7.7061340254516383E-4</v>
      </c>
      <c r="AT207" s="22">
        <f>VLOOKUP($B207,Sheet3!$A:$Z,6,FALSE)</f>
        <v>1.0379115680628757E-3</v>
      </c>
      <c r="AU207" s="22">
        <f>VLOOKUP($B207,Sheet3!$A:$Z,6,FALSE)</f>
        <v>1.0379115680628757E-3</v>
      </c>
      <c r="AV207" s="22">
        <f>VLOOKUP($B207,Sheet3!$A:$Z,8,FALSE)</f>
        <v>2.7350685724349619E-7</v>
      </c>
      <c r="AW207" s="22">
        <f>VLOOKUP($B207,Sheet3!$A:$Z,9,FALSE)</f>
        <v>7.1986023402689876E-6</v>
      </c>
      <c r="AX207" s="22">
        <f>VLOOKUP($B207,Sheet3!$A:$Z,10,FALSE)</f>
        <v>8.0458747922172977E-8</v>
      </c>
      <c r="AY207" s="22">
        <f>VLOOKUP($B207,Sheet3!$A:$Z,11,FALSE)</f>
        <v>8.5682502585299522E-8</v>
      </c>
      <c r="AZ207" s="22">
        <f>VLOOKUP($B207,Sheet3!$A:$Z,12,FALSE)</f>
        <v>1.0418487092200283E-5</v>
      </c>
      <c r="BA207" s="22">
        <f>VLOOKUP($B207,Sheet3!$A:$Z,13,FALSE)</f>
        <v>9.1818301228370395E-8</v>
      </c>
      <c r="BB207" s="22">
        <f>VLOOKUP($B207,Sheet3!$A:$Z,14,FALSE)</f>
        <v>1.0535414894096567E-5</v>
      </c>
      <c r="BC207" s="23">
        <f>VLOOKUP($B207,Sheet3!$A:$Z,15,FALSE)</f>
        <v>1.2289774599914447E-7</v>
      </c>
      <c r="BD207" s="22">
        <f>VLOOKUP($B207,Sheet3!$A:$Z,16,FALSE)</f>
        <v>1.1460375736172938E-4</v>
      </c>
      <c r="BE207" s="22">
        <f>VLOOKUP($B207,Sheet3!$A:$Z,17,FALSE)</f>
        <v>1.5872334813083471E-3</v>
      </c>
      <c r="BF207" s="22">
        <f>VLOOKUP($B207,Sheet3!$A:$Z,18,FALSE)</f>
        <v>1.2331512388384074E-3</v>
      </c>
      <c r="BG207" s="22">
        <f>VLOOKUP($B207,Sheet3!$A:$Z,19,FALSE)</f>
        <v>3.2684619501524199E-7</v>
      </c>
      <c r="BH207" s="22">
        <f>VLOOKUP($B207,Sheet3!$A:$Z,20,FALSE)</f>
        <v>7.5867096041087525E-6</v>
      </c>
      <c r="BI207" s="22">
        <f>VLOOKUP($B207,Sheet3!$A:$Z,21,FALSE)</f>
        <v>2.6441253828085381E-5</v>
      </c>
      <c r="BJ207" s="22">
        <f>VLOOKUP($B207,Sheet3!$A:$Z,22,FALSE)</f>
        <v>1.1105689007153116E-7</v>
      </c>
      <c r="BK207" s="22">
        <f>VLOOKUP($B207,Sheet3!$A:$Z,23,FALSE)</f>
        <v>2.7351183019060167E-7</v>
      </c>
      <c r="BL207" s="22">
        <f>VLOOKUP($B207,Sheet3!$A:$Z,24,FALSE)</f>
        <v>4.9526086333998352E-7</v>
      </c>
      <c r="BM207" s="22">
        <f>VLOOKUP($B207,Sheet3!$A:$Z,25,FALSE)</f>
        <v>1.3267934763888708E-7</v>
      </c>
      <c r="BN207" s="22">
        <f>VLOOKUP($B207,Sheet3!$A:$Z,25,FALSE)</f>
        <v>1.3267934763888708E-7</v>
      </c>
    </row>
    <row r="208" spans="1:66" hidden="1" x14ac:dyDescent="0.2">
      <c r="A208" t="str">
        <f>VLOOKUP(B208,Sheet3!A:B,2,FALSE)</f>
        <v>compare with baikal</v>
      </c>
      <c r="B208" s="12" t="s">
        <v>103</v>
      </c>
      <c r="C208" s="13">
        <v>79.040000000000006</v>
      </c>
      <c r="D208" s="13">
        <v>2.0699999999999998</v>
      </c>
      <c r="E208" s="12" t="s">
        <v>965</v>
      </c>
      <c r="F208" s="11" t="s">
        <v>1039</v>
      </c>
      <c r="G208" s="13" t="s">
        <v>307</v>
      </c>
      <c r="H208" s="12"/>
      <c r="I208" s="12"/>
      <c r="J208" s="12" t="s">
        <v>308</v>
      </c>
      <c r="K208" s="12">
        <v>6</v>
      </c>
      <c r="L208" s="12">
        <v>96.08</v>
      </c>
      <c r="M208" s="12">
        <v>5.88</v>
      </c>
      <c r="N208" s="11" t="s">
        <v>309</v>
      </c>
      <c r="O208" s="11" t="s">
        <v>969</v>
      </c>
      <c r="P208" s="11" t="s">
        <v>970</v>
      </c>
      <c r="Q208" s="11" t="s">
        <v>1040</v>
      </c>
      <c r="R208" s="11" t="s">
        <v>312</v>
      </c>
      <c r="S208" s="11" t="s">
        <v>312</v>
      </c>
      <c r="T208" s="11" t="s">
        <v>312</v>
      </c>
      <c r="U208" s="11" t="s">
        <v>1041</v>
      </c>
      <c r="V208" s="12" t="s">
        <v>1042</v>
      </c>
      <c r="W208" s="11" t="s">
        <v>1043</v>
      </c>
      <c r="X208" s="14">
        <v>329</v>
      </c>
      <c r="Y208" s="14">
        <v>1686</v>
      </c>
      <c r="Z208" s="14">
        <v>329</v>
      </c>
      <c r="AA208" s="15">
        <v>0.90174412454229902</v>
      </c>
      <c r="AB208" s="16">
        <v>0.56143611303537699</v>
      </c>
      <c r="AC208" s="17">
        <v>1465205</v>
      </c>
      <c r="AD208" s="14">
        <v>24699</v>
      </c>
      <c r="AE208" s="14">
        <v>24699</v>
      </c>
      <c r="AF208" s="14">
        <v>4453.5106382978702</v>
      </c>
      <c r="AG208" s="14">
        <v>4453.5106382978702</v>
      </c>
      <c r="AH208" s="14">
        <v>6583</v>
      </c>
      <c r="AI208" s="14">
        <v>6583</v>
      </c>
      <c r="AJ208" s="14">
        <v>11</v>
      </c>
      <c r="AK208" s="14">
        <v>29</v>
      </c>
      <c r="AL208" s="14">
        <v>0</v>
      </c>
      <c r="AM208" s="14">
        <v>0</v>
      </c>
      <c r="AN208" s="14">
        <v>0</v>
      </c>
      <c r="AO208" s="14">
        <v>1</v>
      </c>
      <c r="AP208" s="14">
        <v>30</v>
      </c>
      <c r="AQ208" s="22">
        <f>VLOOKUP($B208,Sheet3!$A:$Z,3,FALSE)</f>
        <v>4.2565066241670267E-4</v>
      </c>
      <c r="AR208" s="22">
        <f>VLOOKUP($B208,Sheet3!$A:$Z,4,FALSE)</f>
        <v>1.6393045385262109E-3</v>
      </c>
      <c r="AS208" s="22">
        <f>VLOOKUP($B208,Sheet3!$A:$Z,5,FALSE)</f>
        <v>9.9362982179180192E-4</v>
      </c>
      <c r="AT208" s="22">
        <f>VLOOKUP($B208,Sheet3!$A:$Z,6,FALSE)</f>
        <v>2.0110441333257268E-3</v>
      </c>
      <c r="AU208" s="22">
        <f>VLOOKUP($B208,Sheet3!$A:$Z,6,FALSE)</f>
        <v>2.0110441333257268E-3</v>
      </c>
      <c r="AV208" s="22">
        <f>VLOOKUP($B208,Sheet3!$A:$Z,8,FALSE)</f>
        <v>7.2102515494482083E-7</v>
      </c>
      <c r="AW208" s="22">
        <f>VLOOKUP($B208,Sheet3!$A:$Z,9,FALSE)</f>
        <v>2.6250003922236425E-6</v>
      </c>
      <c r="AX208" s="22">
        <f>VLOOKUP($B208,Sheet3!$A:$Z,10,FALSE)</f>
        <v>5.1260438433389477E-7</v>
      </c>
      <c r="AY208" s="22">
        <f>VLOOKUP($B208,Sheet3!$A:$Z,11,FALSE)</f>
        <v>3.3353988586053827E-7</v>
      </c>
      <c r="AZ208" s="22">
        <f>VLOOKUP($B208,Sheet3!$A:$Z,12,FALSE)</f>
        <v>9.3896713092244452E-7</v>
      </c>
      <c r="BA208" s="22">
        <f>VLOOKUP($B208,Sheet3!$A:$Z,13,FALSE)</f>
        <v>6.0760466762001362E-7</v>
      </c>
      <c r="BB208" s="22">
        <f>VLOOKUP($B208,Sheet3!$A:$Z,14,FALSE)</f>
        <v>9.1248668980058859E-7</v>
      </c>
      <c r="BC208" s="23">
        <f>VLOOKUP($B208,Sheet3!$A:$Z,15,FALSE)</f>
        <v>4.4260303115448249E-7</v>
      </c>
      <c r="BD208" s="22">
        <f>VLOOKUP($B208,Sheet3!$A:$Z,16,FALSE)</f>
        <v>9.9672200580218048E-5</v>
      </c>
      <c r="BE208" s="22">
        <f>VLOOKUP($B208,Sheet3!$A:$Z,17,FALSE)</f>
        <v>2.6433707576245659E-3</v>
      </c>
      <c r="BF208" s="22">
        <f>VLOOKUP($B208,Sheet3!$A:$Z,18,FALSE)</f>
        <v>2.2625135809135259E-3</v>
      </c>
      <c r="BG208" s="22">
        <f>VLOOKUP($B208,Sheet3!$A:$Z,19,FALSE)</f>
        <v>6.1341042258024227E-7</v>
      </c>
      <c r="BH208" s="22">
        <f>VLOOKUP($B208,Sheet3!$A:$Z,20,FALSE)</f>
        <v>1.3986414410248267E-6</v>
      </c>
      <c r="BI208" s="22">
        <f>VLOOKUP($B208,Sheet3!$A:$Z,21,FALSE)</f>
        <v>2.0197380448260501E-5</v>
      </c>
      <c r="BJ208" s="22">
        <f>VLOOKUP($B208,Sheet3!$A:$Z,22,FALSE)</f>
        <v>4.5058925299780296E-7</v>
      </c>
      <c r="BK208" s="22">
        <f>VLOOKUP($B208,Sheet3!$A:$Z,23,FALSE)</f>
        <v>8.9300592399620239E-7</v>
      </c>
      <c r="BL208" s="22">
        <f>VLOOKUP($B208,Sheet3!$A:$Z,24,FALSE)</f>
        <v>6.7464848590368334E-7</v>
      </c>
      <c r="BM208" s="22">
        <f>VLOOKUP($B208,Sheet3!$A:$Z,25,FALSE)</f>
        <v>6.3808813052694249E-7</v>
      </c>
      <c r="BN208" s="22">
        <f>VLOOKUP($B208,Sheet3!$A:$Z,25,FALSE)</f>
        <v>6.3808813052694249E-7</v>
      </c>
    </row>
    <row r="209" spans="1:66" hidden="1" x14ac:dyDescent="0.2">
      <c r="A209" t="str">
        <f>VLOOKUP(B209,Sheet3!A:B,2,FALSE)</f>
        <v>compare with baikal</v>
      </c>
      <c r="B209" s="12" t="s">
        <v>68</v>
      </c>
      <c r="C209" s="13">
        <v>72.28</v>
      </c>
      <c r="D209" s="13">
        <v>1.19</v>
      </c>
      <c r="E209" s="12" t="s">
        <v>965</v>
      </c>
      <c r="F209" s="11" t="s">
        <v>966</v>
      </c>
      <c r="G209" s="13" t="s">
        <v>307</v>
      </c>
      <c r="H209" s="12"/>
      <c r="I209" s="12"/>
      <c r="J209" s="12" t="s">
        <v>308</v>
      </c>
      <c r="K209" s="12">
        <v>16</v>
      </c>
      <c r="L209" s="12">
        <v>94.12</v>
      </c>
      <c r="M209" s="12">
        <v>3.92</v>
      </c>
      <c r="N209" s="11" t="s">
        <v>312</v>
      </c>
      <c r="O209" s="11" t="s">
        <v>312</v>
      </c>
      <c r="P209" s="11" t="s">
        <v>312</v>
      </c>
      <c r="Q209" s="11" t="s">
        <v>312</v>
      </c>
      <c r="R209" s="11" t="s">
        <v>312</v>
      </c>
      <c r="S209" s="11" t="s">
        <v>312</v>
      </c>
      <c r="T209" s="11" t="s">
        <v>312</v>
      </c>
      <c r="U209" s="11" t="s">
        <v>967</v>
      </c>
      <c r="V209" s="12" t="s">
        <v>968</v>
      </c>
      <c r="W209" s="11"/>
      <c r="X209" s="14">
        <v>270</v>
      </c>
      <c r="Y209" s="14">
        <v>1378</v>
      </c>
      <c r="Z209" s="14">
        <v>270</v>
      </c>
      <c r="AA209" s="15">
        <v>0.915446362999778</v>
      </c>
      <c r="AB209" s="16">
        <v>0.51797834366620499</v>
      </c>
      <c r="AC209" s="17">
        <v>1171020</v>
      </c>
      <c r="AD209" s="14">
        <v>20677</v>
      </c>
      <c r="AE209" s="14">
        <v>20677</v>
      </c>
      <c r="AF209" s="14">
        <v>4337.1111111111104</v>
      </c>
      <c r="AG209" s="14">
        <v>4337.1111111111104</v>
      </c>
      <c r="AH209" s="14">
        <v>4890</v>
      </c>
      <c r="AI209" s="14">
        <v>4890</v>
      </c>
      <c r="AJ209" s="14">
        <v>11</v>
      </c>
      <c r="AK209" s="14">
        <v>16</v>
      </c>
      <c r="AL209" s="14">
        <v>0</v>
      </c>
      <c r="AM209" s="14">
        <v>0</v>
      </c>
      <c r="AN209" s="14">
        <v>0</v>
      </c>
      <c r="AO209" s="14">
        <v>1</v>
      </c>
      <c r="AP209" s="14">
        <v>17</v>
      </c>
      <c r="AQ209" s="22">
        <f>VLOOKUP($B209,Sheet3!$A:$Z,3,FALSE)</f>
        <v>1.6450635624375672E-3</v>
      </c>
      <c r="AR209" s="22">
        <f>VLOOKUP($B209,Sheet3!$A:$Z,4,FALSE)</f>
        <v>2.64721147651253E-3</v>
      </c>
      <c r="AS209" s="22">
        <f>VLOOKUP($B209,Sheet3!$A:$Z,5,FALSE)</f>
        <v>2.5129311115649E-3</v>
      </c>
      <c r="AT209" s="22">
        <f>VLOOKUP($B209,Sheet3!$A:$Z,6,FALSE)</f>
        <v>2.6541927345456466E-3</v>
      </c>
      <c r="AU209" s="22">
        <f>VLOOKUP($B209,Sheet3!$A:$Z,6,FALSE)</f>
        <v>2.6541927345456466E-3</v>
      </c>
      <c r="AV209" s="22">
        <f>VLOOKUP($B209,Sheet3!$A:$Z,8,FALSE)</f>
        <v>2.7930328469766109E-7</v>
      </c>
      <c r="AW209" s="22">
        <f>VLOOKUP($B209,Sheet3!$A:$Z,9,FALSE)</f>
        <v>4.1119276963522353E-6</v>
      </c>
      <c r="AX209" s="22">
        <f>VLOOKUP($B209,Sheet3!$A:$Z,10,FALSE)</f>
        <v>1.7717266737645777E-8</v>
      </c>
      <c r="AY209" s="22">
        <f>VLOOKUP($B209,Sheet3!$A:$Z,11,FALSE)</f>
        <v>4.6145146492687547E-8</v>
      </c>
      <c r="AZ209" s="22">
        <f>VLOOKUP($B209,Sheet3!$A:$Z,12,FALSE)</f>
        <v>1.1258031266703732E-6</v>
      </c>
      <c r="BA209" s="22">
        <f>VLOOKUP($B209,Sheet3!$A:$Z,13,FALSE)</f>
        <v>0</v>
      </c>
      <c r="BB209" s="22">
        <f>VLOOKUP($B209,Sheet3!$A:$Z,14,FALSE)</f>
        <v>4.3072966018756956E-8</v>
      </c>
      <c r="BC209" s="23">
        <f>VLOOKUP($B209,Sheet3!$A:$Z,15,FALSE)</f>
        <v>0</v>
      </c>
      <c r="BD209" s="22">
        <f>VLOOKUP($B209,Sheet3!$A:$Z,16,FALSE)</f>
        <v>4.0097864094143417E-4</v>
      </c>
      <c r="BE209" s="22">
        <f>VLOOKUP($B209,Sheet3!$A:$Z,17,FALSE)</f>
        <v>4.0769310098740822E-3</v>
      </c>
      <c r="BF209" s="22">
        <f>VLOOKUP($B209,Sheet3!$A:$Z,18,FALSE)</f>
        <v>2.9178038704350258E-3</v>
      </c>
      <c r="BG209" s="22">
        <f>VLOOKUP($B209,Sheet3!$A:$Z,19,FALSE)</f>
        <v>1.6341514070854927E-7</v>
      </c>
      <c r="BH209" s="22">
        <f>VLOOKUP($B209,Sheet3!$A:$Z,20,FALSE)</f>
        <v>3.0706795951796114E-7</v>
      </c>
      <c r="BI209" s="22">
        <f>VLOOKUP($B209,Sheet3!$A:$Z,21,FALSE)</f>
        <v>6.3982352534077463E-5</v>
      </c>
      <c r="BJ209" s="22">
        <f>VLOOKUP($B209,Sheet3!$A:$Z,22,FALSE)</f>
        <v>2.613366179733843E-8</v>
      </c>
      <c r="BK209" s="22">
        <f>VLOOKUP($B209,Sheet3!$A:$Z,23,FALSE)</f>
        <v>0</v>
      </c>
      <c r="BL209" s="22">
        <f>VLOOKUP($B209,Sheet3!$A:$Z,24,FALSE)</f>
        <v>1.546114670725501E-7</v>
      </c>
      <c r="BM209" s="22">
        <f>VLOOKUP($B209,Sheet3!$A:$Z,25,FALSE)</f>
        <v>1.2028896192786882E-8</v>
      </c>
      <c r="BN209" s="22">
        <f>VLOOKUP($B209,Sheet3!$A:$Z,25,FALSE)</f>
        <v>1.2028896192786882E-8</v>
      </c>
    </row>
    <row r="210" spans="1:66" hidden="1" x14ac:dyDescent="0.2">
      <c r="A210" t="str">
        <f>VLOOKUP(B210,Sheet3!A:B,2,FALSE)</f>
        <v>compare with baikal</v>
      </c>
      <c r="B210" s="12" t="s">
        <v>75</v>
      </c>
      <c r="C210" s="13">
        <v>85.17</v>
      </c>
      <c r="D210" s="13">
        <v>8.91</v>
      </c>
      <c r="E210" s="12" t="s">
        <v>965</v>
      </c>
      <c r="F210" s="11" t="s">
        <v>966</v>
      </c>
      <c r="G210" s="13" t="s">
        <v>307</v>
      </c>
      <c r="H210" s="12"/>
      <c r="I210" s="12"/>
      <c r="J210" s="12" t="s">
        <v>308</v>
      </c>
      <c r="K210" s="12">
        <v>16</v>
      </c>
      <c r="L210" s="12">
        <v>84.31</v>
      </c>
      <c r="M210" s="12">
        <v>7.84</v>
      </c>
      <c r="N210" s="11" t="s">
        <v>309</v>
      </c>
      <c r="O210" s="11" t="s">
        <v>969</v>
      </c>
      <c r="P210" s="11" t="s">
        <v>970</v>
      </c>
      <c r="Q210" s="11" t="s">
        <v>971</v>
      </c>
      <c r="R210" s="11" t="s">
        <v>312</v>
      </c>
      <c r="S210" s="11" t="s">
        <v>312</v>
      </c>
      <c r="T210" s="11" t="s">
        <v>312</v>
      </c>
      <c r="U210" s="11" t="s">
        <v>967</v>
      </c>
      <c r="V210" s="12" t="s">
        <v>972</v>
      </c>
      <c r="W210" s="11" t="s">
        <v>973</v>
      </c>
      <c r="X210" s="14">
        <v>321</v>
      </c>
      <c r="Y210" s="14">
        <v>2165</v>
      </c>
      <c r="Z210" s="14">
        <v>321</v>
      </c>
      <c r="AA210" s="15">
        <v>0.89439717050484702</v>
      </c>
      <c r="AB210" s="16">
        <v>0.51272715417193804</v>
      </c>
      <c r="AC210" s="17">
        <v>1901682</v>
      </c>
      <c r="AD210" s="14">
        <v>27806</v>
      </c>
      <c r="AE210" s="14">
        <v>27806</v>
      </c>
      <c r="AF210" s="14">
        <v>5924.2429906542002</v>
      </c>
      <c r="AG210" s="14">
        <v>5924.2429906542002</v>
      </c>
      <c r="AH210" s="14">
        <v>7411</v>
      </c>
      <c r="AI210" s="14">
        <v>7411</v>
      </c>
      <c r="AJ210" s="14">
        <v>11</v>
      </c>
      <c r="AK210" s="14">
        <v>49</v>
      </c>
      <c r="AL210" s="14">
        <v>0</v>
      </c>
      <c r="AM210" s="14">
        <v>1</v>
      </c>
      <c r="AN210" s="14">
        <v>0</v>
      </c>
      <c r="AO210" s="14">
        <v>0</v>
      </c>
      <c r="AP210" s="14">
        <v>50</v>
      </c>
      <c r="AQ210" s="22">
        <f>VLOOKUP($B210,Sheet3!$A:$Z,3,FALSE)</f>
        <v>1.3507325017602721E-3</v>
      </c>
      <c r="AR210" s="22">
        <f>VLOOKUP($B210,Sheet3!$A:$Z,4,FALSE)</f>
        <v>2.2941387253142044E-3</v>
      </c>
      <c r="AS210" s="22">
        <f>VLOOKUP($B210,Sheet3!$A:$Z,5,FALSE)</f>
        <v>2.0296233204813155E-3</v>
      </c>
      <c r="AT210" s="22">
        <f>VLOOKUP($B210,Sheet3!$A:$Z,6,FALSE)</f>
        <v>2.5451684077615667E-3</v>
      </c>
      <c r="AU210" s="22">
        <f>VLOOKUP($B210,Sheet3!$A:$Z,6,FALSE)</f>
        <v>2.5451684077615667E-3</v>
      </c>
      <c r="AV210" s="22">
        <f>VLOOKUP($B210,Sheet3!$A:$Z,8,FALSE)</f>
        <v>2.1384647131591813E-7</v>
      </c>
      <c r="AW210" s="22">
        <f>VLOOKUP($B210,Sheet3!$A:$Z,9,FALSE)</f>
        <v>3.6000687050987513E-6</v>
      </c>
      <c r="AX210" s="22">
        <f>VLOOKUP($B210,Sheet3!$A:$Z,10,FALSE)</f>
        <v>1.93662522051994E-8</v>
      </c>
      <c r="AY210" s="22">
        <f>VLOOKUP($B210,Sheet3!$A:$Z,11,FALSE)</f>
        <v>8.2865118563370824E-8</v>
      </c>
      <c r="AZ210" s="22">
        <f>VLOOKUP($B210,Sheet3!$A:$Z,12,FALSE)</f>
        <v>9.4414937250616036E-7</v>
      </c>
      <c r="BA210" s="22">
        <f>VLOOKUP($B210,Sheet3!$A:$Z,13,FALSE)</f>
        <v>4.7095650350679159E-8</v>
      </c>
      <c r="BB210" s="22">
        <f>VLOOKUP($B210,Sheet3!$A:$Z,14,FALSE)</f>
        <v>7.1969299701870783E-8</v>
      </c>
      <c r="BC210" s="23">
        <f>VLOOKUP($B210,Sheet3!$A:$Z,15,FALSE)</f>
        <v>1.6021743726091625E-7</v>
      </c>
      <c r="BD210" s="22">
        <f>VLOOKUP($B210,Sheet3!$A:$Z,16,FALSE)</f>
        <v>3.2616745469710189E-4</v>
      </c>
      <c r="BE210" s="22">
        <f>VLOOKUP($B210,Sheet3!$A:$Z,17,FALSE)</f>
        <v>3.6053971978243999E-3</v>
      </c>
      <c r="BF210" s="22">
        <f>VLOOKUP($B210,Sheet3!$A:$Z,18,FALSE)</f>
        <v>2.8936877278196806E-3</v>
      </c>
      <c r="BG210" s="22">
        <f>VLOOKUP($B210,Sheet3!$A:$Z,19,FALSE)</f>
        <v>1.6583880350524264E-7</v>
      </c>
      <c r="BH210" s="22">
        <f>VLOOKUP($B210,Sheet3!$A:$Z,20,FALSE)</f>
        <v>2.2479421127166392E-7</v>
      </c>
      <c r="BI210" s="22">
        <f>VLOOKUP($B210,Sheet3!$A:$Z,21,FALSE)</f>
        <v>5.0637864229744067E-5</v>
      </c>
      <c r="BJ210" s="22">
        <f>VLOOKUP($B210,Sheet3!$A:$Z,22,FALSE)</f>
        <v>6.9990286981452284E-8</v>
      </c>
      <c r="BK210" s="22">
        <f>VLOOKUP($B210,Sheet3!$A:$Z,23,FALSE)</f>
        <v>2.3496582755918064E-8</v>
      </c>
      <c r="BL210" s="22">
        <f>VLOOKUP($B210,Sheet3!$A:$Z,24,FALSE)</f>
        <v>7.0691221774298018E-8</v>
      </c>
      <c r="BM210" s="22">
        <f>VLOOKUP($B210,Sheet3!$A:$Z,25,FALSE)</f>
        <v>3.8331077969374398E-8</v>
      </c>
      <c r="BN210" s="22">
        <f>VLOOKUP($B210,Sheet3!$A:$Z,25,FALSE)</f>
        <v>3.8331077969374398E-8</v>
      </c>
    </row>
    <row r="211" spans="1:66" hidden="1" x14ac:dyDescent="0.2">
      <c r="A211">
        <f>VLOOKUP(B211,Sheet3!A:B,2,FALSE)</f>
        <v>0</v>
      </c>
      <c r="B211" s="12" t="s">
        <v>981</v>
      </c>
      <c r="C211" s="13">
        <v>92.73</v>
      </c>
      <c r="D211" s="13">
        <v>4.0199999999999996</v>
      </c>
      <c r="E211" s="12" t="s">
        <v>965</v>
      </c>
      <c r="F211" s="11" t="s">
        <v>974</v>
      </c>
      <c r="G211" s="13" t="s">
        <v>307</v>
      </c>
      <c r="H211" s="12"/>
      <c r="I211" s="12"/>
      <c r="J211" s="12" t="s">
        <v>308</v>
      </c>
      <c r="K211" s="12">
        <v>5</v>
      </c>
      <c r="L211" s="12">
        <v>100</v>
      </c>
      <c r="M211" s="12">
        <v>13.73</v>
      </c>
      <c r="N211" s="11" t="s">
        <v>309</v>
      </c>
      <c r="O211" s="11" t="s">
        <v>969</v>
      </c>
      <c r="P211" s="11" t="s">
        <v>975</v>
      </c>
      <c r="Q211" s="11" t="s">
        <v>976</v>
      </c>
      <c r="R211" s="11" t="s">
        <v>977</v>
      </c>
      <c r="S211" s="11" t="s">
        <v>312</v>
      </c>
      <c r="T211" s="11" t="s">
        <v>312</v>
      </c>
      <c r="U211" s="11" t="s">
        <v>978</v>
      </c>
      <c r="V211" s="12" t="s">
        <v>982</v>
      </c>
      <c r="W211" s="11" t="s">
        <v>983</v>
      </c>
      <c r="X211" s="14">
        <v>435</v>
      </c>
      <c r="Y211" s="14">
        <v>3794</v>
      </c>
      <c r="Z211" s="14">
        <v>435</v>
      </c>
      <c r="AA211" s="15">
        <v>0.91164375740349102</v>
      </c>
      <c r="AB211" s="16">
        <v>0.55636641796897002</v>
      </c>
      <c r="AC211" s="17">
        <v>3634265</v>
      </c>
      <c r="AD211" s="14">
        <v>58567</v>
      </c>
      <c r="AE211" s="14">
        <v>58567</v>
      </c>
      <c r="AF211" s="14">
        <v>8354.6321839080392</v>
      </c>
      <c r="AG211" s="14">
        <v>8354.6321839080392</v>
      </c>
      <c r="AH211" s="14">
        <v>11540</v>
      </c>
      <c r="AI211" s="14">
        <v>11540</v>
      </c>
      <c r="AJ211" s="14">
        <v>11</v>
      </c>
      <c r="AK211" s="14">
        <v>37</v>
      </c>
      <c r="AL211" s="14">
        <v>0</v>
      </c>
      <c r="AM211" s="14">
        <v>0</v>
      </c>
      <c r="AN211" s="14">
        <v>0</v>
      </c>
      <c r="AO211" s="14">
        <v>1</v>
      </c>
      <c r="AP211" s="14">
        <v>38</v>
      </c>
      <c r="AQ211" s="22">
        <f>VLOOKUP($B211,Sheet3!$A:$Z,3,FALSE)</f>
        <v>1.3257949634265102E-3</v>
      </c>
      <c r="AR211" s="22">
        <f>VLOOKUP($B211,Sheet3!$A:$Z,4,FALSE)</f>
        <v>2.7906562464692007E-4</v>
      </c>
      <c r="AS211" s="22">
        <f>VLOOKUP($B211,Sheet3!$A:$Z,5,FALSE)</f>
        <v>7.530281793702992E-4</v>
      </c>
      <c r="AT211" s="22">
        <f>VLOOKUP($B211,Sheet3!$A:$Z,6,FALSE)</f>
        <v>2.3961236262502047E-4</v>
      </c>
      <c r="AU211" s="22">
        <f>VLOOKUP($B211,Sheet3!$A:$Z,6,FALSE)</f>
        <v>2.3961236262502047E-4</v>
      </c>
      <c r="AV211" s="22">
        <f>VLOOKUP($B211,Sheet3!$A:$Z,8,FALSE)</f>
        <v>3.1792000589157904E-7</v>
      </c>
      <c r="AW211" s="22">
        <f>VLOOKUP($B211,Sheet3!$A:$Z,9,FALSE)</f>
        <v>5.6693709167384766E-6</v>
      </c>
      <c r="AX211" s="22">
        <f>VLOOKUP($B211,Sheet3!$A:$Z,10,FALSE)</f>
        <v>9.0706957133520764E-8</v>
      </c>
      <c r="AY211" s="22">
        <f>VLOOKUP($B211,Sheet3!$A:$Z,11,FALSE)</f>
        <v>1.3888196068324992E-7</v>
      </c>
      <c r="AZ211" s="22">
        <f>VLOOKUP($B211,Sheet3!$A:$Z,12,FALSE)</f>
        <v>6.3829886874024167E-6</v>
      </c>
      <c r="BA211" s="22">
        <f>VLOOKUP($B211,Sheet3!$A:$Z,13,FALSE)</f>
        <v>8.2676963324056943E-8</v>
      </c>
      <c r="BB211" s="22">
        <f>VLOOKUP($B211,Sheet3!$A:$Z,14,FALSE)</f>
        <v>9.2448191006859021E-7</v>
      </c>
      <c r="BC211" s="23">
        <f>VLOOKUP($B211,Sheet3!$A:$Z,15,FALSE)</f>
        <v>1.4658323597455086E-7</v>
      </c>
      <c r="BD211" s="22">
        <f>VLOOKUP($B211,Sheet3!$A:$Z,16,FALSE)</f>
        <v>4.4508063212490178E-4</v>
      </c>
      <c r="BE211" s="22">
        <f>VLOOKUP($B211,Sheet3!$A:$Z,17,FALSE)</f>
        <v>6.4241422297187469E-4</v>
      </c>
      <c r="BF211" s="22">
        <f>VLOOKUP($B211,Sheet3!$A:$Z,18,FALSE)</f>
        <v>2.0454773866566018E-4</v>
      </c>
      <c r="BG211" s="22">
        <f>VLOOKUP($B211,Sheet3!$A:$Z,19,FALSE)</f>
        <v>1.7185646887807242E-7</v>
      </c>
      <c r="BH211" s="22">
        <f>VLOOKUP($B211,Sheet3!$A:$Z,20,FALSE)</f>
        <v>6.2167745120124948E-7</v>
      </c>
      <c r="BI211" s="22">
        <f>VLOOKUP($B211,Sheet3!$A:$Z,21,FALSE)</f>
        <v>5.4722128064495982E-4</v>
      </c>
      <c r="BJ211" s="22">
        <f>VLOOKUP($B211,Sheet3!$A:$Z,22,FALSE)</f>
        <v>3.7303403474409147E-7</v>
      </c>
      <c r="BK211" s="22">
        <f>VLOOKUP($B211,Sheet3!$A:$Z,23,FALSE)</f>
        <v>9.5850842307641335E-7</v>
      </c>
      <c r="BL211" s="22">
        <f>VLOOKUP($B211,Sheet3!$A:$Z,24,FALSE)</f>
        <v>1.6029718764954374E-6</v>
      </c>
      <c r="BM211" s="22">
        <f>VLOOKUP($B211,Sheet3!$A:$Z,25,FALSE)</f>
        <v>3.832526929772997E-7</v>
      </c>
      <c r="BN211" s="22">
        <f>VLOOKUP($B211,Sheet3!$A:$Z,25,FALSE)</f>
        <v>3.832526929772997E-7</v>
      </c>
    </row>
    <row r="212" spans="1:66" hidden="1" x14ac:dyDescent="0.2">
      <c r="A212" t="str">
        <f>VLOOKUP(B212,Sheet3!A:B,2,FALSE)</f>
        <v>compare with baikal</v>
      </c>
      <c r="B212" s="12" t="s">
        <v>179</v>
      </c>
      <c r="C212" s="13">
        <v>58.25</v>
      </c>
      <c r="D212" s="13">
        <v>8.25</v>
      </c>
      <c r="E212" s="12" t="s">
        <v>965</v>
      </c>
      <c r="F212" s="11" t="s">
        <v>966</v>
      </c>
      <c r="G212" s="13" t="s">
        <v>307</v>
      </c>
      <c r="H212" s="12"/>
      <c r="I212" s="12"/>
      <c r="J212" s="12" t="s">
        <v>308</v>
      </c>
      <c r="K212" s="12">
        <v>16</v>
      </c>
      <c r="L212" s="12">
        <v>70.59</v>
      </c>
      <c r="M212" s="12">
        <v>11.76</v>
      </c>
      <c r="N212" s="11" t="s">
        <v>309</v>
      </c>
      <c r="O212" s="11" t="s">
        <v>984</v>
      </c>
      <c r="P212" s="11" t="s">
        <v>985</v>
      </c>
      <c r="Q212" s="11" t="s">
        <v>986</v>
      </c>
      <c r="R212" s="11" t="s">
        <v>312</v>
      </c>
      <c r="S212" s="11" t="s">
        <v>312</v>
      </c>
      <c r="T212" s="11" t="s">
        <v>312</v>
      </c>
      <c r="U212" s="11" t="s">
        <v>967</v>
      </c>
      <c r="V212" s="12" t="s">
        <v>987</v>
      </c>
      <c r="W212" s="11" t="s">
        <v>988</v>
      </c>
      <c r="X212" s="14">
        <v>1067</v>
      </c>
      <c r="Y212" s="14">
        <v>2592</v>
      </c>
      <c r="Z212" s="14">
        <v>1067</v>
      </c>
      <c r="AA212" s="15">
        <v>0.89618440177963699</v>
      </c>
      <c r="AB212" s="16">
        <v>0.52753844717302001</v>
      </c>
      <c r="AC212" s="17">
        <v>1852737</v>
      </c>
      <c r="AD212" s="14">
        <v>7564</v>
      </c>
      <c r="AE212" s="14">
        <v>7564</v>
      </c>
      <c r="AF212" s="14">
        <v>1736.3983130271699</v>
      </c>
      <c r="AG212" s="14">
        <v>1736.3983130271699</v>
      </c>
      <c r="AH212" s="14">
        <v>1743</v>
      </c>
      <c r="AI212" s="14">
        <v>1743</v>
      </c>
      <c r="AJ212" s="14">
        <v>11</v>
      </c>
      <c r="AK212" s="14">
        <v>28</v>
      </c>
      <c r="AL212" s="14">
        <v>0</v>
      </c>
      <c r="AM212" s="14">
        <v>2</v>
      </c>
      <c r="AN212" s="14">
        <v>0</v>
      </c>
      <c r="AO212" s="14">
        <v>0</v>
      </c>
      <c r="AP212" s="14">
        <v>30</v>
      </c>
      <c r="AQ212" s="22">
        <f>VLOOKUP($B212,Sheet3!$A:$Z,3,FALSE)</f>
        <v>3.1674821112770511E-4</v>
      </c>
      <c r="AR212" s="22">
        <f>VLOOKUP($B212,Sheet3!$A:$Z,4,FALSE)</f>
        <v>7.7432008148265016E-4</v>
      </c>
      <c r="AS212" s="22">
        <f>VLOOKUP($B212,Sheet3!$A:$Z,5,FALSE)</f>
        <v>4.9152576196400993E-4</v>
      </c>
      <c r="AT212" s="22">
        <f>VLOOKUP($B212,Sheet3!$A:$Z,6,FALSE)</f>
        <v>7.6338931220947491E-4</v>
      </c>
      <c r="AU212" s="22">
        <f>VLOOKUP($B212,Sheet3!$A:$Z,6,FALSE)</f>
        <v>7.6338931220947491E-4</v>
      </c>
      <c r="AV212" s="22">
        <f>VLOOKUP($B212,Sheet3!$A:$Z,8,FALSE)</f>
        <v>8.8886163266382938E-7</v>
      </c>
      <c r="AW212" s="22">
        <f>VLOOKUP($B212,Sheet3!$A:$Z,9,FALSE)</f>
        <v>1.4518197556213753E-6</v>
      </c>
      <c r="AX212" s="22">
        <f>VLOOKUP($B212,Sheet3!$A:$Z,10,FALSE)</f>
        <v>7.8676807376678552E-7</v>
      </c>
      <c r="AY212" s="22">
        <f>VLOOKUP($B212,Sheet3!$A:$Z,11,FALSE)</f>
        <v>7.2402053628067181E-7</v>
      </c>
      <c r="AZ212" s="22">
        <f>VLOOKUP($B212,Sheet3!$A:$Z,12,FALSE)</f>
        <v>8.9589806873465831E-7</v>
      </c>
      <c r="BA212" s="22">
        <f>VLOOKUP($B212,Sheet3!$A:$Z,13,FALSE)</f>
        <v>6.7757675571324477E-7</v>
      </c>
      <c r="BB212" s="22">
        <f>VLOOKUP($B212,Sheet3!$A:$Z,14,FALSE)</f>
        <v>8.0748513508035364E-7</v>
      </c>
      <c r="BC212" s="23">
        <f>VLOOKUP($B212,Sheet3!$A:$Z,15,FALSE)</f>
        <v>7.0016945053311747E-7</v>
      </c>
      <c r="BD212" s="22">
        <f>VLOOKUP($B212,Sheet3!$A:$Z,16,FALSE)</f>
        <v>1.0420760711406106E-4</v>
      </c>
      <c r="BE212" s="22">
        <f>VLOOKUP($B212,Sheet3!$A:$Z,17,FALSE)</f>
        <v>1.0132258875475209E-3</v>
      </c>
      <c r="BF212" s="22">
        <f>VLOOKUP($B212,Sheet3!$A:$Z,18,FALSE)</f>
        <v>9.1866653333700201E-4</v>
      </c>
      <c r="BG212" s="22">
        <f>VLOOKUP($B212,Sheet3!$A:$Z,19,FALSE)</f>
        <v>7.8744298517338875E-7</v>
      </c>
      <c r="BH212" s="22">
        <f>VLOOKUP($B212,Sheet3!$A:$Z,20,FALSE)</f>
        <v>8.952737178670409E-7</v>
      </c>
      <c r="BI212" s="22">
        <f>VLOOKUP($B212,Sheet3!$A:$Z,21,FALSE)</f>
        <v>1.4344746094697876E-5</v>
      </c>
      <c r="BJ212" s="22">
        <f>VLOOKUP($B212,Sheet3!$A:$Z,22,FALSE)</f>
        <v>6.5031508544773656E-7</v>
      </c>
      <c r="BK212" s="22">
        <f>VLOOKUP($B212,Sheet3!$A:$Z,23,FALSE)</f>
        <v>6.4011811901619664E-7</v>
      </c>
      <c r="BL212" s="22">
        <f>VLOOKUP($B212,Sheet3!$A:$Z,24,FALSE)</f>
        <v>8.9750603315412395E-7</v>
      </c>
      <c r="BM212" s="22">
        <f>VLOOKUP($B212,Sheet3!$A:$Z,25,FALSE)</f>
        <v>5.8594593280659288E-7</v>
      </c>
      <c r="BN212" s="22">
        <f>VLOOKUP($B212,Sheet3!$A:$Z,25,FALSE)</f>
        <v>5.8594593280659288E-7</v>
      </c>
    </row>
    <row r="213" spans="1:66" hidden="1" x14ac:dyDescent="0.2">
      <c r="A213" t="str">
        <f>VLOOKUP(B213,Sheet3!A:B,2,FALSE)</f>
        <v>compare with baikal</v>
      </c>
      <c r="B213" s="12" t="s">
        <v>195</v>
      </c>
      <c r="C213" s="13">
        <v>86.3</v>
      </c>
      <c r="D213" s="13">
        <v>8.58</v>
      </c>
      <c r="E213" s="12" t="s">
        <v>965</v>
      </c>
      <c r="F213" s="11" t="s">
        <v>966</v>
      </c>
      <c r="G213" s="13" t="s">
        <v>307</v>
      </c>
      <c r="H213" s="12"/>
      <c r="I213" s="12"/>
      <c r="J213" s="12" t="s">
        <v>308</v>
      </c>
      <c r="K213" s="12">
        <v>16</v>
      </c>
      <c r="L213" s="12">
        <v>98.04</v>
      </c>
      <c r="M213" s="12">
        <v>5.88</v>
      </c>
      <c r="N213" s="11" t="s">
        <v>312</v>
      </c>
      <c r="O213" s="11" t="s">
        <v>312</v>
      </c>
      <c r="P213" s="11" t="s">
        <v>312</v>
      </c>
      <c r="Q213" s="11" t="s">
        <v>312</v>
      </c>
      <c r="R213" s="11" t="s">
        <v>312</v>
      </c>
      <c r="S213" s="11" t="s">
        <v>312</v>
      </c>
      <c r="T213" s="11" t="s">
        <v>312</v>
      </c>
      <c r="U213" s="11" t="s">
        <v>967</v>
      </c>
      <c r="V213" s="12" t="s">
        <v>999</v>
      </c>
      <c r="W213" s="11"/>
      <c r="X213" s="14">
        <v>257</v>
      </c>
      <c r="Y213" s="14">
        <v>2462</v>
      </c>
      <c r="Z213" s="14">
        <v>257</v>
      </c>
      <c r="AA213" s="15">
        <v>0.89304078155940203</v>
      </c>
      <c r="AB213" s="16">
        <v>0.51145363445347203</v>
      </c>
      <c r="AC213" s="17">
        <v>2313938</v>
      </c>
      <c r="AD213" s="14">
        <v>86371</v>
      </c>
      <c r="AE213" s="14">
        <v>86371</v>
      </c>
      <c r="AF213" s="14">
        <v>9003.6498054474705</v>
      </c>
      <c r="AG213" s="14">
        <v>9003.6498054474705</v>
      </c>
      <c r="AH213" s="14">
        <v>14022</v>
      </c>
      <c r="AI213" s="14">
        <v>14022</v>
      </c>
      <c r="AJ213" s="14">
        <v>11</v>
      </c>
      <c r="AK213" s="14">
        <v>46</v>
      </c>
      <c r="AL213" s="14">
        <v>0</v>
      </c>
      <c r="AM213" s="14">
        <v>1</v>
      </c>
      <c r="AN213" s="14">
        <v>0</v>
      </c>
      <c r="AO213" s="14">
        <v>0</v>
      </c>
      <c r="AP213" s="14">
        <v>47</v>
      </c>
      <c r="AQ213" s="22">
        <f>VLOOKUP($B213,Sheet3!$A:$Z,3,FALSE)</f>
        <v>3.8188999485513165E-4</v>
      </c>
      <c r="AR213" s="22">
        <f>VLOOKUP($B213,Sheet3!$A:$Z,4,FALSE)</f>
        <v>6.9495340965557682E-4</v>
      </c>
      <c r="AS213" s="22">
        <f>VLOOKUP($B213,Sheet3!$A:$Z,5,FALSE)</f>
        <v>6.3719382240820803E-4</v>
      </c>
      <c r="AT213" s="22">
        <f>VLOOKUP($B213,Sheet3!$A:$Z,6,FALSE)</f>
        <v>7.5195583903724561E-4</v>
      </c>
      <c r="AU213" s="22">
        <f>VLOOKUP($B213,Sheet3!$A:$Z,6,FALSE)</f>
        <v>7.5195583903724561E-4</v>
      </c>
      <c r="AV213" s="22">
        <f>VLOOKUP($B213,Sheet3!$A:$Z,8,FALSE)</f>
        <v>5.5385315013848579E-8</v>
      </c>
      <c r="AW213" s="22">
        <f>VLOOKUP($B213,Sheet3!$A:$Z,9,FALSE)</f>
        <v>9.5762501683747678E-7</v>
      </c>
      <c r="AX213" s="22">
        <f>VLOOKUP($B213,Sheet3!$A:$Z,10,FALSE)</f>
        <v>3.9798276928452057E-9</v>
      </c>
      <c r="AY213" s="22">
        <f>VLOOKUP($B213,Sheet3!$A:$Z,11,FALSE)</f>
        <v>0</v>
      </c>
      <c r="AZ213" s="22">
        <f>VLOOKUP($B213,Sheet3!$A:$Z,12,FALSE)</f>
        <v>2.4741176523446048E-7</v>
      </c>
      <c r="BA213" s="22">
        <f>VLOOKUP($B213,Sheet3!$A:$Z,13,FALSE)</f>
        <v>1.8069412752952313E-8</v>
      </c>
      <c r="BB213" s="22">
        <f>VLOOKUP($B213,Sheet3!$A:$Z,14,FALSE)</f>
        <v>2.4680135185607706E-8</v>
      </c>
      <c r="BC213" s="23">
        <f>VLOOKUP($B213,Sheet3!$A:$Z,15,FALSE)</f>
        <v>4.5868516842775042E-9</v>
      </c>
      <c r="BD213" s="22">
        <f>VLOOKUP($B213,Sheet3!$A:$Z,16,FALSE)</f>
        <v>9.4364955152380576E-5</v>
      </c>
      <c r="BE213" s="22">
        <f>VLOOKUP($B213,Sheet3!$A:$Z,17,FALSE)</f>
        <v>1.0602981226770925E-3</v>
      </c>
      <c r="BF213" s="22">
        <f>VLOOKUP($B213,Sheet3!$A:$Z,18,FALSE)</f>
        <v>7.895082387442291E-4</v>
      </c>
      <c r="BG213" s="22">
        <f>VLOOKUP($B213,Sheet3!$A:$Z,19,FALSE)</f>
        <v>2.4052059294402614E-9</v>
      </c>
      <c r="BH213" s="22">
        <f>VLOOKUP($B213,Sheet3!$A:$Z,20,FALSE)</f>
        <v>8.7950425522784338E-8</v>
      </c>
      <c r="BI213" s="22">
        <f>VLOOKUP($B213,Sheet3!$A:$Z,21,FALSE)</f>
        <v>1.586760054005289E-5</v>
      </c>
      <c r="BJ213" s="22">
        <f>VLOOKUP($B213,Sheet3!$A:$Z,22,FALSE)</f>
        <v>7.4215267439809019E-9</v>
      </c>
      <c r="BK213" s="22">
        <f>VLOOKUP($B213,Sheet3!$A:$Z,23,FALSE)</f>
        <v>7.3409445797479881E-9</v>
      </c>
      <c r="BL213" s="22">
        <f>VLOOKUP($B213,Sheet3!$A:$Z,24,FALSE)</f>
        <v>2.1140468445140725E-8</v>
      </c>
      <c r="BM213" s="22">
        <f>VLOOKUP($B213,Sheet3!$A:$Z,25,FALSE)</f>
        <v>8.2110547059991364E-9</v>
      </c>
      <c r="BN213" s="22">
        <f>VLOOKUP($B213,Sheet3!$A:$Z,25,FALSE)</f>
        <v>8.2110547059991364E-9</v>
      </c>
    </row>
    <row r="214" spans="1:66" hidden="1" x14ac:dyDescent="0.2">
      <c r="A214" t="str">
        <f>VLOOKUP(B214,Sheet3!A:B,2,FALSE)</f>
        <v>compare with baikal</v>
      </c>
      <c r="B214" s="12" t="s">
        <v>114</v>
      </c>
      <c r="C214" s="13">
        <v>80.86</v>
      </c>
      <c r="D214" s="13">
        <v>4.16</v>
      </c>
      <c r="E214" s="12" t="s">
        <v>965</v>
      </c>
      <c r="F214" s="11" t="s">
        <v>966</v>
      </c>
      <c r="G214" s="13" t="s">
        <v>307</v>
      </c>
      <c r="H214" s="12"/>
      <c r="I214" s="12"/>
      <c r="J214" s="12" t="s">
        <v>308</v>
      </c>
      <c r="K214" s="12">
        <v>16</v>
      </c>
      <c r="L214" s="12">
        <v>88.24</v>
      </c>
      <c r="M214" s="12">
        <v>3.92</v>
      </c>
      <c r="N214" s="11" t="s">
        <v>309</v>
      </c>
      <c r="O214" s="11" t="s">
        <v>969</v>
      </c>
      <c r="P214" s="11" t="s">
        <v>970</v>
      </c>
      <c r="Q214" s="11" t="s">
        <v>971</v>
      </c>
      <c r="R214" s="11" t="s">
        <v>312</v>
      </c>
      <c r="S214" s="11" t="s">
        <v>312</v>
      </c>
      <c r="T214" s="11" t="s">
        <v>312</v>
      </c>
      <c r="U214" s="11" t="s">
        <v>967</v>
      </c>
      <c r="V214" s="12" t="s">
        <v>1000</v>
      </c>
      <c r="W214" s="11" t="s">
        <v>973</v>
      </c>
      <c r="X214" s="14">
        <v>328</v>
      </c>
      <c r="Y214" s="14">
        <v>1976</v>
      </c>
      <c r="Z214" s="14">
        <v>328</v>
      </c>
      <c r="AA214" s="15">
        <v>0.90264473971654402</v>
      </c>
      <c r="AB214" s="16">
        <v>0.51731933488225201</v>
      </c>
      <c r="AC214" s="17">
        <v>1707427</v>
      </c>
      <c r="AD214" s="14">
        <v>86951</v>
      </c>
      <c r="AE214" s="14">
        <v>86951</v>
      </c>
      <c r="AF214" s="14">
        <v>5205.5701219512102</v>
      </c>
      <c r="AG214" s="14">
        <v>5205.5701219512102</v>
      </c>
      <c r="AH214" s="14">
        <v>5944</v>
      </c>
      <c r="AI214" s="14">
        <v>5944</v>
      </c>
      <c r="AJ214" s="14">
        <v>11</v>
      </c>
      <c r="AK214" s="14">
        <v>35</v>
      </c>
      <c r="AL214" s="14">
        <v>0</v>
      </c>
      <c r="AM214" s="14">
        <v>0</v>
      </c>
      <c r="AN214" s="14">
        <v>0</v>
      </c>
      <c r="AO214" s="14">
        <v>0</v>
      </c>
      <c r="AP214" s="14">
        <v>35</v>
      </c>
      <c r="AQ214" s="22">
        <f>VLOOKUP($B214,Sheet3!$A:$Z,3,FALSE)</f>
        <v>7.576683011426672E-4</v>
      </c>
      <c r="AR214" s="22">
        <f>VLOOKUP($B214,Sheet3!$A:$Z,4,FALSE)</f>
        <v>1.387332858848153E-3</v>
      </c>
      <c r="AS214" s="22">
        <f>VLOOKUP($B214,Sheet3!$A:$Z,5,FALSE)</f>
        <v>1.2809328984810277E-3</v>
      </c>
      <c r="AT214" s="22">
        <f>VLOOKUP($B214,Sheet3!$A:$Z,6,FALSE)</f>
        <v>1.4451904830472056E-3</v>
      </c>
      <c r="AU214" s="22">
        <f>VLOOKUP($B214,Sheet3!$A:$Z,6,FALSE)</f>
        <v>1.4451904830472056E-3</v>
      </c>
      <c r="AV214" s="22">
        <f>VLOOKUP($B214,Sheet3!$A:$Z,8,FALSE)</f>
        <v>8.3086445151692945E-7</v>
      </c>
      <c r="AW214" s="22">
        <f>VLOOKUP($B214,Sheet3!$A:$Z,9,FALSE)</f>
        <v>3.0576078451992892E-6</v>
      </c>
      <c r="AX214" s="22">
        <f>VLOOKUP($B214,Sheet3!$A:$Z,10,FALSE)</f>
        <v>3.3168338330349832E-7</v>
      </c>
      <c r="AY214" s="22">
        <f>VLOOKUP($B214,Sheet3!$A:$Z,11,FALSE)</f>
        <v>5.5199217985070142E-7</v>
      </c>
      <c r="AZ214" s="22">
        <f>VLOOKUP($B214,Sheet3!$A:$Z,12,FALSE)</f>
        <v>1.0264804144725128E-6</v>
      </c>
      <c r="BA214" s="22">
        <f>VLOOKUP($B214,Sheet3!$A:$Z,13,FALSE)</f>
        <v>4.421307079431674E-7</v>
      </c>
      <c r="BB214" s="22">
        <f>VLOOKUP($B214,Sheet3!$A:$Z,14,FALSE)</f>
        <v>5.409785855361525E-7</v>
      </c>
      <c r="BC214" s="23">
        <f>VLOOKUP($B214,Sheet3!$A:$Z,15,FALSE)</f>
        <v>6.7223137838173964E-7</v>
      </c>
      <c r="BD214" s="22">
        <f>VLOOKUP($B214,Sheet3!$A:$Z,16,FALSE)</f>
        <v>1.8746411666744007E-4</v>
      </c>
      <c r="BE214" s="22">
        <f>VLOOKUP($B214,Sheet3!$A:$Z,17,FALSE)</f>
        <v>2.0051707691338453E-3</v>
      </c>
      <c r="BF214" s="22">
        <f>VLOOKUP($B214,Sheet3!$A:$Z,18,FALSE)</f>
        <v>1.4968229051681831E-3</v>
      </c>
      <c r="BG214" s="22">
        <f>VLOOKUP($B214,Sheet3!$A:$Z,19,FALSE)</f>
        <v>6.9242049271954267E-7</v>
      </c>
      <c r="BH214" s="22">
        <f>VLOOKUP($B214,Sheet3!$A:$Z,20,FALSE)</f>
        <v>4.30749443742422E-7</v>
      </c>
      <c r="BI214" s="22">
        <f>VLOOKUP($B214,Sheet3!$A:$Z,21,FALSE)</f>
        <v>3.0876455931780354E-5</v>
      </c>
      <c r="BJ214" s="22">
        <f>VLOOKUP($B214,Sheet3!$A:$Z,22,FALSE)</f>
        <v>5.5683435554230957E-7</v>
      </c>
      <c r="BK214" s="22">
        <f>VLOOKUP($B214,Sheet3!$A:$Z,23,FALSE)</f>
        <v>1.1270308052342226E-6</v>
      </c>
      <c r="BL214" s="22">
        <f>VLOOKUP($B214,Sheet3!$A:$Z,24,FALSE)</f>
        <v>1.0496682464259711E-6</v>
      </c>
      <c r="BM214" s="22">
        <f>VLOOKUP($B214,Sheet3!$A:$Z,25,FALSE)</f>
        <v>7.2737406317457037E-7</v>
      </c>
      <c r="BN214" s="22">
        <f>VLOOKUP($B214,Sheet3!$A:$Z,25,FALSE)</f>
        <v>7.2737406317457037E-7</v>
      </c>
    </row>
    <row r="215" spans="1:66" hidden="1" x14ac:dyDescent="0.2">
      <c r="A215" t="str">
        <f>VLOOKUP(B215,Sheet3!A:B,2,FALSE)</f>
        <v>compare with baikal</v>
      </c>
      <c r="B215" s="12" t="s">
        <v>106</v>
      </c>
      <c r="C215" s="13">
        <v>89.57</v>
      </c>
      <c r="D215" s="13">
        <v>1.98</v>
      </c>
      <c r="E215" s="12" t="s">
        <v>965</v>
      </c>
      <c r="F215" s="11" t="s">
        <v>966</v>
      </c>
      <c r="G215" s="13" t="s">
        <v>307</v>
      </c>
      <c r="H215" s="12"/>
      <c r="I215" s="12"/>
      <c r="J215" s="12" t="s">
        <v>308</v>
      </c>
      <c r="K215" s="12">
        <v>5</v>
      </c>
      <c r="L215" s="12">
        <v>92.16</v>
      </c>
      <c r="M215" s="12">
        <v>1.96</v>
      </c>
      <c r="N215" s="11" t="s">
        <v>309</v>
      </c>
      <c r="O215" s="11" t="s">
        <v>969</v>
      </c>
      <c r="P215" s="11" t="s">
        <v>970</v>
      </c>
      <c r="Q215" s="11" t="s">
        <v>971</v>
      </c>
      <c r="R215" s="11" t="s">
        <v>312</v>
      </c>
      <c r="S215" s="11" t="s">
        <v>312</v>
      </c>
      <c r="T215" s="11" t="s">
        <v>312</v>
      </c>
      <c r="U215" s="11" t="s">
        <v>967</v>
      </c>
      <c r="V215" s="12" t="s">
        <v>1017</v>
      </c>
      <c r="W215" s="11" t="s">
        <v>1018</v>
      </c>
      <c r="X215" s="14">
        <v>84</v>
      </c>
      <c r="Y215" s="14">
        <v>2031</v>
      </c>
      <c r="Z215" s="14">
        <v>84</v>
      </c>
      <c r="AA215" s="15">
        <v>0.873579965023069</v>
      </c>
      <c r="AB215" s="16">
        <v>0.485218486268989</v>
      </c>
      <c r="AC215" s="17">
        <v>2007609</v>
      </c>
      <c r="AD215" s="14">
        <v>171710</v>
      </c>
      <c r="AE215" s="14">
        <v>171710</v>
      </c>
      <c r="AF215" s="14">
        <v>23900.107142857101</v>
      </c>
      <c r="AG215" s="14">
        <v>23900.107142857101</v>
      </c>
      <c r="AH215" s="14">
        <v>36629</v>
      </c>
      <c r="AI215" s="14">
        <v>36629</v>
      </c>
      <c r="AJ215" s="14">
        <v>11</v>
      </c>
      <c r="AK215" s="14">
        <v>46</v>
      </c>
      <c r="AL215" s="14">
        <v>0</v>
      </c>
      <c r="AM215" s="14">
        <v>1</v>
      </c>
      <c r="AN215" s="14">
        <v>0</v>
      </c>
      <c r="AO215" s="14">
        <v>2</v>
      </c>
      <c r="AP215" s="14">
        <v>49</v>
      </c>
      <c r="AQ215" s="22">
        <f>VLOOKUP($B215,Sheet3!$A:$Z,3,FALSE)</f>
        <v>2.6426144979246592E-4</v>
      </c>
      <c r="AR215" s="22">
        <f>VLOOKUP($B215,Sheet3!$A:$Z,4,FALSE)</f>
        <v>1.5836657116344091E-3</v>
      </c>
      <c r="AS215" s="22">
        <f>VLOOKUP($B215,Sheet3!$A:$Z,5,FALSE)</f>
        <v>7.5786797712120964E-4</v>
      </c>
      <c r="AT215" s="22">
        <f>VLOOKUP($B215,Sheet3!$A:$Z,6,FALSE)</f>
        <v>2.1938127487403348E-3</v>
      </c>
      <c r="AU215" s="22">
        <f>VLOOKUP($B215,Sheet3!$A:$Z,6,FALSE)</f>
        <v>2.1938127487403348E-3</v>
      </c>
      <c r="AV215" s="22">
        <f>VLOOKUP($B215,Sheet3!$A:$Z,8,FALSE)</f>
        <v>5.7850741287320167E-8</v>
      </c>
      <c r="AW215" s="22">
        <f>VLOOKUP($B215,Sheet3!$A:$Z,9,FALSE)</f>
        <v>8.3273367346265115E-7</v>
      </c>
      <c r="AX215" s="22">
        <f>VLOOKUP($B215,Sheet3!$A:$Z,10,FALSE)</f>
        <v>6.4489372578497962E-9</v>
      </c>
      <c r="AY215" s="22">
        <f>VLOOKUP($B215,Sheet3!$A:$Z,11,FALSE)</f>
        <v>2.7128876102737095E-9</v>
      </c>
      <c r="AZ215" s="22">
        <f>VLOOKUP($B215,Sheet3!$A:$Z,12,FALSE)</f>
        <v>3.1530748235790351E-7</v>
      </c>
      <c r="BA215" s="22">
        <f>VLOOKUP($B215,Sheet3!$A:$Z,13,FALSE)</f>
        <v>0</v>
      </c>
      <c r="BB215" s="22">
        <f>VLOOKUP($B215,Sheet3!$A:$Z,14,FALSE)</f>
        <v>8.7990359748671181E-8</v>
      </c>
      <c r="BC215" s="23">
        <f>VLOOKUP($B215,Sheet3!$A:$Z,15,FALSE)</f>
        <v>1.2241348859421398E-8</v>
      </c>
      <c r="BD215" s="22">
        <f>VLOOKUP($B215,Sheet3!$A:$Z,16,FALSE)</f>
        <v>6.2061777554367668E-5</v>
      </c>
      <c r="BE215" s="22">
        <f>VLOOKUP($B215,Sheet3!$A:$Z,17,FALSE)</f>
        <v>2.5101289510895885E-3</v>
      </c>
      <c r="BF215" s="22">
        <f>VLOOKUP($B215,Sheet3!$A:$Z,18,FALSE)</f>
        <v>2.1145689862995714E-3</v>
      </c>
      <c r="BG215" s="22">
        <f>VLOOKUP($B215,Sheet3!$A:$Z,19,FALSE)</f>
        <v>8.7370740345630863E-9</v>
      </c>
      <c r="BH215" s="22">
        <f>VLOOKUP($B215,Sheet3!$A:$Z,20,FALSE)</f>
        <v>1.0330630677059617E-7</v>
      </c>
      <c r="BI215" s="22">
        <f>VLOOKUP($B215,Sheet3!$A:$Z,21,FALSE)</f>
        <v>1.4022049908995545E-5</v>
      </c>
      <c r="BJ215" s="22">
        <f>VLOOKUP($B215,Sheet3!$A:$Z,22,FALSE)</f>
        <v>3.5508726492690778E-8</v>
      </c>
      <c r="BK215" s="22">
        <f>VLOOKUP($B215,Sheet3!$A:$Z,23,FALSE)</f>
        <v>1.333424967374729E-8</v>
      </c>
      <c r="BL215" s="22">
        <f>VLOOKUP($B215,Sheet3!$A:$Z,24,FALSE)</f>
        <v>4.9622405373695795E-8</v>
      </c>
      <c r="BM215" s="22">
        <f>VLOOKUP($B215,Sheet3!$A:$Z,25,FALSE)</f>
        <v>6.4767513150194087E-9</v>
      </c>
      <c r="BN215" s="22">
        <f>VLOOKUP($B215,Sheet3!$A:$Z,25,FALSE)</f>
        <v>6.4767513150194087E-9</v>
      </c>
    </row>
    <row r="216" spans="1:66" hidden="1" x14ac:dyDescent="0.2">
      <c r="A216" t="str">
        <f>VLOOKUP(B216,Sheet3!A:B,2,FALSE)</f>
        <v>compare with baikal</v>
      </c>
      <c r="B216" s="12" t="s">
        <v>69</v>
      </c>
      <c r="C216" s="13">
        <v>91.25</v>
      </c>
      <c r="D216" s="13">
        <v>6.93</v>
      </c>
      <c r="E216" s="12" t="s">
        <v>965</v>
      </c>
      <c r="F216" s="11" t="s">
        <v>966</v>
      </c>
      <c r="G216" s="13" t="s">
        <v>307</v>
      </c>
      <c r="H216" s="12"/>
      <c r="I216" s="12"/>
      <c r="J216" s="12" t="s">
        <v>308</v>
      </c>
      <c r="K216" s="12">
        <v>5</v>
      </c>
      <c r="L216" s="12">
        <v>98.04</v>
      </c>
      <c r="M216" s="12">
        <v>3.92</v>
      </c>
      <c r="N216" s="11" t="s">
        <v>309</v>
      </c>
      <c r="O216" s="11" t="s">
        <v>969</v>
      </c>
      <c r="P216" s="11" t="s">
        <v>970</v>
      </c>
      <c r="Q216" s="11" t="s">
        <v>971</v>
      </c>
      <c r="R216" s="11" t="s">
        <v>312</v>
      </c>
      <c r="S216" s="11" t="s">
        <v>312</v>
      </c>
      <c r="T216" s="11" t="s">
        <v>312</v>
      </c>
      <c r="U216" s="11" t="s">
        <v>967</v>
      </c>
      <c r="V216" s="12" t="s">
        <v>1019</v>
      </c>
      <c r="W216" s="11" t="s">
        <v>1018</v>
      </c>
      <c r="X216" s="14">
        <v>307</v>
      </c>
      <c r="Y216" s="14">
        <v>2853</v>
      </c>
      <c r="Z216" s="14">
        <v>307</v>
      </c>
      <c r="AA216" s="15">
        <v>0.863738101924582</v>
      </c>
      <c r="AB216" s="16">
        <v>0.478679306933041</v>
      </c>
      <c r="AC216" s="17">
        <v>2613658</v>
      </c>
      <c r="AD216" s="14">
        <v>66042</v>
      </c>
      <c r="AE216" s="14">
        <v>66042</v>
      </c>
      <c r="AF216" s="14">
        <v>8513.5439739413596</v>
      </c>
      <c r="AG216" s="14">
        <v>8513.5439739413596</v>
      </c>
      <c r="AH216" s="14">
        <v>18919</v>
      </c>
      <c r="AI216" s="14">
        <v>18919</v>
      </c>
      <c r="AJ216" s="14">
        <v>11</v>
      </c>
      <c r="AK216" s="14">
        <v>53</v>
      </c>
      <c r="AL216" s="14">
        <v>0</v>
      </c>
      <c r="AM216" s="14">
        <v>1</v>
      </c>
      <c r="AN216" s="14">
        <v>0</v>
      </c>
      <c r="AO216" s="14">
        <v>4</v>
      </c>
      <c r="AP216" s="14">
        <v>58</v>
      </c>
      <c r="AQ216" s="22">
        <f>VLOOKUP($B216,Sheet3!$A:$Z,3,FALSE)</f>
        <v>4.7040883195756595E-4</v>
      </c>
      <c r="AR216" s="22">
        <f>VLOOKUP($B216,Sheet3!$A:$Z,4,FALSE)</f>
        <v>2.5486933198516902E-3</v>
      </c>
      <c r="AS216" s="22">
        <f>VLOOKUP($B216,Sheet3!$A:$Z,5,FALSE)</f>
        <v>1.17616161038461E-3</v>
      </c>
      <c r="AT216" s="22">
        <f>VLOOKUP($B216,Sheet3!$A:$Z,6,FALSE)</f>
        <v>3.1484239366615877E-3</v>
      </c>
      <c r="AU216" s="22">
        <f>VLOOKUP($B216,Sheet3!$A:$Z,6,FALSE)</f>
        <v>3.1484239366615877E-3</v>
      </c>
      <c r="AV216" s="22">
        <f>VLOOKUP($B216,Sheet3!$A:$Z,8,FALSE)</f>
        <v>3.5192089242237568E-7</v>
      </c>
      <c r="AW216" s="22">
        <f>VLOOKUP($B216,Sheet3!$A:$Z,9,FALSE)</f>
        <v>3.0592191948617894E-6</v>
      </c>
      <c r="AX216" s="22">
        <f>VLOOKUP($B216,Sheet3!$A:$Z,10,FALSE)</f>
        <v>8.9009173998207462E-8</v>
      </c>
      <c r="AY216" s="22">
        <f>VLOOKUP($B216,Sheet3!$A:$Z,11,FALSE)</f>
        <v>1.092704240002764E-7</v>
      </c>
      <c r="AZ216" s="22">
        <f>VLOOKUP($B216,Sheet3!$A:$Z,12,FALSE)</f>
        <v>1.3137590788027374E-6</v>
      </c>
      <c r="BA216" s="22">
        <f>VLOOKUP($B216,Sheet3!$A:$Z,13,FALSE)</f>
        <v>8.1518679930313786E-8</v>
      </c>
      <c r="BB216" s="22">
        <f>VLOOKUP($B216,Sheet3!$A:$Z,14,FALSE)</f>
        <v>3.4605844657944342E-7</v>
      </c>
      <c r="BC216" s="23">
        <f>VLOOKUP($B216,Sheet3!$A:$Z,15,FALSE)</f>
        <v>1.9573964255983994E-7</v>
      </c>
      <c r="BD216" s="22">
        <f>VLOOKUP($B216,Sheet3!$A:$Z,16,FALSE)</f>
        <v>1.2319754629274115E-4</v>
      </c>
      <c r="BE216" s="22">
        <f>VLOOKUP($B216,Sheet3!$A:$Z,17,FALSE)</f>
        <v>4.1102817596202126E-3</v>
      </c>
      <c r="BF216" s="22">
        <f>VLOOKUP($B216,Sheet3!$A:$Z,18,FALSE)</f>
        <v>3.3172916331028063E-3</v>
      </c>
      <c r="BG216" s="22">
        <f>VLOOKUP($B216,Sheet3!$A:$Z,19,FALSE)</f>
        <v>2.303499144447523E-7</v>
      </c>
      <c r="BH216" s="22">
        <f>VLOOKUP($B216,Sheet3!$A:$Z,20,FALSE)</f>
        <v>4.4262901870563332E-7</v>
      </c>
      <c r="BI216" s="22">
        <f>VLOOKUP($B216,Sheet3!$A:$Z,21,FALSE)</f>
        <v>2.8797792166899455E-5</v>
      </c>
      <c r="BJ216" s="22">
        <f>VLOOKUP($B216,Sheet3!$A:$Z,22,FALSE)</f>
        <v>2.8002156348759885E-7</v>
      </c>
      <c r="BK216" s="22">
        <f>VLOOKUP($B216,Sheet3!$A:$Z,23,FALSE)</f>
        <v>4.289175318334486E-7</v>
      </c>
      <c r="BL216" s="22">
        <f>VLOOKUP($B216,Sheet3!$A:$Z,24,FALSE)</f>
        <v>2.4392748516130506E-7</v>
      </c>
      <c r="BM216" s="22">
        <f>VLOOKUP($B216,Sheet3!$A:$Z,25,FALSE)</f>
        <v>2.3116617220783553E-7</v>
      </c>
      <c r="BN216" s="22">
        <f>VLOOKUP($B216,Sheet3!$A:$Z,25,FALSE)</f>
        <v>2.3116617220783553E-7</v>
      </c>
    </row>
    <row r="217" spans="1:66" hidden="1" x14ac:dyDescent="0.2">
      <c r="A217" t="str">
        <f>VLOOKUP(B217,Sheet3!A:B,2,FALSE)</f>
        <v>compare with baikal</v>
      </c>
      <c r="B217" s="12" t="s">
        <v>181</v>
      </c>
      <c r="C217" s="13">
        <v>83</v>
      </c>
      <c r="D217" s="13">
        <v>0.99</v>
      </c>
      <c r="E217" s="12" t="s">
        <v>965</v>
      </c>
      <c r="F217" s="11" t="s">
        <v>966</v>
      </c>
      <c r="G217" s="13" t="s">
        <v>307</v>
      </c>
      <c r="H217" s="12"/>
      <c r="I217" s="12"/>
      <c r="J217" s="12" t="s">
        <v>308</v>
      </c>
      <c r="K217" s="12">
        <v>16</v>
      </c>
      <c r="L217" s="12">
        <v>90.2</v>
      </c>
      <c r="M217" s="12">
        <v>3.92</v>
      </c>
      <c r="N217" s="11" t="s">
        <v>949</v>
      </c>
      <c r="O217" s="11" t="s">
        <v>312</v>
      </c>
      <c r="P217" s="11" t="s">
        <v>312</v>
      </c>
      <c r="Q217" s="11" t="s">
        <v>312</v>
      </c>
      <c r="R217" s="11" t="s">
        <v>312</v>
      </c>
      <c r="S217" s="11" t="s">
        <v>312</v>
      </c>
      <c r="T217" s="11" t="s">
        <v>312</v>
      </c>
      <c r="U217" s="11" t="s">
        <v>967</v>
      </c>
      <c r="V217" s="12" t="s">
        <v>1033</v>
      </c>
      <c r="W217" s="11"/>
      <c r="X217" s="14">
        <v>313</v>
      </c>
      <c r="Y217" s="14">
        <v>1959</v>
      </c>
      <c r="Z217" s="14">
        <v>313</v>
      </c>
      <c r="AA217" s="15">
        <v>0.90590437190714201</v>
      </c>
      <c r="AB217" s="16">
        <v>0.51669956930578997</v>
      </c>
      <c r="AC217" s="17">
        <v>1745554</v>
      </c>
      <c r="AD217" s="14">
        <v>27128</v>
      </c>
      <c r="AE217" s="14">
        <v>27128</v>
      </c>
      <c r="AF217" s="14">
        <v>5576.8498402555897</v>
      </c>
      <c r="AG217" s="14">
        <v>5576.8498402555897</v>
      </c>
      <c r="AH217" s="14">
        <v>6854</v>
      </c>
      <c r="AI217" s="14">
        <v>6854</v>
      </c>
      <c r="AJ217" s="14">
        <v>11</v>
      </c>
      <c r="AK217" s="14">
        <v>26</v>
      </c>
      <c r="AL217" s="14">
        <v>0</v>
      </c>
      <c r="AM217" s="14">
        <v>0</v>
      </c>
      <c r="AN217" s="14">
        <v>0</v>
      </c>
      <c r="AO217" s="14">
        <v>0</v>
      </c>
      <c r="AP217" s="14">
        <v>26</v>
      </c>
      <c r="AQ217" s="22">
        <f>VLOOKUP($B217,Sheet3!$A:$Z,3,FALSE)</f>
        <v>4.7223624318410025E-4</v>
      </c>
      <c r="AR217" s="22">
        <f>VLOOKUP($B217,Sheet3!$A:$Z,4,FALSE)</f>
        <v>7.6945974604151503E-4</v>
      </c>
      <c r="AS217" s="22">
        <f>VLOOKUP($B217,Sheet3!$A:$Z,5,FALSE)</f>
        <v>7.2448137184584233E-4</v>
      </c>
      <c r="AT217" s="22">
        <f>VLOOKUP($B217,Sheet3!$A:$Z,6,FALSE)</f>
        <v>9.7231239484375255E-4</v>
      </c>
      <c r="AU217" s="22">
        <f>VLOOKUP($B217,Sheet3!$A:$Z,6,FALSE)</f>
        <v>9.7231239484375255E-4</v>
      </c>
      <c r="AV217" s="22">
        <f>VLOOKUP($B217,Sheet3!$A:$Z,8,FALSE)</f>
        <v>1.2308584504963202E-7</v>
      </c>
      <c r="AW217" s="22">
        <f>VLOOKUP($B217,Sheet3!$A:$Z,9,FALSE)</f>
        <v>1.0311936353094159E-6</v>
      </c>
      <c r="AX217" s="22">
        <f>VLOOKUP($B217,Sheet3!$A:$Z,10,FALSE)</f>
        <v>2.0321847715114831E-8</v>
      </c>
      <c r="AY217" s="22">
        <f>VLOOKUP($B217,Sheet3!$A:$Z,11,FALSE)</f>
        <v>3.891821485355618E-9</v>
      </c>
      <c r="AZ217" s="22">
        <f>VLOOKUP($B217,Sheet3!$A:$Z,12,FALSE)</f>
        <v>3.9982223124948337E-7</v>
      </c>
      <c r="BA217" s="22">
        <f>VLOOKUP($B217,Sheet3!$A:$Z,13,FALSE)</f>
        <v>2.3480439097392692E-8</v>
      </c>
      <c r="BB217" s="22">
        <f>VLOOKUP($B217,Sheet3!$A:$Z,14,FALSE)</f>
        <v>4.4668100191528402E-8</v>
      </c>
      <c r="BC217" s="23">
        <f>VLOOKUP($B217,Sheet3!$A:$Z,15,FALSE)</f>
        <v>2.1689294275860325E-8</v>
      </c>
      <c r="BD217" s="22">
        <f>VLOOKUP($B217,Sheet3!$A:$Z,16,FALSE)</f>
        <v>1.1479617511592124E-4</v>
      </c>
      <c r="BE217" s="22">
        <f>VLOOKUP($B217,Sheet3!$A:$Z,17,FALSE)</f>
        <v>1.192978625858923E-3</v>
      </c>
      <c r="BF217" s="22">
        <f>VLOOKUP($B217,Sheet3!$A:$Z,18,FALSE)</f>
        <v>8.8240423716762738E-4</v>
      </c>
      <c r="BG217" s="22">
        <f>VLOOKUP($B217,Sheet3!$A:$Z,19,FALSE)</f>
        <v>6.393575080206834E-8</v>
      </c>
      <c r="BH217" s="22">
        <f>VLOOKUP($B217,Sheet3!$A:$Z,20,FALSE)</f>
        <v>1.4800218287702091E-7</v>
      </c>
      <c r="BI217" s="22">
        <f>VLOOKUP($B217,Sheet3!$A:$Z,21,FALSE)</f>
        <v>1.925866282046902E-5</v>
      </c>
      <c r="BJ217" s="22">
        <f>VLOOKUP($B217,Sheet3!$A:$Z,22,FALSE)</f>
        <v>2.5557862433883381E-8</v>
      </c>
      <c r="BK217" s="22">
        <f>VLOOKUP($B217,Sheet3!$A:$Z,23,FALSE)</f>
        <v>5.035678470665326E-8</v>
      </c>
      <c r="BL217" s="22">
        <f>VLOOKUP($B217,Sheet3!$A:$Z,24,FALSE)</f>
        <v>7.5722815260168287E-8</v>
      </c>
      <c r="BM217" s="22">
        <f>VLOOKUP($B217,Sheet3!$A:$Z,25,FALSE)</f>
        <v>4.9300894503396384E-8</v>
      </c>
      <c r="BN217" s="22">
        <f>VLOOKUP($B217,Sheet3!$A:$Z,25,FALSE)</f>
        <v>4.9300894503396384E-8</v>
      </c>
    </row>
    <row r="218" spans="1:66" hidden="1" x14ac:dyDescent="0.2">
      <c r="A218">
        <f>VLOOKUP(B218,Sheet3!A:B,2,FALSE)</f>
        <v>0</v>
      </c>
      <c r="B218" s="12" t="s">
        <v>1001</v>
      </c>
      <c r="C218" s="13">
        <v>64.91</v>
      </c>
      <c r="D218" s="13">
        <v>0</v>
      </c>
      <c r="E218" s="12" t="s">
        <v>965</v>
      </c>
      <c r="F218" s="11" t="s">
        <v>967</v>
      </c>
      <c r="G218" s="13" t="s">
        <v>307</v>
      </c>
      <c r="H218" s="12"/>
      <c r="I218" s="12"/>
      <c r="J218" s="12" t="s">
        <v>308</v>
      </c>
      <c r="K218" s="12">
        <v>2</v>
      </c>
      <c r="L218" s="12">
        <v>78.430000000000007</v>
      </c>
      <c r="M218" s="12">
        <v>0</v>
      </c>
      <c r="N218" s="11" t="s">
        <v>309</v>
      </c>
      <c r="O218" s="11" t="s">
        <v>969</v>
      </c>
      <c r="P218" s="11" t="s">
        <v>970</v>
      </c>
      <c r="Q218" s="11" t="s">
        <v>1002</v>
      </c>
      <c r="R218" s="11" t="s">
        <v>312</v>
      </c>
      <c r="S218" s="11" t="s">
        <v>312</v>
      </c>
      <c r="T218" s="11" t="s">
        <v>312</v>
      </c>
      <c r="U218" s="11" t="s">
        <v>967</v>
      </c>
      <c r="V218" s="12" t="s">
        <v>1003</v>
      </c>
      <c r="W218" s="11" t="s">
        <v>1004</v>
      </c>
      <c r="X218" s="14">
        <v>620</v>
      </c>
      <c r="Y218" s="14">
        <v>2537</v>
      </c>
      <c r="Z218" s="14">
        <v>620</v>
      </c>
      <c r="AA218" s="15">
        <v>0.87829796325437604</v>
      </c>
      <c r="AB218" s="16">
        <v>0.57341943279206198</v>
      </c>
      <c r="AC218" s="17">
        <v>2227966</v>
      </c>
      <c r="AD218" s="14">
        <v>13197</v>
      </c>
      <c r="AE218" s="14">
        <v>13197</v>
      </c>
      <c r="AF218" s="14">
        <v>3593.49354838709</v>
      </c>
      <c r="AG218" s="14">
        <v>3593.49354838709</v>
      </c>
      <c r="AH218" s="14">
        <v>4013</v>
      </c>
      <c r="AI218" s="14">
        <v>4013</v>
      </c>
      <c r="AJ218" s="14">
        <v>11</v>
      </c>
      <c r="AK218" s="14">
        <v>34</v>
      </c>
      <c r="AL218" s="14">
        <v>0</v>
      </c>
      <c r="AM218" s="14">
        <v>0</v>
      </c>
      <c r="AN218" s="14">
        <v>0</v>
      </c>
      <c r="AO218" s="14">
        <v>2</v>
      </c>
      <c r="AP218" s="14">
        <v>36</v>
      </c>
      <c r="AQ218" s="22">
        <f>VLOOKUP($B218,Sheet3!$A:$Z,3,FALSE)</f>
        <v>4.5906348500370496E-4</v>
      </c>
      <c r="AR218" s="22">
        <f>VLOOKUP($B218,Sheet3!$A:$Z,4,FALSE)</f>
        <v>1.7002486017879301E-4</v>
      </c>
      <c r="AS218" s="22">
        <f>VLOOKUP($B218,Sheet3!$A:$Z,5,FALSE)</f>
        <v>6.2176220115416026E-4</v>
      </c>
      <c r="AT218" s="22">
        <f>VLOOKUP($B218,Sheet3!$A:$Z,6,FALSE)</f>
        <v>2.5379609862634541E-4</v>
      </c>
      <c r="AU218" s="22">
        <f>VLOOKUP($B218,Sheet3!$A:$Z,6,FALSE)</f>
        <v>2.5379609862634541E-4</v>
      </c>
      <c r="AV218" s="22">
        <f>VLOOKUP($B218,Sheet3!$A:$Z,8,FALSE)</f>
        <v>6.8759663562927651E-8</v>
      </c>
      <c r="AW218" s="22">
        <f>VLOOKUP($B218,Sheet3!$A:$Z,9,FALSE)</f>
        <v>1.4420537202008603E-6</v>
      </c>
      <c r="AX218" s="22">
        <f>VLOOKUP($B218,Sheet3!$A:$Z,10,FALSE)</f>
        <v>1.2091249504495486E-8</v>
      </c>
      <c r="AY218" s="22">
        <f>VLOOKUP($B218,Sheet3!$A:$Z,11,FALSE)</f>
        <v>5.0573583845843233E-9</v>
      </c>
      <c r="AZ218" s="22">
        <f>VLOOKUP($B218,Sheet3!$A:$Z,12,FALSE)</f>
        <v>8.9168153146448565E-7</v>
      </c>
      <c r="BA218" s="22">
        <f>VLOOKUP($B218,Sheet3!$A:$Z,13,FALSE)</f>
        <v>1.8322956026006389E-9</v>
      </c>
      <c r="BB218" s="22">
        <f>VLOOKUP($B218,Sheet3!$A:$Z,14,FALSE)</f>
        <v>2.7917768554589771E-7</v>
      </c>
      <c r="BC218" s="23">
        <f>VLOOKUP($B218,Sheet3!$A:$Z,15,FALSE)</f>
        <v>8.1101675114786927E-9</v>
      </c>
      <c r="BD218" s="22">
        <f>VLOOKUP($B218,Sheet3!$A:$Z,16,FALSE)</f>
        <v>1.3961258151917952E-4</v>
      </c>
      <c r="BE218" s="22">
        <f>VLOOKUP($B218,Sheet3!$A:$Z,17,FALSE)</f>
        <v>8.5913054696190258E-4</v>
      </c>
      <c r="BF218" s="22">
        <f>VLOOKUP($B218,Sheet3!$A:$Z,18,FALSE)</f>
        <v>1.926371622036675E-4</v>
      </c>
      <c r="BG218" s="22">
        <f>VLOOKUP($B218,Sheet3!$A:$Z,19,FALSE)</f>
        <v>1.6947328039263883E-8</v>
      </c>
      <c r="BH218" s="22">
        <f>VLOOKUP($B218,Sheet3!$A:$Z,20,FALSE)</f>
        <v>3.3742801662402863E-7</v>
      </c>
      <c r="BI218" s="22">
        <f>VLOOKUP($B218,Sheet3!$A:$Z,21,FALSE)</f>
        <v>2.4458191487687731E-5</v>
      </c>
      <c r="BJ218" s="22">
        <f>VLOOKUP($B218,Sheet3!$A:$Z,22,FALSE)</f>
        <v>6.7008517764356764E-9</v>
      </c>
      <c r="BK218" s="22">
        <f>VLOOKUP($B218,Sheet3!$A:$Z,23,FALSE)</f>
        <v>1.9508459494217876E-8</v>
      </c>
      <c r="BL218" s="22">
        <f>VLOOKUP($B218,Sheet3!$A:$Z,24,FALSE)</f>
        <v>6.7481584015727504E-8</v>
      </c>
      <c r="BM218" s="22">
        <f>VLOOKUP($B218,Sheet3!$A:$Z,25,FALSE)</f>
        <v>1.8347653837250612E-8</v>
      </c>
      <c r="BN218" s="22">
        <f>VLOOKUP($B218,Sheet3!$A:$Z,25,FALSE)</f>
        <v>1.8347653837250612E-8</v>
      </c>
    </row>
    <row r="219" spans="1:66" hidden="1" x14ac:dyDescent="0.2">
      <c r="A219">
        <f>VLOOKUP(B219,Sheet3!A:B,2,FALSE)</f>
        <v>0</v>
      </c>
      <c r="B219" s="12" t="s">
        <v>1005</v>
      </c>
      <c r="C219" s="13">
        <v>89.77</v>
      </c>
      <c r="D219" s="13">
        <v>3.48</v>
      </c>
      <c r="E219" s="12" t="s">
        <v>965</v>
      </c>
      <c r="F219" s="11" t="s">
        <v>974</v>
      </c>
      <c r="G219" s="13" t="s">
        <v>307</v>
      </c>
      <c r="H219" s="12"/>
      <c r="I219" s="12"/>
      <c r="J219" s="12" t="s">
        <v>308</v>
      </c>
      <c r="K219" s="12">
        <v>3</v>
      </c>
      <c r="L219" s="12">
        <v>96.08</v>
      </c>
      <c r="M219" s="12">
        <v>3.92</v>
      </c>
      <c r="N219" s="11"/>
      <c r="O219" s="11"/>
      <c r="P219" s="11"/>
      <c r="Q219" s="11"/>
      <c r="R219" s="11"/>
      <c r="S219" s="11"/>
      <c r="T219" s="11"/>
      <c r="U219" s="11" t="s">
        <v>978</v>
      </c>
      <c r="V219" s="12" t="s">
        <v>1006</v>
      </c>
      <c r="W219" s="11"/>
      <c r="X219" s="14">
        <v>421</v>
      </c>
      <c r="Y219" s="14">
        <v>3311</v>
      </c>
      <c r="Z219" s="14">
        <v>421</v>
      </c>
      <c r="AA219" s="15">
        <v>0.91314490915318602</v>
      </c>
      <c r="AB219" s="16">
        <v>0.60497393540233901</v>
      </c>
      <c r="AC219" s="17">
        <v>3196865</v>
      </c>
      <c r="AD219" s="14">
        <v>51367</v>
      </c>
      <c r="AE219" s="14">
        <v>51367</v>
      </c>
      <c r="AF219" s="14">
        <v>7593.5035629453596</v>
      </c>
      <c r="AG219" s="14">
        <v>7593.5035629453596</v>
      </c>
      <c r="AH219" s="14">
        <v>11577</v>
      </c>
      <c r="AI219" s="14">
        <v>11577</v>
      </c>
      <c r="AJ219" s="14">
        <v>11</v>
      </c>
      <c r="AK219" s="14">
        <v>42</v>
      </c>
      <c r="AL219" s="14">
        <v>0</v>
      </c>
      <c r="AM219" s="14">
        <v>1</v>
      </c>
      <c r="AN219" s="14">
        <v>0</v>
      </c>
      <c r="AO219" s="14">
        <v>1</v>
      </c>
      <c r="AP219" s="14">
        <v>44</v>
      </c>
      <c r="AQ219" s="22">
        <f>VLOOKUP($B219,Sheet3!$A:$Z,3,FALSE)</f>
        <v>1.1285181343015987E-3</v>
      </c>
      <c r="AR219" s="22">
        <f>VLOOKUP($B219,Sheet3!$A:$Z,4,FALSE)</f>
        <v>2.6502898324298876E-4</v>
      </c>
      <c r="AS219" s="22">
        <f>VLOOKUP($B219,Sheet3!$A:$Z,5,FALSE)</f>
        <v>8.7571844300209458E-4</v>
      </c>
      <c r="AT219" s="22">
        <f>VLOOKUP($B219,Sheet3!$A:$Z,6,FALSE)</f>
        <v>2.1267482096213989E-4</v>
      </c>
      <c r="AU219" s="22">
        <f>VLOOKUP($B219,Sheet3!$A:$Z,6,FALSE)</f>
        <v>2.1267482096213989E-4</v>
      </c>
      <c r="AV219" s="22">
        <f>VLOOKUP($B219,Sheet3!$A:$Z,8,FALSE)</f>
        <v>6.9281982127402952E-7</v>
      </c>
      <c r="AW219" s="22">
        <f>VLOOKUP($B219,Sheet3!$A:$Z,9,FALSE)</f>
        <v>9.6532205604115134E-6</v>
      </c>
      <c r="AX219" s="22">
        <f>VLOOKUP($B219,Sheet3!$A:$Z,10,FALSE)</f>
        <v>3.5016537982998327E-7</v>
      </c>
      <c r="AY219" s="22">
        <f>VLOOKUP($B219,Sheet3!$A:$Z,11,FALSE)</f>
        <v>5.4281618917956662E-7</v>
      </c>
      <c r="AZ219" s="22">
        <f>VLOOKUP($B219,Sheet3!$A:$Z,12,FALSE)</f>
        <v>1.2316336042145247E-5</v>
      </c>
      <c r="BA219" s="22">
        <f>VLOOKUP($B219,Sheet3!$A:$Z,13,FALSE)</f>
        <v>4.1231239368990306E-7</v>
      </c>
      <c r="BB219" s="22">
        <f>VLOOKUP($B219,Sheet3!$A:$Z,14,FALSE)</f>
        <v>1.8471971983696647E-6</v>
      </c>
      <c r="BC219" s="23">
        <f>VLOOKUP($B219,Sheet3!$A:$Z,15,FALSE)</f>
        <v>4.4534502094302268E-7</v>
      </c>
      <c r="BD219" s="22">
        <f>VLOOKUP($B219,Sheet3!$A:$Z,16,FALSE)</f>
        <v>3.8256257242358409E-4</v>
      </c>
      <c r="BE219" s="22">
        <f>VLOOKUP($B219,Sheet3!$A:$Z,17,FALSE)</f>
        <v>5.9302402831233852E-4</v>
      </c>
      <c r="BF219" s="22">
        <f>VLOOKUP($B219,Sheet3!$A:$Z,18,FALSE)</f>
        <v>2.030857169313994E-4</v>
      </c>
      <c r="BG219" s="22">
        <f>VLOOKUP($B219,Sheet3!$A:$Z,19,FALSE)</f>
        <v>4.1503528669553617E-7</v>
      </c>
      <c r="BH219" s="22">
        <f>VLOOKUP($B219,Sheet3!$A:$Z,20,FALSE)</f>
        <v>1.7296804517659413E-6</v>
      </c>
      <c r="BI219" s="22">
        <f>VLOOKUP($B219,Sheet3!$A:$Z,21,FALSE)</f>
        <v>2.7350551793952607E-4</v>
      </c>
      <c r="BJ219" s="22">
        <f>VLOOKUP($B219,Sheet3!$A:$Z,22,FALSE)</f>
        <v>5.266906932621516E-7</v>
      </c>
      <c r="BK219" s="22">
        <f>VLOOKUP($B219,Sheet3!$A:$Z,23,FALSE)</f>
        <v>1.2017695985918792E-6</v>
      </c>
      <c r="BL219" s="22">
        <f>VLOOKUP($B219,Sheet3!$A:$Z,24,FALSE)</f>
        <v>2.37278300040384E-6</v>
      </c>
      <c r="BM219" s="22">
        <f>VLOOKUP($B219,Sheet3!$A:$Z,25,FALSE)</f>
        <v>8.6650301469430148E-7</v>
      </c>
      <c r="BN219" s="22">
        <f>VLOOKUP($B219,Sheet3!$A:$Z,25,FALSE)</f>
        <v>8.6650301469430148E-7</v>
      </c>
    </row>
    <row r="220" spans="1:66" hidden="1" x14ac:dyDescent="0.2">
      <c r="A220">
        <f>VLOOKUP(B220,Sheet3!A:B,2,FALSE)</f>
        <v>0</v>
      </c>
      <c r="B220" s="12" t="s">
        <v>1007</v>
      </c>
      <c r="C220" s="13">
        <v>73.989999999999995</v>
      </c>
      <c r="D220" s="13">
        <v>1.82</v>
      </c>
      <c r="E220" s="12" t="s">
        <v>965</v>
      </c>
      <c r="F220" s="11" t="s">
        <v>978</v>
      </c>
      <c r="G220" s="13" t="s">
        <v>307</v>
      </c>
      <c r="H220" s="12"/>
      <c r="I220" s="12"/>
      <c r="J220" s="12" t="s">
        <v>308</v>
      </c>
      <c r="K220" s="12">
        <v>1</v>
      </c>
      <c r="L220" s="12">
        <v>80.39</v>
      </c>
      <c r="M220" s="12">
        <v>3.92</v>
      </c>
      <c r="N220" s="11" t="s">
        <v>309</v>
      </c>
      <c r="O220" s="11" t="s">
        <v>969</v>
      </c>
      <c r="P220" s="11" t="s">
        <v>975</v>
      </c>
      <c r="Q220" s="11" t="s">
        <v>976</v>
      </c>
      <c r="R220" s="11" t="s">
        <v>977</v>
      </c>
      <c r="S220" s="11" t="s">
        <v>312</v>
      </c>
      <c r="T220" s="11" t="s">
        <v>312</v>
      </c>
      <c r="U220" s="11" t="s">
        <v>978</v>
      </c>
      <c r="V220" s="12" t="s">
        <v>1008</v>
      </c>
      <c r="W220" s="11" t="s">
        <v>1009</v>
      </c>
      <c r="X220" s="14">
        <v>737</v>
      </c>
      <c r="Y220" s="14">
        <v>3183</v>
      </c>
      <c r="Z220" s="14">
        <v>737</v>
      </c>
      <c r="AA220" s="15">
        <v>0.89779684633589596</v>
      </c>
      <c r="AB220" s="16">
        <v>0.68254491730734201</v>
      </c>
      <c r="AC220" s="17">
        <v>2856360</v>
      </c>
      <c r="AD220" s="14">
        <v>32017</v>
      </c>
      <c r="AE220" s="14">
        <v>32017</v>
      </c>
      <c r="AF220" s="14">
        <v>3875.6580732700099</v>
      </c>
      <c r="AG220" s="14">
        <v>3875.6580732700099</v>
      </c>
      <c r="AH220" s="14">
        <v>4604</v>
      </c>
      <c r="AI220" s="14">
        <v>4604</v>
      </c>
      <c r="AJ220" s="14">
        <v>11</v>
      </c>
      <c r="AK220" s="14">
        <v>33</v>
      </c>
      <c r="AL220" s="14">
        <v>0</v>
      </c>
      <c r="AM220" s="14">
        <v>0</v>
      </c>
      <c r="AN220" s="14">
        <v>0</v>
      </c>
      <c r="AO220" s="14">
        <v>1</v>
      </c>
      <c r="AP220" s="14">
        <v>34</v>
      </c>
      <c r="AQ220" s="22">
        <f>VLOOKUP($B220,Sheet3!$A:$Z,3,FALSE)</f>
        <v>4.4024623246733519E-4</v>
      </c>
      <c r="AR220" s="22">
        <f>VLOOKUP($B220,Sheet3!$A:$Z,4,FALSE)</f>
        <v>4.2828793558071513E-4</v>
      </c>
      <c r="AS220" s="22">
        <f>VLOOKUP($B220,Sheet3!$A:$Z,5,FALSE)</f>
        <v>7.5137783514323399E-4</v>
      </c>
      <c r="AT220" s="22">
        <f>VLOOKUP($B220,Sheet3!$A:$Z,6,FALSE)</f>
        <v>3.7362857467052675E-4</v>
      </c>
      <c r="AU220" s="22">
        <f>VLOOKUP($B220,Sheet3!$A:$Z,6,FALSE)</f>
        <v>3.7362857467052675E-4</v>
      </c>
      <c r="AV220" s="22">
        <f>VLOOKUP($B220,Sheet3!$A:$Z,8,FALSE)</f>
        <v>3.8606155003228605E-7</v>
      </c>
      <c r="AW220" s="22">
        <f>VLOOKUP($B220,Sheet3!$A:$Z,9,FALSE)</f>
        <v>4.9292620203027459E-6</v>
      </c>
      <c r="AX220" s="22">
        <f>VLOOKUP($B220,Sheet3!$A:$Z,10,FALSE)</f>
        <v>2.8760091578937938E-7</v>
      </c>
      <c r="AY220" s="22">
        <f>VLOOKUP($B220,Sheet3!$A:$Z,11,FALSE)</f>
        <v>3.7206148324396036E-7</v>
      </c>
      <c r="AZ220" s="22">
        <f>VLOOKUP($B220,Sheet3!$A:$Z,12,FALSE)</f>
        <v>5.8539854100168555E-6</v>
      </c>
      <c r="BA220" s="22">
        <f>VLOOKUP($B220,Sheet3!$A:$Z,13,FALSE)</f>
        <v>2.805655950754063E-7</v>
      </c>
      <c r="BB220" s="22">
        <f>VLOOKUP($B220,Sheet3!$A:$Z,14,FALSE)</f>
        <v>2.4684650027130468E-6</v>
      </c>
      <c r="BC220" s="23">
        <f>VLOOKUP($B220,Sheet3!$A:$Z,15,FALSE)</f>
        <v>7.264319220762623E-7</v>
      </c>
      <c r="BD220" s="22">
        <f>VLOOKUP($B220,Sheet3!$A:$Z,16,FALSE)</f>
        <v>1.5838255920991119E-4</v>
      </c>
      <c r="BE220" s="22">
        <f>VLOOKUP($B220,Sheet3!$A:$Z,17,FALSE)</f>
        <v>6.3174837566046097E-4</v>
      </c>
      <c r="BF220" s="22">
        <f>VLOOKUP($B220,Sheet3!$A:$Z,18,FALSE)</f>
        <v>4.6780187757036528E-4</v>
      </c>
      <c r="BG220" s="22">
        <f>VLOOKUP($B220,Sheet3!$A:$Z,19,FALSE)</f>
        <v>3.9409582546722338E-7</v>
      </c>
      <c r="BH220" s="22">
        <f>VLOOKUP($B220,Sheet3!$A:$Z,20,FALSE)</f>
        <v>2.1118617615845668E-6</v>
      </c>
      <c r="BI220" s="22">
        <f>VLOOKUP($B220,Sheet3!$A:$Z,21,FALSE)</f>
        <v>1.416855848808734E-4</v>
      </c>
      <c r="BJ220" s="22">
        <f>VLOOKUP($B220,Sheet3!$A:$Z,22,FALSE)</f>
        <v>1.3973052151094302E-6</v>
      </c>
      <c r="BK220" s="22">
        <f>VLOOKUP($B220,Sheet3!$A:$Z,23,FALSE)</f>
        <v>3.1352525621685798E-6</v>
      </c>
      <c r="BL220" s="22">
        <f>VLOOKUP($B220,Sheet3!$A:$Z,24,FALSE)</f>
        <v>7.6827510968371193E-6</v>
      </c>
      <c r="BM220" s="22">
        <f>VLOOKUP($B220,Sheet3!$A:$Z,25,FALSE)</f>
        <v>1.4011711262828651E-6</v>
      </c>
      <c r="BN220" s="22">
        <f>VLOOKUP($B220,Sheet3!$A:$Z,25,FALSE)</f>
        <v>1.4011711262828651E-6</v>
      </c>
    </row>
    <row r="221" spans="1:66" hidden="1" x14ac:dyDescent="0.2">
      <c r="A221">
        <f>VLOOKUP(B221,Sheet3!A:B,2,FALSE)</f>
        <v>0</v>
      </c>
      <c r="B221" s="12" t="s">
        <v>1010</v>
      </c>
      <c r="C221" s="13">
        <v>75.959999999999994</v>
      </c>
      <c r="D221" s="13">
        <v>4.7</v>
      </c>
      <c r="E221" s="12" t="s">
        <v>965</v>
      </c>
      <c r="F221" s="11" t="s">
        <v>1011</v>
      </c>
      <c r="G221" s="13" t="s">
        <v>307</v>
      </c>
      <c r="H221" s="12"/>
      <c r="I221" s="12"/>
      <c r="J221" s="12" t="s">
        <v>308</v>
      </c>
      <c r="K221" s="12">
        <v>2</v>
      </c>
      <c r="L221" s="12">
        <v>76.47</v>
      </c>
      <c r="M221" s="12">
        <v>7.84</v>
      </c>
      <c r="N221" s="11" t="s">
        <v>309</v>
      </c>
      <c r="O221" s="11" t="s">
        <v>969</v>
      </c>
      <c r="P221" s="11" t="s">
        <v>975</v>
      </c>
      <c r="Q221" s="11" t="s">
        <v>976</v>
      </c>
      <c r="R221" s="11" t="s">
        <v>977</v>
      </c>
      <c r="S221" s="11" t="s">
        <v>1012</v>
      </c>
      <c r="T221" s="11" t="s">
        <v>312</v>
      </c>
      <c r="U221" s="11" t="s">
        <v>1011</v>
      </c>
      <c r="V221" s="12" t="s">
        <v>1013</v>
      </c>
      <c r="W221" s="11" t="s">
        <v>1014</v>
      </c>
      <c r="X221" s="14">
        <v>503</v>
      </c>
      <c r="Y221" s="14">
        <v>2272</v>
      </c>
      <c r="Z221" s="14">
        <v>503</v>
      </c>
      <c r="AA221" s="15">
        <v>0.91085846827868</v>
      </c>
      <c r="AB221" s="16">
        <v>0.487374009301206</v>
      </c>
      <c r="AC221" s="17">
        <v>1978023</v>
      </c>
      <c r="AD221" s="14">
        <v>16026</v>
      </c>
      <c r="AE221" s="14">
        <v>16026</v>
      </c>
      <c r="AF221" s="14">
        <v>3932.4512922465201</v>
      </c>
      <c r="AG221" s="14">
        <v>3932.4512922465201</v>
      </c>
      <c r="AH221" s="14">
        <v>4408</v>
      </c>
      <c r="AI221" s="14">
        <v>4408</v>
      </c>
      <c r="AJ221" s="14">
        <v>11</v>
      </c>
      <c r="AK221" s="14">
        <v>34</v>
      </c>
      <c r="AL221" s="14">
        <v>0</v>
      </c>
      <c r="AM221" s="14">
        <v>1</v>
      </c>
      <c r="AN221" s="14">
        <v>0</v>
      </c>
      <c r="AO221" s="14">
        <v>0</v>
      </c>
      <c r="AP221" s="14">
        <v>35</v>
      </c>
      <c r="AQ221" s="22">
        <f>VLOOKUP($B221,Sheet3!$A:$Z,3,FALSE)</f>
        <v>9.9537324208229358E-4</v>
      </c>
      <c r="AR221" s="22">
        <f>VLOOKUP($B221,Sheet3!$A:$Z,4,FALSE)</f>
        <v>2.0781221821692243E-4</v>
      </c>
      <c r="AS221" s="22">
        <f>VLOOKUP($B221,Sheet3!$A:$Z,5,FALSE)</f>
        <v>7.100358874262162E-4</v>
      </c>
      <c r="AT221" s="22">
        <f>VLOOKUP($B221,Sheet3!$A:$Z,6,FALSE)</f>
        <v>1.3999552960705118E-4</v>
      </c>
      <c r="AU221" s="22">
        <f>VLOOKUP($B221,Sheet3!$A:$Z,6,FALSE)</f>
        <v>1.3999552960705118E-4</v>
      </c>
      <c r="AV221" s="22">
        <f>VLOOKUP($B221,Sheet3!$A:$Z,8,FALSE)</f>
        <v>2.5271726211316839E-7</v>
      </c>
      <c r="AW221" s="22">
        <f>VLOOKUP($B221,Sheet3!$A:$Z,9,FALSE)</f>
        <v>4.3152692426783472E-6</v>
      </c>
      <c r="AX221" s="22">
        <f>VLOOKUP($B221,Sheet3!$A:$Z,10,FALSE)</f>
        <v>6.5060528091738986E-8</v>
      </c>
      <c r="AY221" s="22">
        <f>VLOOKUP($B221,Sheet3!$A:$Z,11,FALSE)</f>
        <v>1.6625037471424227E-7</v>
      </c>
      <c r="AZ221" s="22">
        <f>VLOOKUP($B221,Sheet3!$A:$Z,12,FALSE)</f>
        <v>4.6896674644894172E-6</v>
      </c>
      <c r="BA221" s="22">
        <f>VLOOKUP($B221,Sheet3!$A:$Z,13,FALSE)</f>
        <v>1.1007483022922466E-7</v>
      </c>
      <c r="BB221" s="22">
        <f>VLOOKUP($B221,Sheet3!$A:$Z,14,FALSE)</f>
        <v>3.2033987537797627E-7</v>
      </c>
      <c r="BC221" s="23">
        <f>VLOOKUP($B221,Sheet3!$A:$Z,15,FALSE)</f>
        <v>1.2034499076072445E-7</v>
      </c>
      <c r="BD221" s="22">
        <f>VLOOKUP($B221,Sheet3!$A:$Z,16,FALSE)</f>
        <v>2.8750663850229648E-4</v>
      </c>
      <c r="BE221" s="22">
        <f>VLOOKUP($B221,Sheet3!$A:$Z,17,FALSE)</f>
        <v>3.5032747618646764E-4</v>
      </c>
      <c r="BF221" s="22">
        <f>VLOOKUP($B221,Sheet3!$A:$Z,18,FALSE)</f>
        <v>1.2773552286862743E-4</v>
      </c>
      <c r="BG221" s="22">
        <f>VLOOKUP($B221,Sheet3!$A:$Z,19,FALSE)</f>
        <v>1.2332798767210914E-7</v>
      </c>
      <c r="BH221" s="22">
        <f>VLOOKUP($B221,Sheet3!$A:$Z,20,FALSE)</f>
        <v>2.9172847335267392E-7</v>
      </c>
      <c r="BI221" s="22">
        <f>VLOOKUP($B221,Sheet3!$A:$Z,21,FALSE)</f>
        <v>1.7395490766074245E-4</v>
      </c>
      <c r="BJ221" s="22">
        <f>VLOOKUP($B221,Sheet3!$A:$Z,22,FALSE)</f>
        <v>3.836777755102755E-7</v>
      </c>
      <c r="BK221" s="22">
        <f>VLOOKUP($B221,Sheet3!$A:$Z,23,FALSE)</f>
        <v>4.9555018182179315E-7</v>
      </c>
      <c r="BL221" s="22">
        <f>VLOOKUP($B221,Sheet3!$A:$Z,24,FALSE)</f>
        <v>9.3768862434356404E-7</v>
      </c>
      <c r="BM221" s="22">
        <f>VLOOKUP($B221,Sheet3!$A:$Z,25,FALSE)</f>
        <v>2.8174195198539585E-7</v>
      </c>
      <c r="BN221" s="22">
        <f>VLOOKUP($B221,Sheet3!$A:$Z,25,FALSE)</f>
        <v>2.8174195198539585E-7</v>
      </c>
    </row>
    <row r="222" spans="1:66" hidden="1" x14ac:dyDescent="0.2">
      <c r="A222">
        <f>VLOOKUP(B222,Sheet3!A:B,2,FALSE)</f>
        <v>0</v>
      </c>
      <c r="B222" s="12" t="s">
        <v>1015</v>
      </c>
      <c r="C222" s="13">
        <v>91.75</v>
      </c>
      <c r="D222" s="13">
        <v>3.08</v>
      </c>
      <c r="E222" s="12" t="s">
        <v>965</v>
      </c>
      <c r="F222" s="11" t="s">
        <v>967</v>
      </c>
      <c r="G222" s="13" t="s">
        <v>307</v>
      </c>
      <c r="H222" s="12"/>
      <c r="I222" s="12"/>
      <c r="J222" s="12" t="s">
        <v>308</v>
      </c>
      <c r="K222" s="12">
        <v>2</v>
      </c>
      <c r="L222" s="12">
        <v>98.04</v>
      </c>
      <c r="M222" s="12">
        <v>7.84</v>
      </c>
      <c r="N222" s="11"/>
      <c r="O222" s="11"/>
      <c r="P222" s="11"/>
      <c r="Q222" s="11"/>
      <c r="R222" s="11"/>
      <c r="S222" s="11"/>
      <c r="T222" s="11"/>
      <c r="U222" s="11" t="s">
        <v>967</v>
      </c>
      <c r="V222" s="12" t="s">
        <v>1016</v>
      </c>
      <c r="W222" s="11"/>
      <c r="X222" s="14">
        <v>345</v>
      </c>
      <c r="Y222" s="14">
        <v>2665</v>
      </c>
      <c r="Z222" s="14">
        <v>345</v>
      </c>
      <c r="AA222" s="15">
        <v>0.89209780952044804</v>
      </c>
      <c r="AB222" s="16">
        <v>0.52186704136295703</v>
      </c>
      <c r="AC222" s="17">
        <v>2436818</v>
      </c>
      <c r="AD222" s="14">
        <v>31030</v>
      </c>
      <c r="AE222" s="14">
        <v>31030</v>
      </c>
      <c r="AF222" s="14">
        <v>7063.2405797101401</v>
      </c>
      <c r="AG222" s="14">
        <v>7063.2405797101401</v>
      </c>
      <c r="AH222" s="14">
        <v>9316</v>
      </c>
      <c r="AI222" s="14">
        <v>9316</v>
      </c>
      <c r="AJ222" s="14">
        <v>11</v>
      </c>
      <c r="AK222" s="14">
        <v>38</v>
      </c>
      <c r="AL222" s="14">
        <v>0</v>
      </c>
      <c r="AM222" s="14">
        <v>1</v>
      </c>
      <c r="AN222" s="14">
        <v>0</v>
      </c>
      <c r="AO222" s="14">
        <v>1</v>
      </c>
      <c r="AP222" s="14">
        <v>40</v>
      </c>
      <c r="AQ222" s="22">
        <f>VLOOKUP($B222,Sheet3!$A:$Z,3,FALSE)</f>
        <v>2.03298148115027E-4</v>
      </c>
      <c r="AR222" s="22">
        <f>VLOOKUP($B222,Sheet3!$A:$Z,4,FALSE)</f>
        <v>3.4880107383521923E-4</v>
      </c>
      <c r="AS222" s="22">
        <f>VLOOKUP($B222,Sheet3!$A:$Z,5,FALSE)</f>
        <v>5.6533706361439322E-4</v>
      </c>
      <c r="AT222" s="22">
        <f>VLOOKUP($B222,Sheet3!$A:$Z,6,FALSE)</f>
        <v>5.6409321394770135E-4</v>
      </c>
      <c r="AU222" s="22">
        <f>VLOOKUP($B222,Sheet3!$A:$Z,6,FALSE)</f>
        <v>5.6409321394770135E-4</v>
      </c>
      <c r="AV222" s="22">
        <f>VLOOKUP($B222,Sheet3!$A:$Z,8,FALSE)</f>
        <v>3.7330275178508415E-7</v>
      </c>
      <c r="AW222" s="22">
        <f>VLOOKUP($B222,Sheet3!$A:$Z,9,FALSE)</f>
        <v>1.2052295110997359E-6</v>
      </c>
      <c r="AX222" s="22">
        <f>VLOOKUP($B222,Sheet3!$A:$Z,10,FALSE)</f>
        <v>3.2335505869826979E-7</v>
      </c>
      <c r="AY222" s="22">
        <f>VLOOKUP($B222,Sheet3!$A:$Z,11,FALSE)</f>
        <v>1.1057361482639677E-7</v>
      </c>
      <c r="AZ222" s="22">
        <f>VLOOKUP($B222,Sheet3!$A:$Z,12,FALSE)</f>
        <v>6.4975062098304032E-7</v>
      </c>
      <c r="BA222" s="22">
        <f>VLOOKUP($B222,Sheet3!$A:$Z,13,FALSE)</f>
        <v>3.5045298366392214E-7</v>
      </c>
      <c r="BB222" s="22">
        <f>VLOOKUP($B222,Sheet3!$A:$Z,14,FALSE)</f>
        <v>7.1021759599767053E-7</v>
      </c>
      <c r="BC222" s="23">
        <f>VLOOKUP($B222,Sheet3!$A:$Z,15,FALSE)</f>
        <v>3.3445599720555587E-7</v>
      </c>
      <c r="BD222" s="22">
        <f>VLOOKUP($B222,Sheet3!$A:$Z,16,FALSE)</f>
        <v>4.5390427210978593E-5</v>
      </c>
      <c r="BE222" s="22">
        <f>VLOOKUP($B222,Sheet3!$A:$Z,17,FALSE)</f>
        <v>1.2239030510741396E-3</v>
      </c>
      <c r="BF222" s="22">
        <f>VLOOKUP($B222,Sheet3!$A:$Z,18,FALSE)</f>
        <v>6.1210246467933939E-4</v>
      </c>
      <c r="BG222" s="22">
        <f>VLOOKUP($B222,Sheet3!$A:$Z,19,FALSE)</f>
        <v>4.6758242375412075E-7</v>
      </c>
      <c r="BH222" s="22">
        <f>VLOOKUP($B222,Sheet3!$A:$Z,20,FALSE)</f>
        <v>8.4109922030519985E-7</v>
      </c>
      <c r="BI222" s="22">
        <f>VLOOKUP($B222,Sheet3!$A:$Z,21,FALSE)</f>
        <v>4.680383275208186E-6</v>
      </c>
      <c r="BJ222" s="22">
        <f>VLOOKUP($B222,Sheet3!$A:$Z,22,FALSE)</f>
        <v>4.2828084485201785E-7</v>
      </c>
      <c r="BK222" s="22">
        <f>VLOOKUP($B222,Sheet3!$A:$Z,23,FALSE)</f>
        <v>7.4356564636256225E-7</v>
      </c>
      <c r="BL222" s="22">
        <f>VLOOKUP($B222,Sheet3!$A:$Z,24,FALSE)</f>
        <v>6.2130945782671293E-7</v>
      </c>
      <c r="BM222" s="22">
        <f>VLOOKUP($B222,Sheet3!$A:$Z,25,FALSE)</f>
        <v>4.6261981046460207E-7</v>
      </c>
      <c r="BN222" s="22">
        <f>VLOOKUP($B222,Sheet3!$A:$Z,25,FALSE)</f>
        <v>4.6261981046460207E-7</v>
      </c>
    </row>
    <row r="223" spans="1:66" hidden="1" x14ac:dyDescent="0.2">
      <c r="A223" t="str">
        <f>VLOOKUP(B223,Sheet3!A:B,2,FALSE)</f>
        <v>compare with baikal</v>
      </c>
      <c r="B223" s="12" t="s">
        <v>54</v>
      </c>
      <c r="C223" s="13">
        <v>94.72</v>
      </c>
      <c r="D223" s="13">
        <v>0.99</v>
      </c>
      <c r="E223" s="12" t="s">
        <v>965</v>
      </c>
      <c r="F223" s="11" t="s">
        <v>966</v>
      </c>
      <c r="G223" s="13" t="s">
        <v>307</v>
      </c>
      <c r="H223" s="12"/>
      <c r="I223" s="12"/>
      <c r="J223" s="12" t="s">
        <v>308</v>
      </c>
      <c r="K223" s="12">
        <v>4</v>
      </c>
      <c r="L223" s="12">
        <v>94.12</v>
      </c>
      <c r="M223" s="12">
        <v>1.96</v>
      </c>
      <c r="N223" s="11" t="s">
        <v>309</v>
      </c>
      <c r="O223" s="11" t="s">
        <v>969</v>
      </c>
      <c r="P223" s="11" t="s">
        <v>970</v>
      </c>
      <c r="Q223" s="11" t="s">
        <v>971</v>
      </c>
      <c r="R223" s="11" t="s">
        <v>312</v>
      </c>
      <c r="S223" s="11" t="s">
        <v>312</v>
      </c>
      <c r="T223" s="11" t="s">
        <v>312</v>
      </c>
      <c r="U223" s="11" t="s">
        <v>967</v>
      </c>
      <c r="V223" s="12" t="s">
        <v>1048</v>
      </c>
      <c r="W223" s="11" t="s">
        <v>1018</v>
      </c>
      <c r="X223" s="14">
        <v>20</v>
      </c>
      <c r="Y223" s="14">
        <v>1948</v>
      </c>
      <c r="Z223" s="14">
        <v>20</v>
      </c>
      <c r="AA223" s="15">
        <v>0.89471574068098603</v>
      </c>
      <c r="AB223" s="16">
        <v>0.480785735736727</v>
      </c>
      <c r="AC223" s="17">
        <v>1967939</v>
      </c>
      <c r="AD223" s="14">
        <v>279695</v>
      </c>
      <c r="AE223" s="14">
        <v>279695</v>
      </c>
      <c r="AF223" s="14">
        <v>98396.949999999895</v>
      </c>
      <c r="AG223" s="14">
        <v>98396.949999999895</v>
      </c>
      <c r="AH223" s="14">
        <v>154353</v>
      </c>
      <c r="AI223" s="14">
        <v>154353</v>
      </c>
      <c r="AJ223" s="14">
        <v>11</v>
      </c>
      <c r="AK223" s="14">
        <v>50</v>
      </c>
      <c r="AL223" s="14">
        <v>0</v>
      </c>
      <c r="AM223" s="14">
        <v>0</v>
      </c>
      <c r="AN223" s="14">
        <v>0</v>
      </c>
      <c r="AO223" s="14">
        <v>5</v>
      </c>
      <c r="AP223" s="14">
        <v>55</v>
      </c>
      <c r="AQ223" s="22">
        <f>VLOOKUP($B223,Sheet3!$A:$Z,3,FALSE)</f>
        <v>1.1714803045215437E-4</v>
      </c>
      <c r="AR223" s="22">
        <f>VLOOKUP($B223,Sheet3!$A:$Z,4,FALSE)</f>
        <v>3.3400335897558519E-3</v>
      </c>
      <c r="AS223" s="22">
        <f>VLOOKUP($B223,Sheet3!$A:$Z,5,FALSE)</f>
        <v>3.3737053751197214E-4</v>
      </c>
      <c r="AT223" s="22">
        <f>VLOOKUP($B223,Sheet3!$A:$Z,6,FALSE)</f>
        <v>1.6874837897116468E-3</v>
      </c>
      <c r="AU223" s="22">
        <f>VLOOKUP($B223,Sheet3!$A:$Z,6,FALSE)</f>
        <v>1.6874837897116468E-3</v>
      </c>
      <c r="AV223" s="22">
        <f>VLOOKUP($B223,Sheet3!$A:$Z,8,FALSE)</f>
        <v>1.833914628183749E-7</v>
      </c>
      <c r="AW223" s="22">
        <f>VLOOKUP($B223,Sheet3!$A:$Z,9,FALSE)</f>
        <v>4.0210089418518114E-7</v>
      </c>
      <c r="AX223" s="22">
        <f>VLOOKUP($B223,Sheet3!$A:$Z,10,FALSE)</f>
        <v>3.953615874890133E-8</v>
      </c>
      <c r="AY223" s="22">
        <f>VLOOKUP($B223,Sheet3!$A:$Z,11,FALSE)</f>
        <v>5.7941920565105149E-8</v>
      </c>
      <c r="AZ223" s="22">
        <f>VLOOKUP($B223,Sheet3!$A:$Z,12,FALSE)</f>
        <v>3.2341910029249687E-7</v>
      </c>
      <c r="BA223" s="22">
        <f>VLOOKUP($B223,Sheet3!$A:$Z,13,FALSE)</f>
        <v>3.5585906331500011E-8</v>
      </c>
      <c r="BB223" s="22">
        <f>VLOOKUP($B223,Sheet3!$A:$Z,14,FALSE)</f>
        <v>1.1682124358121449E-7</v>
      </c>
      <c r="BC223" s="23">
        <f>VLOOKUP($B223,Sheet3!$A:$Z,15,FALSE)</f>
        <v>7.1063899333876828E-8</v>
      </c>
      <c r="BD223" s="22">
        <f>VLOOKUP($B223,Sheet3!$A:$Z,16,FALSE)</f>
        <v>2.8910876180430038E-5</v>
      </c>
      <c r="BE223" s="22">
        <f>VLOOKUP($B223,Sheet3!$A:$Z,17,FALSE)</f>
        <v>1.5080625511723518E-3</v>
      </c>
      <c r="BF223" s="22">
        <f>VLOOKUP($B223,Sheet3!$A:$Z,18,FALSE)</f>
        <v>4.2254201253659213E-3</v>
      </c>
      <c r="BG223" s="22">
        <f>VLOOKUP($B223,Sheet3!$A:$Z,19,FALSE)</f>
        <v>7.5934749131875328E-8</v>
      </c>
      <c r="BH223" s="22">
        <f>VLOOKUP($B223,Sheet3!$A:$Z,20,FALSE)</f>
        <v>2.3975235742124159E-7</v>
      </c>
      <c r="BI223" s="22">
        <f>VLOOKUP($B223,Sheet3!$A:$Z,21,FALSE)</f>
        <v>8.7795921413208264E-6</v>
      </c>
      <c r="BJ223" s="22">
        <f>VLOOKUP($B223,Sheet3!$A:$Z,22,FALSE)</f>
        <v>7.6343761959285186E-8</v>
      </c>
      <c r="BK223" s="22">
        <f>VLOOKUP($B223,Sheet3!$A:$Z,23,FALSE)</f>
        <v>9.6294498054872073E-8</v>
      </c>
      <c r="BL223" s="22">
        <f>VLOOKUP($B223,Sheet3!$A:$Z,24,FALSE)</f>
        <v>2.352056244633252E-7</v>
      </c>
      <c r="BM223" s="22">
        <f>VLOOKUP($B223,Sheet3!$A:$Z,25,FALSE)</f>
        <v>4.9733659774918462E-8</v>
      </c>
      <c r="BN223" s="22">
        <f>VLOOKUP($B223,Sheet3!$A:$Z,25,FALSE)</f>
        <v>4.9733659774918462E-8</v>
      </c>
    </row>
    <row r="224" spans="1:66" hidden="1" x14ac:dyDescent="0.2">
      <c r="A224" t="str">
        <f>VLOOKUP(B224,Sheet3!A:B,2,FALSE)</f>
        <v>compare with baikal</v>
      </c>
      <c r="B224" s="12" t="s">
        <v>73</v>
      </c>
      <c r="C224" s="13">
        <v>96.7</v>
      </c>
      <c r="D224" s="13">
        <v>0.33</v>
      </c>
      <c r="E224" s="12" t="s">
        <v>965</v>
      </c>
      <c r="F224" s="11" t="s">
        <v>1092</v>
      </c>
      <c r="G224" s="13" t="s">
        <v>307</v>
      </c>
      <c r="H224" s="12"/>
      <c r="I224" s="12"/>
      <c r="J224" s="12" t="s">
        <v>308</v>
      </c>
      <c r="K224" s="12">
        <v>14</v>
      </c>
      <c r="L224" s="12">
        <v>94.12</v>
      </c>
      <c r="M224" s="12">
        <v>2.63</v>
      </c>
      <c r="N224" s="11" t="s">
        <v>309</v>
      </c>
      <c r="O224" s="11" t="s">
        <v>969</v>
      </c>
      <c r="P224" s="11" t="s">
        <v>970</v>
      </c>
      <c r="Q224" s="11" t="s">
        <v>1093</v>
      </c>
      <c r="R224" s="11" t="s">
        <v>312</v>
      </c>
      <c r="S224" s="11" t="s">
        <v>312</v>
      </c>
      <c r="T224" s="11" t="s">
        <v>312</v>
      </c>
      <c r="U224" s="11" t="s">
        <v>967</v>
      </c>
      <c r="V224" s="12" t="s">
        <v>1094</v>
      </c>
      <c r="W224" s="11" t="s">
        <v>1095</v>
      </c>
      <c r="X224" s="14">
        <v>102</v>
      </c>
      <c r="Y224" s="14">
        <v>2250</v>
      </c>
      <c r="Z224" s="14">
        <v>102</v>
      </c>
      <c r="AA224" s="15">
        <v>0.88843011606059297</v>
      </c>
      <c r="AB224" s="16">
        <v>0.64747161343124904</v>
      </c>
      <c r="AC224" s="17">
        <v>2338606</v>
      </c>
      <c r="AD224" s="14">
        <v>193309</v>
      </c>
      <c r="AE224" s="14">
        <v>193309</v>
      </c>
      <c r="AF224" s="14">
        <v>22927.509803921501</v>
      </c>
      <c r="AG224" s="14">
        <v>22927.509803921501</v>
      </c>
      <c r="AH224" s="14">
        <v>47992</v>
      </c>
      <c r="AI224" s="14">
        <v>47992</v>
      </c>
      <c r="AJ224" s="14">
        <v>11</v>
      </c>
      <c r="AK224" s="14">
        <v>41</v>
      </c>
      <c r="AL224" s="14">
        <v>0</v>
      </c>
      <c r="AM224" s="14">
        <v>1</v>
      </c>
      <c r="AN224" s="14">
        <v>1</v>
      </c>
      <c r="AO224" s="14">
        <v>1</v>
      </c>
      <c r="AP224" s="14">
        <v>44</v>
      </c>
      <c r="AQ224" s="22">
        <f>VLOOKUP($B224,Sheet3!$A:$Z,3,FALSE)</f>
        <v>2.8677063412209198E-3</v>
      </c>
      <c r="AR224" s="22">
        <f>VLOOKUP($B224,Sheet3!$A:$Z,4,FALSE)</f>
        <v>2.3822165988668723E-3</v>
      </c>
      <c r="AS224" s="22">
        <f>VLOOKUP($B224,Sheet3!$A:$Z,5,FALSE)</f>
        <v>3.2146231244277591E-3</v>
      </c>
      <c r="AT224" s="22">
        <f>VLOOKUP($B224,Sheet3!$A:$Z,6,FALSE)</f>
        <v>2.5085895880491284E-3</v>
      </c>
      <c r="AU224" s="22">
        <f>VLOOKUP($B224,Sheet3!$A:$Z,6,FALSE)</f>
        <v>2.5085895880491284E-3</v>
      </c>
      <c r="AV224" s="22">
        <f>VLOOKUP($B224,Sheet3!$A:$Z,8,FALSE)</f>
        <v>4.4905463702363073E-4</v>
      </c>
      <c r="AW224" s="22">
        <f>VLOOKUP($B224,Sheet3!$A:$Z,9,FALSE)</f>
        <v>1.4474551255876619E-2</v>
      </c>
      <c r="AX224" s="22">
        <f>VLOOKUP($B224,Sheet3!$A:$Z,10,FALSE)</f>
        <v>1.086174906384538E-4</v>
      </c>
      <c r="AY224" s="22">
        <f>VLOOKUP($B224,Sheet3!$A:$Z,11,FALSE)</f>
        <v>3.8753707894294594E-5</v>
      </c>
      <c r="AZ224" s="22">
        <f>VLOOKUP($B224,Sheet3!$A:$Z,12,FALSE)</f>
        <v>2.5975195633974425E-2</v>
      </c>
      <c r="BA224" s="22">
        <f>VLOOKUP($B224,Sheet3!$A:$Z,13,FALSE)</f>
        <v>1.0765476493747562E-4</v>
      </c>
      <c r="BB224" s="22">
        <f>VLOOKUP($B224,Sheet3!$A:$Z,14,FALSE)</f>
        <v>4.211671168091953E-2</v>
      </c>
      <c r="BC224" s="23">
        <f>VLOOKUP($B224,Sheet3!$A:$Z,15,FALSE)</f>
        <v>8.3634144624779227E-5</v>
      </c>
      <c r="BD224" s="22">
        <f>VLOOKUP($B224,Sheet3!$A:$Z,16,FALSE)</f>
        <v>2.3574268562726428E-3</v>
      </c>
      <c r="BE224" s="22">
        <f>VLOOKUP($B224,Sheet3!$A:$Z,17,FALSE)</f>
        <v>4.2539407035365549E-3</v>
      </c>
      <c r="BF224" s="22">
        <f>VLOOKUP($B224,Sheet3!$A:$Z,18,FALSE)</f>
        <v>2.7968370758400321E-3</v>
      </c>
      <c r="BG224" s="22">
        <f>VLOOKUP($B224,Sheet3!$A:$Z,19,FALSE)</f>
        <v>4.5384843855623248E-4</v>
      </c>
      <c r="BH224" s="22">
        <f>VLOOKUP($B224,Sheet3!$A:$Z,20,FALSE)</f>
        <v>1.0441969682484563E-2</v>
      </c>
      <c r="BI224" s="22">
        <f>VLOOKUP($B224,Sheet3!$A:$Z,21,FALSE)</f>
        <v>8.2818136975670274E-3</v>
      </c>
      <c r="BJ224" s="22">
        <f>VLOOKUP($B224,Sheet3!$A:$Z,22,FALSE)</f>
        <v>2.8678916355356042E-5</v>
      </c>
      <c r="BK224" s="22">
        <f>VLOOKUP($B224,Sheet3!$A:$Z,23,FALSE)</f>
        <v>8.0258687221039233E-5</v>
      </c>
      <c r="BL224" s="22">
        <f>VLOOKUP($B224,Sheet3!$A:$Z,24,FALSE)</f>
        <v>1.5971136863319333E-5</v>
      </c>
      <c r="BM224" s="22">
        <f>VLOOKUP($B224,Sheet3!$A:$Z,25,FALSE)</f>
        <v>8.897686306625114E-5</v>
      </c>
      <c r="BN224" s="22">
        <f>VLOOKUP($B224,Sheet3!$A:$Z,25,FALSE)</f>
        <v>8.897686306625114E-5</v>
      </c>
    </row>
    <row r="225" spans="1:66" hidden="1" x14ac:dyDescent="0.2">
      <c r="A225">
        <f>VLOOKUP(B225,Sheet3!A:B,2,FALSE)</f>
        <v>0</v>
      </c>
      <c r="B225" s="12" t="s">
        <v>1020</v>
      </c>
      <c r="C225" s="13">
        <v>75.91</v>
      </c>
      <c r="D225" s="13">
        <v>6.44</v>
      </c>
      <c r="E225" s="12" t="s">
        <v>965</v>
      </c>
      <c r="F225" s="11" t="s">
        <v>966</v>
      </c>
      <c r="G225" s="13" t="s">
        <v>307</v>
      </c>
      <c r="H225" s="12"/>
      <c r="I225" s="12"/>
      <c r="J225" s="12" t="s">
        <v>308</v>
      </c>
      <c r="K225" s="12">
        <v>16</v>
      </c>
      <c r="L225" s="12">
        <v>88.24</v>
      </c>
      <c r="M225" s="12">
        <v>5.88</v>
      </c>
      <c r="N225" s="11" t="s">
        <v>826</v>
      </c>
      <c r="O225" s="11" t="s">
        <v>312</v>
      </c>
      <c r="P225" s="11" t="s">
        <v>312</v>
      </c>
      <c r="Q225" s="11" t="s">
        <v>312</v>
      </c>
      <c r="R225" s="11" t="s">
        <v>312</v>
      </c>
      <c r="S225" s="11" t="s">
        <v>312</v>
      </c>
      <c r="T225" s="11" t="s">
        <v>312</v>
      </c>
      <c r="U225" s="11" t="s">
        <v>967</v>
      </c>
      <c r="V225" s="12" t="s">
        <v>1021</v>
      </c>
      <c r="W225" s="11"/>
      <c r="X225" s="14">
        <v>194</v>
      </c>
      <c r="Y225" s="14">
        <v>2099</v>
      </c>
      <c r="Z225" s="14">
        <v>194</v>
      </c>
      <c r="AA225" s="15">
        <v>0.89579508814346298</v>
      </c>
      <c r="AB225" s="16">
        <v>0.51599508283423101</v>
      </c>
      <c r="AC225" s="17">
        <v>1958852</v>
      </c>
      <c r="AD225" s="14">
        <v>91913</v>
      </c>
      <c r="AE225" s="14">
        <v>91913</v>
      </c>
      <c r="AF225" s="14">
        <v>10097.1752577319</v>
      </c>
      <c r="AG225" s="14">
        <v>10097.1752577319</v>
      </c>
      <c r="AH225" s="14">
        <v>18383</v>
      </c>
      <c r="AI225" s="14">
        <v>18383</v>
      </c>
      <c r="AJ225" s="14">
        <v>11</v>
      </c>
      <c r="AK225" s="14">
        <v>32</v>
      </c>
      <c r="AL225" s="14">
        <v>0</v>
      </c>
      <c r="AM225" s="14">
        <v>0</v>
      </c>
      <c r="AN225" s="14">
        <v>0</v>
      </c>
      <c r="AO225" s="14">
        <v>1</v>
      </c>
      <c r="AP225" s="14">
        <v>33</v>
      </c>
      <c r="AQ225" s="22">
        <f>VLOOKUP($B225,Sheet3!$A:$Z,3,FALSE)</f>
        <v>2.0110499150231842E-4</v>
      </c>
      <c r="AR225" s="22">
        <f>VLOOKUP($B225,Sheet3!$A:$Z,4,FALSE)</f>
        <v>3.6862913426373661E-4</v>
      </c>
      <c r="AS225" s="22">
        <f>VLOOKUP($B225,Sheet3!$A:$Z,5,FALSE)</f>
        <v>3.124867548556629E-4</v>
      </c>
      <c r="AT225" s="22">
        <f>VLOOKUP($B225,Sheet3!$A:$Z,6,FALSE)</f>
        <v>4.2377439382858712E-4</v>
      </c>
      <c r="AU225" s="22">
        <f>VLOOKUP($B225,Sheet3!$A:$Z,6,FALSE)</f>
        <v>4.2377439382858712E-4</v>
      </c>
      <c r="AV225" s="22">
        <f>VLOOKUP($B225,Sheet3!$A:$Z,8,FALSE)</f>
        <v>2.6711198873569921E-8</v>
      </c>
      <c r="AW225" s="22">
        <f>VLOOKUP($B225,Sheet3!$A:$Z,9,FALSE)</f>
        <v>2.6604245255140836E-7</v>
      </c>
      <c r="AX225" s="22">
        <f>VLOOKUP($B225,Sheet3!$A:$Z,10,FALSE)</f>
        <v>0</v>
      </c>
      <c r="AY225" s="22">
        <f>VLOOKUP($B225,Sheet3!$A:$Z,11,FALSE)</f>
        <v>0</v>
      </c>
      <c r="AZ225" s="22">
        <f>VLOOKUP($B225,Sheet3!$A:$Z,12,FALSE)</f>
        <v>7.6840767239542527E-8</v>
      </c>
      <c r="BA225" s="22">
        <f>VLOOKUP($B225,Sheet3!$A:$Z,13,FALSE)</f>
        <v>0</v>
      </c>
      <c r="BB225" s="22">
        <f>VLOOKUP($B225,Sheet3!$A:$Z,14,FALSE)</f>
        <v>0</v>
      </c>
      <c r="BC225" s="23">
        <f>VLOOKUP($B225,Sheet3!$A:$Z,15,FALSE)</f>
        <v>0</v>
      </c>
      <c r="BD225" s="22">
        <f>VLOOKUP($B225,Sheet3!$A:$Z,16,FALSE)</f>
        <v>4.7539018048058362E-5</v>
      </c>
      <c r="BE225" s="22">
        <f>VLOOKUP($B225,Sheet3!$A:$Z,17,FALSE)</f>
        <v>5.377561781300447E-4</v>
      </c>
      <c r="BF225" s="22">
        <f>VLOOKUP($B225,Sheet3!$A:$Z,18,FALSE)</f>
        <v>4.2035861236739292E-4</v>
      </c>
      <c r="BG225" s="22">
        <f>VLOOKUP($B225,Sheet3!$A:$Z,19,FALSE)</f>
        <v>0</v>
      </c>
      <c r="BH225" s="22">
        <f>VLOOKUP($B225,Sheet3!$A:$Z,20,FALSE)</f>
        <v>5.5839318724146114E-9</v>
      </c>
      <c r="BI225" s="22">
        <f>VLOOKUP($B225,Sheet3!$A:$Z,21,FALSE)</f>
        <v>7.8810892125044607E-6</v>
      </c>
      <c r="BJ225" s="22">
        <f>VLOOKUP($B225,Sheet3!$A:$Z,22,FALSE)</f>
        <v>0</v>
      </c>
      <c r="BK225" s="22">
        <f>VLOOKUP($B225,Sheet3!$A:$Z,23,FALSE)</f>
        <v>0</v>
      </c>
      <c r="BL225" s="22">
        <f>VLOOKUP($B225,Sheet3!$A:$Z,24,FALSE)</f>
        <v>7.6116278443873184E-9</v>
      </c>
      <c r="BM225" s="22">
        <f>VLOOKUP($B225,Sheet3!$A:$Z,25,FALSE)</f>
        <v>0</v>
      </c>
      <c r="BN225" s="22">
        <f>VLOOKUP($B225,Sheet3!$A:$Z,25,FALSE)</f>
        <v>0</v>
      </c>
    </row>
    <row r="226" spans="1:66" hidden="1" x14ac:dyDescent="0.2">
      <c r="A226" t="str">
        <f>VLOOKUP(B226,Sheet3!A:B,2,FALSE)</f>
        <v>compare with baikal</v>
      </c>
      <c r="B226" s="12" t="s">
        <v>86</v>
      </c>
      <c r="C226" s="13">
        <v>91.75</v>
      </c>
      <c r="D226" s="13">
        <v>0</v>
      </c>
      <c r="E226" s="12" t="s">
        <v>965</v>
      </c>
      <c r="F226" s="11" t="s">
        <v>1029</v>
      </c>
      <c r="G226" s="13" t="s">
        <v>307</v>
      </c>
      <c r="H226" s="12"/>
      <c r="I226" s="12"/>
      <c r="J226" s="12" t="s">
        <v>308</v>
      </c>
      <c r="K226" s="12">
        <v>6</v>
      </c>
      <c r="L226" s="12">
        <v>98.04</v>
      </c>
      <c r="M226" s="12">
        <v>1.96</v>
      </c>
      <c r="N226" s="11" t="s">
        <v>309</v>
      </c>
      <c r="O226" s="11" t="s">
        <v>969</v>
      </c>
      <c r="P226" s="11" t="s">
        <v>970</v>
      </c>
      <c r="Q226" s="11" t="s">
        <v>1030</v>
      </c>
      <c r="R226" s="11" t="s">
        <v>312</v>
      </c>
      <c r="S226" s="11" t="s">
        <v>312</v>
      </c>
      <c r="T226" s="11" t="s">
        <v>312</v>
      </c>
      <c r="U226" s="11" t="s">
        <v>967</v>
      </c>
      <c r="V226" s="12" t="s">
        <v>1031</v>
      </c>
      <c r="W226" s="11" t="s">
        <v>1032</v>
      </c>
      <c r="X226" s="14">
        <v>159</v>
      </c>
      <c r="Y226" s="14">
        <v>2449</v>
      </c>
      <c r="Z226" s="14">
        <v>159</v>
      </c>
      <c r="AA226" s="15">
        <v>0.85455754788667004</v>
      </c>
      <c r="AB226" s="16">
        <v>0.538851114641824</v>
      </c>
      <c r="AC226" s="17">
        <v>2533325</v>
      </c>
      <c r="AD226" s="14">
        <v>99827</v>
      </c>
      <c r="AE226" s="14">
        <v>99827</v>
      </c>
      <c r="AF226" s="14">
        <v>15932.861635220101</v>
      </c>
      <c r="AG226" s="14">
        <v>15932.861635220101</v>
      </c>
      <c r="AH226" s="14">
        <v>26361</v>
      </c>
      <c r="AI226" s="14">
        <v>26361</v>
      </c>
      <c r="AJ226" s="14">
        <v>11</v>
      </c>
      <c r="AK226" s="14">
        <v>45</v>
      </c>
      <c r="AL226" s="14">
        <v>0</v>
      </c>
      <c r="AM226" s="14">
        <v>1</v>
      </c>
      <c r="AN226" s="14">
        <v>0</v>
      </c>
      <c r="AO226" s="14">
        <v>1</v>
      </c>
      <c r="AP226" s="14">
        <v>47</v>
      </c>
      <c r="AQ226" s="22">
        <f>VLOOKUP($B226,Sheet3!$A:$Z,3,FALSE)</f>
        <v>1.3516959437611338E-4</v>
      </c>
      <c r="AR226" s="22">
        <f>VLOOKUP($B226,Sheet3!$A:$Z,4,FALSE)</f>
        <v>1.9763209252726794E-3</v>
      </c>
      <c r="AS226" s="22">
        <f>VLOOKUP($B226,Sheet3!$A:$Z,5,FALSE)</f>
        <v>4.8113235324835261E-4</v>
      </c>
      <c r="AT226" s="22">
        <f>VLOOKUP($B226,Sheet3!$A:$Z,6,FALSE)</f>
        <v>1.8946510481260411E-3</v>
      </c>
      <c r="AU226" s="22">
        <f>VLOOKUP($B226,Sheet3!$A:$Z,6,FALSE)</f>
        <v>1.8946510481260411E-3</v>
      </c>
      <c r="AV226" s="22">
        <f>VLOOKUP($B226,Sheet3!$A:$Z,8,FALSE)</f>
        <v>1.0774283970967255E-7</v>
      </c>
      <c r="AW226" s="22">
        <f>VLOOKUP($B226,Sheet3!$A:$Z,9,FALSE)</f>
        <v>6.2231865485221517E-7</v>
      </c>
      <c r="AX226" s="22">
        <f>VLOOKUP($B226,Sheet3!$A:$Z,10,FALSE)</f>
        <v>2.4480833183682962E-8</v>
      </c>
      <c r="AY226" s="22">
        <f>VLOOKUP($B226,Sheet3!$A:$Z,11,FALSE)</f>
        <v>2.068526564174254E-8</v>
      </c>
      <c r="AZ226" s="22">
        <f>VLOOKUP($B226,Sheet3!$A:$Z,12,FALSE)</f>
        <v>1.8701709474413629E-7</v>
      </c>
      <c r="BA226" s="22">
        <f>VLOOKUP($B226,Sheet3!$A:$Z,13,FALSE)</f>
        <v>1.7746111008195918E-8</v>
      </c>
      <c r="BB226" s="22">
        <f>VLOOKUP($B226,Sheet3!$A:$Z,14,FALSE)</f>
        <v>3.160729794561724E-7</v>
      </c>
      <c r="BC226" s="23">
        <f>VLOOKUP($B226,Sheet3!$A:$Z,15,FALSE)</f>
        <v>1.5168966166827626E-8</v>
      </c>
      <c r="BD226" s="22">
        <f>VLOOKUP($B226,Sheet3!$A:$Z,16,FALSE)</f>
        <v>2.5863201995155895E-5</v>
      </c>
      <c r="BE226" s="22">
        <f>VLOOKUP($B226,Sheet3!$A:$Z,17,FALSE)</f>
        <v>2.1725331585177254E-3</v>
      </c>
      <c r="BF226" s="22">
        <f>VLOOKUP($B226,Sheet3!$A:$Z,18,FALSE)</f>
        <v>2.804590596625457E-3</v>
      </c>
      <c r="BG226" s="22">
        <f>VLOOKUP($B226,Sheet3!$A:$Z,19,FALSE)</f>
        <v>2.2850546302158064E-8</v>
      </c>
      <c r="BH226" s="22">
        <f>VLOOKUP($B226,Sheet3!$A:$Z,20,FALSE)</f>
        <v>3.2923047536170008E-7</v>
      </c>
      <c r="BI226" s="22">
        <f>VLOOKUP($B226,Sheet3!$A:$Z,21,FALSE)</f>
        <v>6.0727174271345166E-6</v>
      </c>
      <c r="BJ226" s="22">
        <f>VLOOKUP($B226,Sheet3!$A:$Z,22,FALSE)</f>
        <v>2.5554818828755436E-8</v>
      </c>
      <c r="BK226" s="22">
        <f>VLOOKUP($B226,Sheet3!$A:$Z,23,FALSE)</f>
        <v>3.9530382203168509E-8</v>
      </c>
      <c r="BL226" s="22">
        <f>VLOOKUP($B226,Sheet3!$A:$Z,24,FALSE)</f>
        <v>6.246288789787415E-8</v>
      </c>
      <c r="BM226" s="22">
        <f>VLOOKUP($B226,Sheet3!$A:$Z,25,FALSE)</f>
        <v>2.0495543442004963E-8</v>
      </c>
      <c r="BN226" s="22">
        <f>VLOOKUP($B226,Sheet3!$A:$Z,25,FALSE)</f>
        <v>2.0495543442004963E-8</v>
      </c>
    </row>
    <row r="227" spans="1:66" hidden="1" x14ac:dyDescent="0.2">
      <c r="A227" t="str">
        <f>VLOOKUP(B227,Sheet3!A:B,2,FALSE)</f>
        <v>compare with baikal</v>
      </c>
      <c r="B227" s="12" t="s">
        <v>175</v>
      </c>
      <c r="C227" s="13">
        <v>92.61</v>
      </c>
      <c r="D227" s="13">
        <v>1.98</v>
      </c>
      <c r="E227" s="12" t="s">
        <v>965</v>
      </c>
      <c r="F227" s="11" t="s">
        <v>1029</v>
      </c>
      <c r="G227" s="13" t="s">
        <v>307</v>
      </c>
      <c r="H227" s="12"/>
      <c r="I227" s="12"/>
      <c r="J227" s="12" t="s">
        <v>308</v>
      </c>
      <c r="K227" s="12">
        <v>5</v>
      </c>
      <c r="L227" s="12">
        <v>94.12</v>
      </c>
      <c r="M227" s="12">
        <v>1.96</v>
      </c>
      <c r="N227" s="11" t="s">
        <v>309</v>
      </c>
      <c r="O227" s="11" t="s">
        <v>969</v>
      </c>
      <c r="P227" s="11" t="s">
        <v>970</v>
      </c>
      <c r="Q227" s="11" t="s">
        <v>1030</v>
      </c>
      <c r="R227" s="11" t="s">
        <v>312</v>
      </c>
      <c r="S227" s="11" t="s">
        <v>312</v>
      </c>
      <c r="T227" s="11" t="s">
        <v>312</v>
      </c>
      <c r="U227" s="11" t="s">
        <v>967</v>
      </c>
      <c r="V227" s="12" t="s">
        <v>1044</v>
      </c>
      <c r="W227" s="11" t="s">
        <v>1045</v>
      </c>
      <c r="X227" s="14">
        <v>115</v>
      </c>
      <c r="Y227" s="14">
        <v>2158</v>
      </c>
      <c r="Z227" s="14">
        <v>115</v>
      </c>
      <c r="AA227" s="15">
        <v>0.88941593895546001</v>
      </c>
      <c r="AB227" s="16">
        <v>0.629899916982681</v>
      </c>
      <c r="AC227" s="17">
        <v>2163404</v>
      </c>
      <c r="AD227" s="14">
        <v>149552</v>
      </c>
      <c r="AE227" s="14">
        <v>149552</v>
      </c>
      <c r="AF227" s="14">
        <v>18812.208695652102</v>
      </c>
      <c r="AG227" s="14">
        <v>18812.208695652102</v>
      </c>
      <c r="AH227" s="14">
        <v>63855</v>
      </c>
      <c r="AI227" s="14">
        <v>63855</v>
      </c>
      <c r="AJ227" s="14">
        <v>11</v>
      </c>
      <c r="AK227" s="14">
        <v>44</v>
      </c>
      <c r="AL227" s="14">
        <v>0</v>
      </c>
      <c r="AM227" s="14">
        <v>1</v>
      </c>
      <c r="AN227" s="14">
        <v>0</v>
      </c>
      <c r="AO227" s="14">
        <v>3</v>
      </c>
      <c r="AP227" s="14">
        <v>48</v>
      </c>
      <c r="AQ227" s="22">
        <f>VLOOKUP($B227,Sheet3!$A:$Z,3,FALSE)</f>
        <v>1.33297871379925E-4</v>
      </c>
      <c r="AR227" s="22">
        <f>VLOOKUP($B227,Sheet3!$A:$Z,4,FALSE)</f>
        <v>7.873847374576219E-4</v>
      </c>
      <c r="AS227" s="22">
        <f>VLOOKUP($B227,Sheet3!$A:$Z,5,FALSE)</f>
        <v>3.80397410017709E-4</v>
      </c>
      <c r="AT227" s="22">
        <f>VLOOKUP($B227,Sheet3!$A:$Z,6,FALSE)</f>
        <v>1.0308959236629094E-3</v>
      </c>
      <c r="AU227" s="22">
        <f>VLOOKUP($B227,Sheet3!$A:$Z,6,FALSE)</f>
        <v>1.0308959236629094E-3</v>
      </c>
      <c r="AV227" s="22">
        <f>VLOOKUP($B227,Sheet3!$A:$Z,8,FALSE)</f>
        <v>5.1097234511996701E-8</v>
      </c>
      <c r="AW227" s="22">
        <f>VLOOKUP($B227,Sheet3!$A:$Z,9,FALSE)</f>
        <v>2.1359987267701908E-6</v>
      </c>
      <c r="AX227" s="22">
        <f>VLOOKUP($B227,Sheet3!$A:$Z,10,FALSE)</f>
        <v>2.8567080857425763E-8</v>
      </c>
      <c r="AY227" s="22">
        <f>VLOOKUP($B227,Sheet3!$A:$Z,11,FALSE)</f>
        <v>3.3841899748139571E-8</v>
      </c>
      <c r="AZ227" s="22">
        <f>VLOOKUP($B227,Sheet3!$A:$Z,12,FALSE)</f>
        <v>1.6114298582235253E-6</v>
      </c>
      <c r="BA227" s="22">
        <f>VLOOKUP($B227,Sheet3!$A:$Z,13,FALSE)</f>
        <v>3.6079717567870319E-8</v>
      </c>
      <c r="BB227" s="22">
        <f>VLOOKUP($B227,Sheet3!$A:$Z,14,FALSE)</f>
        <v>8.7739658364529379E-7</v>
      </c>
      <c r="BC227" s="23">
        <f>VLOOKUP($B227,Sheet3!$A:$Z,15,FALSE)</f>
        <v>8.7167947976106061E-8</v>
      </c>
      <c r="BD227" s="22">
        <f>VLOOKUP($B227,Sheet3!$A:$Z,16,FALSE)</f>
        <v>2.3121532625602664E-5</v>
      </c>
      <c r="BE227" s="22">
        <f>VLOOKUP($B227,Sheet3!$A:$Z,17,FALSE)</f>
        <v>1.0707226870008116E-3</v>
      </c>
      <c r="BF227" s="22">
        <f>VLOOKUP($B227,Sheet3!$A:$Z,18,FALSE)</f>
        <v>1.5733100205074435E-3</v>
      </c>
      <c r="BG227" s="22">
        <f>VLOOKUP($B227,Sheet3!$A:$Z,19,FALSE)</f>
        <v>1.7888185013698914E-7</v>
      </c>
      <c r="BH227" s="22">
        <f>VLOOKUP($B227,Sheet3!$A:$Z,20,FALSE)</f>
        <v>1.2171194090281367E-6</v>
      </c>
      <c r="BI227" s="22">
        <f>VLOOKUP($B227,Sheet3!$A:$Z,21,FALSE)</f>
        <v>3.4657113377679849E-6</v>
      </c>
      <c r="BJ227" s="22">
        <f>VLOOKUP($B227,Sheet3!$A:$Z,22,FALSE)</f>
        <v>3.0030237262389915E-7</v>
      </c>
      <c r="BK227" s="22">
        <f>VLOOKUP($B227,Sheet3!$A:$Z,23,FALSE)</f>
        <v>2.6963160511542487E-7</v>
      </c>
      <c r="BL227" s="22">
        <f>VLOOKUP($B227,Sheet3!$A:$Z,24,FALSE)</f>
        <v>4.3370484110146397E-7</v>
      </c>
      <c r="BM227" s="22">
        <f>VLOOKUP($B227,Sheet3!$A:$Z,25,FALSE)</f>
        <v>1.8455095028660493E-7</v>
      </c>
      <c r="BN227" s="22">
        <f>VLOOKUP($B227,Sheet3!$A:$Z,25,FALSE)</f>
        <v>1.8455095028660493E-7</v>
      </c>
    </row>
    <row r="228" spans="1:66" hidden="1" x14ac:dyDescent="0.2">
      <c r="A228" t="str">
        <f>VLOOKUP(B228,Sheet3!A:B,2,FALSE)</f>
        <v>compare with baikal</v>
      </c>
      <c r="B228" s="12" t="s">
        <v>178</v>
      </c>
      <c r="C228" s="13">
        <v>95.05</v>
      </c>
      <c r="D228" s="13">
        <v>2.97</v>
      </c>
      <c r="E228" s="12" t="s">
        <v>965</v>
      </c>
      <c r="F228" s="11" t="s">
        <v>995</v>
      </c>
      <c r="G228" s="13" t="s">
        <v>307</v>
      </c>
      <c r="H228" s="12"/>
      <c r="I228" s="12"/>
      <c r="J228" s="12" t="s">
        <v>308</v>
      </c>
      <c r="K228" s="12">
        <v>5</v>
      </c>
      <c r="L228" s="12">
        <v>98.04</v>
      </c>
      <c r="M228" s="12">
        <v>0</v>
      </c>
      <c r="N228" s="11" t="s">
        <v>309</v>
      </c>
      <c r="O228" s="11" t="s">
        <v>969</v>
      </c>
      <c r="P228" s="11" t="s">
        <v>996</v>
      </c>
      <c r="Q228" s="11" t="s">
        <v>312</v>
      </c>
      <c r="R228" s="11" t="s">
        <v>312</v>
      </c>
      <c r="S228" s="11" t="s">
        <v>312</v>
      </c>
      <c r="T228" s="11" t="s">
        <v>312</v>
      </c>
      <c r="U228" s="11" t="s">
        <v>967</v>
      </c>
      <c r="V228" s="12" t="s">
        <v>997</v>
      </c>
      <c r="W228" s="11" t="s">
        <v>998</v>
      </c>
      <c r="X228" s="14">
        <v>375</v>
      </c>
      <c r="Y228" s="14">
        <v>3073</v>
      </c>
      <c r="Z228" s="14">
        <v>375</v>
      </c>
      <c r="AA228" s="15">
        <v>0.87959347838882396</v>
      </c>
      <c r="AB228" s="16">
        <v>0.73217789244442699</v>
      </c>
      <c r="AC228" s="17">
        <v>2854264</v>
      </c>
      <c r="AD228" s="14">
        <v>46024</v>
      </c>
      <c r="AE228" s="14">
        <v>46024</v>
      </c>
      <c r="AF228" s="14">
        <v>7611.3706666666603</v>
      </c>
      <c r="AG228" s="14">
        <v>7611.3706666666603</v>
      </c>
      <c r="AH228" s="14">
        <v>11144</v>
      </c>
      <c r="AI228" s="14">
        <v>11144</v>
      </c>
      <c r="AJ228" s="14">
        <v>11</v>
      </c>
      <c r="AK228" s="14">
        <v>44</v>
      </c>
      <c r="AL228" s="14">
        <v>0</v>
      </c>
      <c r="AM228" s="14">
        <v>0</v>
      </c>
      <c r="AN228" s="14">
        <v>0</v>
      </c>
      <c r="AO228" s="14">
        <v>1</v>
      </c>
      <c r="AP228" s="14">
        <v>45</v>
      </c>
      <c r="AQ228" s="22">
        <f>VLOOKUP($B228,Sheet3!$A:$Z,3,FALSE)</f>
        <v>3.1261621663261478E-4</v>
      </c>
      <c r="AR228" s="22">
        <f>VLOOKUP($B228,Sheet3!$A:$Z,4,FALSE)</f>
        <v>7.7561543548755163E-4</v>
      </c>
      <c r="AS228" s="22">
        <f>VLOOKUP($B228,Sheet3!$A:$Z,5,FALSE)</f>
        <v>4.2848020478261997E-4</v>
      </c>
      <c r="AT228" s="22">
        <f>VLOOKUP($B228,Sheet3!$A:$Z,6,FALSE)</f>
        <v>2.8923810388514618E-4</v>
      </c>
      <c r="AU228" s="22">
        <f>VLOOKUP($B228,Sheet3!$A:$Z,6,FALSE)</f>
        <v>2.8923810388514618E-4</v>
      </c>
      <c r="AV228" s="22">
        <f>VLOOKUP($B228,Sheet3!$A:$Z,8,FALSE)</f>
        <v>8.87529407110384E-6</v>
      </c>
      <c r="AW228" s="22">
        <f>VLOOKUP($B228,Sheet3!$A:$Z,9,FALSE)</f>
        <v>1.9990007226509954E-3</v>
      </c>
      <c r="AX228" s="22">
        <f>VLOOKUP($B228,Sheet3!$A:$Z,10,FALSE)</f>
        <v>2.2611479283353819E-6</v>
      </c>
      <c r="AY228" s="22">
        <f>VLOOKUP($B228,Sheet3!$A:$Z,11,FALSE)</f>
        <v>1.2681934372048926E-6</v>
      </c>
      <c r="AZ228" s="22">
        <f>VLOOKUP($B228,Sheet3!$A:$Z,12,FALSE)</f>
        <v>2.4084603823991096E-3</v>
      </c>
      <c r="BA228" s="22">
        <f>VLOOKUP($B228,Sheet3!$A:$Z,13,FALSE)</f>
        <v>8.4112901082878815E-6</v>
      </c>
      <c r="BB228" s="22">
        <f>VLOOKUP($B228,Sheet3!$A:$Z,14,FALSE)</f>
        <v>2.7230703184239779E-3</v>
      </c>
      <c r="BC228" s="23">
        <f>VLOOKUP($B228,Sheet3!$A:$Z,15,FALSE)</f>
        <v>2.2842808335113675E-6</v>
      </c>
      <c r="BD228" s="22">
        <f>VLOOKUP($B228,Sheet3!$A:$Z,16,FALSE)</f>
        <v>2.5656024844036092E-4</v>
      </c>
      <c r="BE228" s="22">
        <f>VLOOKUP($B228,Sheet3!$A:$Z,17,FALSE)</f>
        <v>3.5196227622741457E-4</v>
      </c>
      <c r="BF228" s="22">
        <f>VLOOKUP($B228,Sheet3!$A:$Z,18,FALSE)</f>
        <v>4.2308166108592229E-4</v>
      </c>
      <c r="BG228" s="22">
        <f>VLOOKUP($B228,Sheet3!$A:$Z,19,FALSE)</f>
        <v>3.1464685974442386E-5</v>
      </c>
      <c r="BH228" s="22">
        <f>VLOOKUP($B228,Sheet3!$A:$Z,20,FALSE)</f>
        <v>1.8698532988086819E-3</v>
      </c>
      <c r="BI228" s="22">
        <f>VLOOKUP($B228,Sheet3!$A:$Z,21,FALSE)</f>
        <v>1.3040993257184142E-3</v>
      </c>
      <c r="BJ228" s="22">
        <f>VLOOKUP($B228,Sheet3!$A:$Z,22,FALSE)</f>
        <v>1.4417895838511827E-6</v>
      </c>
      <c r="BK228" s="22">
        <f>VLOOKUP($B228,Sheet3!$A:$Z,23,FALSE)</f>
        <v>2.9535684546218227E-6</v>
      </c>
      <c r="BL228" s="22">
        <f>VLOOKUP($B228,Sheet3!$A:$Z,24,FALSE)</f>
        <v>1.7283719265199049E-6</v>
      </c>
      <c r="BM228" s="22">
        <f>VLOOKUP($B228,Sheet3!$A:$Z,25,FALSE)</f>
        <v>2.0253231709347126E-6</v>
      </c>
      <c r="BN228" s="22">
        <f>VLOOKUP($B228,Sheet3!$A:$Z,25,FALSE)</f>
        <v>2.0253231709347126E-6</v>
      </c>
    </row>
    <row r="229" spans="1:66" hidden="1" x14ac:dyDescent="0.2">
      <c r="A229" t="str">
        <f>VLOOKUP(B229,Sheet3!A:B,2,FALSE)</f>
        <v>compare with baikal</v>
      </c>
      <c r="B229" s="12" t="s">
        <v>248</v>
      </c>
      <c r="C229" s="13">
        <v>96.7</v>
      </c>
      <c r="D229" s="13">
        <v>1.19</v>
      </c>
      <c r="E229" s="12" t="s">
        <v>965</v>
      </c>
      <c r="F229" s="11" t="s">
        <v>1098</v>
      </c>
      <c r="G229" s="13" t="s">
        <v>307</v>
      </c>
      <c r="H229" s="12"/>
      <c r="I229" s="12"/>
      <c r="J229" s="12" t="s">
        <v>308</v>
      </c>
      <c r="K229" s="12">
        <v>4</v>
      </c>
      <c r="L229" s="12">
        <v>98.04</v>
      </c>
      <c r="M229" s="12">
        <v>2.63</v>
      </c>
      <c r="N229" s="11" t="s">
        <v>309</v>
      </c>
      <c r="O229" s="11" t="s">
        <v>969</v>
      </c>
      <c r="P229" s="11" t="s">
        <v>970</v>
      </c>
      <c r="Q229" s="11" t="s">
        <v>1090</v>
      </c>
      <c r="R229" s="11" t="s">
        <v>312</v>
      </c>
      <c r="S229" s="11" t="s">
        <v>312</v>
      </c>
      <c r="T229" s="11" t="s">
        <v>312</v>
      </c>
      <c r="U229" s="11" t="s">
        <v>967</v>
      </c>
      <c r="V229" s="12" t="s">
        <v>1099</v>
      </c>
      <c r="W229" s="11" t="s">
        <v>1095</v>
      </c>
      <c r="X229" s="14">
        <v>111</v>
      </c>
      <c r="Y229" s="14">
        <v>2685</v>
      </c>
      <c r="Z229" s="14">
        <v>111</v>
      </c>
      <c r="AA229" s="15">
        <v>0.83709275130630401</v>
      </c>
      <c r="AB229" s="16">
        <v>0.61002523794721497</v>
      </c>
      <c r="AC229" s="17">
        <v>2702280</v>
      </c>
      <c r="AD229" s="14">
        <v>109756</v>
      </c>
      <c r="AE229" s="14">
        <v>109756</v>
      </c>
      <c r="AF229" s="14">
        <v>24344.864864864801</v>
      </c>
      <c r="AG229" s="14">
        <v>24344.864864864801</v>
      </c>
      <c r="AH229" s="14">
        <v>43195</v>
      </c>
      <c r="AI229" s="14">
        <v>43195</v>
      </c>
      <c r="AJ229" s="14">
        <v>11</v>
      </c>
      <c r="AK229" s="14">
        <v>49</v>
      </c>
      <c r="AL229" s="14">
        <v>0</v>
      </c>
      <c r="AM229" s="14">
        <v>0</v>
      </c>
      <c r="AN229" s="14">
        <v>0</v>
      </c>
      <c r="AO229" s="14">
        <v>1</v>
      </c>
      <c r="AP229" s="14">
        <v>50</v>
      </c>
      <c r="AQ229" s="22">
        <f>VLOOKUP($B229,Sheet3!$A:$Z,3,FALSE)</f>
        <v>2.8722558341735501E-4</v>
      </c>
      <c r="AR229" s="22">
        <f>VLOOKUP($B229,Sheet3!$A:$Z,4,FALSE)</f>
        <v>4.9742894792460714E-4</v>
      </c>
      <c r="AS229" s="22">
        <f>VLOOKUP($B229,Sheet3!$A:$Z,5,FALSE)</f>
        <v>4.1305912798430411E-4</v>
      </c>
      <c r="AT229" s="22">
        <f>VLOOKUP($B229,Sheet3!$A:$Z,6,FALSE)</f>
        <v>2.4905650045810475E-4</v>
      </c>
      <c r="AU229" s="22">
        <f>VLOOKUP($B229,Sheet3!$A:$Z,6,FALSE)</f>
        <v>2.4905650045810475E-4</v>
      </c>
      <c r="AV229" s="22">
        <f>VLOOKUP($B229,Sheet3!$A:$Z,8,FALSE)</f>
        <v>4.0818826297713889E-6</v>
      </c>
      <c r="AW229" s="22">
        <f>VLOOKUP($B229,Sheet3!$A:$Z,9,FALSE)</f>
        <v>1.663348183645416E-3</v>
      </c>
      <c r="AX229" s="22">
        <f>VLOOKUP($B229,Sheet3!$A:$Z,10,FALSE)</f>
        <v>2.158775401620956E-6</v>
      </c>
      <c r="AY229" s="22">
        <f>VLOOKUP($B229,Sheet3!$A:$Z,11,FALSE)</f>
        <v>3.729428434913909E-6</v>
      </c>
      <c r="AZ229" s="22">
        <f>VLOOKUP($B229,Sheet3!$A:$Z,12,FALSE)</f>
        <v>1.7365718864955958E-3</v>
      </c>
      <c r="BA229" s="22">
        <f>VLOOKUP($B229,Sheet3!$A:$Z,13,FALSE)</f>
        <v>4.8134536719122281E-6</v>
      </c>
      <c r="BB229" s="22">
        <f>VLOOKUP($B229,Sheet3!$A:$Z,14,FALSE)</f>
        <v>2.0083070827799239E-3</v>
      </c>
      <c r="BC229" s="23">
        <f>VLOOKUP($B229,Sheet3!$A:$Z,15,FALSE)</f>
        <v>3.3231054578289371E-6</v>
      </c>
      <c r="BD229" s="22">
        <f>VLOOKUP($B229,Sheet3!$A:$Z,16,FALSE)</f>
        <v>2.161962794921013E-4</v>
      </c>
      <c r="BE229" s="22">
        <f>VLOOKUP($B229,Sheet3!$A:$Z,17,FALSE)</f>
        <v>3.4267982818990628E-4</v>
      </c>
      <c r="BF229" s="22">
        <f>VLOOKUP($B229,Sheet3!$A:$Z,18,FALSE)</f>
        <v>2.2065141875980338E-4</v>
      </c>
      <c r="BG229" s="22">
        <f>VLOOKUP($B229,Sheet3!$A:$Z,19,FALSE)</f>
        <v>1.7145299740002962E-5</v>
      </c>
      <c r="BH229" s="22">
        <f>VLOOKUP($B229,Sheet3!$A:$Z,20,FALSE)</f>
        <v>1.4763844432007572E-3</v>
      </c>
      <c r="BI229" s="22">
        <f>VLOOKUP($B229,Sheet3!$A:$Z,21,FALSE)</f>
        <v>4.4024872848299335E-4</v>
      </c>
      <c r="BJ229" s="22">
        <f>VLOOKUP($B229,Sheet3!$A:$Z,22,FALSE)</f>
        <v>2.6409900920553272E-6</v>
      </c>
      <c r="BK229" s="22">
        <f>VLOOKUP($B229,Sheet3!$A:$Z,23,FALSE)</f>
        <v>2.5746046404830851E-6</v>
      </c>
      <c r="BL229" s="22">
        <f>VLOOKUP($B229,Sheet3!$A:$Z,24,FALSE)</f>
        <v>1.6438152241477738E-6</v>
      </c>
      <c r="BM229" s="22">
        <f>VLOOKUP($B229,Sheet3!$A:$Z,25,FALSE)</f>
        <v>1.7212584443608853E-6</v>
      </c>
      <c r="BN229" s="22">
        <f>VLOOKUP($B229,Sheet3!$A:$Z,25,FALSE)</f>
        <v>1.7212584443608853E-6</v>
      </c>
    </row>
    <row r="230" spans="1:66" hidden="1" x14ac:dyDescent="0.2">
      <c r="A230" t="str">
        <f>VLOOKUP(B230,Sheet3!A:B,2,FALSE)</f>
        <v>compare with baikal</v>
      </c>
      <c r="B230" s="12" t="s">
        <v>127</v>
      </c>
      <c r="C230" s="13">
        <v>73.930000000000007</v>
      </c>
      <c r="D230" s="13">
        <v>1.26</v>
      </c>
      <c r="E230" s="12" t="s">
        <v>1379</v>
      </c>
      <c r="F230" s="11" t="s">
        <v>1380</v>
      </c>
      <c r="G230" s="13" t="s">
        <v>1381</v>
      </c>
      <c r="H230" s="12" t="s">
        <v>1113</v>
      </c>
      <c r="I230" s="12"/>
      <c r="J230" s="12" t="s">
        <v>308</v>
      </c>
      <c r="K230" s="12">
        <v>7</v>
      </c>
      <c r="L230" s="12">
        <v>100</v>
      </c>
      <c r="M230" s="12">
        <v>9.8000000000000007</v>
      </c>
      <c r="N230" s="11"/>
      <c r="O230" s="11"/>
      <c r="P230" s="11"/>
      <c r="Q230" s="11"/>
      <c r="R230" s="11"/>
      <c r="S230" s="11"/>
      <c r="T230" s="11"/>
      <c r="U230" s="11" t="s">
        <v>1382</v>
      </c>
      <c r="V230" s="12" t="s">
        <v>1383</v>
      </c>
      <c r="W230" s="11"/>
      <c r="X230" s="14">
        <v>436</v>
      </c>
      <c r="Y230" s="14">
        <v>1685</v>
      </c>
      <c r="Z230" s="14">
        <v>436</v>
      </c>
      <c r="AA230" s="15">
        <v>0.90811081158778195</v>
      </c>
      <c r="AB230" s="16">
        <v>0.41806891497674198</v>
      </c>
      <c r="AC230" s="17">
        <v>1697512</v>
      </c>
      <c r="AD230" s="14">
        <v>22792</v>
      </c>
      <c r="AE230" s="14">
        <v>22792</v>
      </c>
      <c r="AF230" s="14">
        <v>3893.3761467889899</v>
      </c>
      <c r="AG230" s="14">
        <v>3893.3761467889899</v>
      </c>
      <c r="AH230" s="14">
        <v>4516</v>
      </c>
      <c r="AI230" s="14">
        <v>4516</v>
      </c>
      <c r="AJ230" s="14">
        <v>11</v>
      </c>
      <c r="AK230" s="14">
        <v>40</v>
      </c>
      <c r="AL230" s="14">
        <v>0</v>
      </c>
      <c r="AM230" s="14">
        <v>0</v>
      </c>
      <c r="AN230" s="14">
        <v>0</v>
      </c>
      <c r="AO230" s="14">
        <v>0</v>
      </c>
      <c r="AP230" s="14">
        <v>40</v>
      </c>
      <c r="AQ230" s="22">
        <f>VLOOKUP($B230,Sheet3!$A:$Z,3,FALSE)</f>
        <v>1.0676435857212957E-3</v>
      </c>
      <c r="AR230" s="22">
        <f>VLOOKUP($B230,Sheet3!$A:$Z,4,FALSE)</f>
        <v>1.2466013026472436E-3</v>
      </c>
      <c r="AS230" s="22">
        <f>VLOOKUP($B230,Sheet3!$A:$Z,5,FALSE)</f>
        <v>1.2353545794325427E-3</v>
      </c>
      <c r="AT230" s="22">
        <f>VLOOKUP($B230,Sheet3!$A:$Z,6,FALSE)</f>
        <v>1.9522531674445573E-3</v>
      </c>
      <c r="AU230" s="22">
        <f>VLOOKUP($B230,Sheet3!$A:$Z,6,FALSE)</f>
        <v>1.9522531674445573E-3</v>
      </c>
      <c r="AV230" s="22">
        <f>VLOOKUP($B230,Sheet3!$A:$Z,8,FALSE)</f>
        <v>2.6882236693885476E-7</v>
      </c>
      <c r="AW230" s="22">
        <f>VLOOKUP($B230,Sheet3!$A:$Z,9,FALSE)</f>
        <v>1.7663548593960614E-6</v>
      </c>
      <c r="AX230" s="22">
        <f>VLOOKUP($B230,Sheet3!$A:$Z,10,FALSE)</f>
        <v>3.7657645128787784E-9</v>
      </c>
      <c r="AY230" s="22">
        <f>VLOOKUP($B230,Sheet3!$A:$Z,11,FALSE)</f>
        <v>0</v>
      </c>
      <c r="AZ230" s="22">
        <f>VLOOKUP($B230,Sheet3!$A:$Z,12,FALSE)</f>
        <v>1.0084340996748814E-7</v>
      </c>
      <c r="BA230" s="22">
        <f>VLOOKUP($B230,Sheet3!$A:$Z,13,FALSE)</f>
        <v>5.6380694744816406E-9</v>
      </c>
      <c r="BB230" s="22">
        <f>VLOOKUP($B230,Sheet3!$A:$Z,14,FALSE)</f>
        <v>0</v>
      </c>
      <c r="BC230" s="23">
        <f>VLOOKUP($B230,Sheet3!$A:$Z,15,FALSE)</f>
        <v>0</v>
      </c>
      <c r="BD230" s="22">
        <f>VLOOKUP($B230,Sheet3!$A:$Z,16,FALSE)</f>
        <v>2.3537500429518006E-4</v>
      </c>
      <c r="BE230" s="22">
        <f>VLOOKUP($B230,Sheet3!$A:$Z,17,FALSE)</f>
        <v>2.2676059692986156E-3</v>
      </c>
      <c r="BF230" s="22">
        <f>VLOOKUP($B230,Sheet3!$A:$Z,18,FALSE)</f>
        <v>1.9659670533671374E-3</v>
      </c>
      <c r="BG230" s="22">
        <f>VLOOKUP($B230,Sheet3!$A:$Z,19,FALSE)</f>
        <v>2.4366044032200545E-8</v>
      </c>
      <c r="BH230" s="22">
        <f>VLOOKUP($B230,Sheet3!$A:$Z,20,FALSE)</f>
        <v>1.2904734091969606E-7</v>
      </c>
      <c r="BI230" s="22">
        <f>VLOOKUP($B230,Sheet3!$A:$Z,21,FALSE)</f>
        <v>2.2881902356250102E-5</v>
      </c>
      <c r="BJ230" s="22">
        <f>VLOOKUP($B230,Sheet3!$A:$Z,22,FALSE)</f>
        <v>1.550889283645189E-8</v>
      </c>
      <c r="BK230" s="22">
        <f>VLOOKUP($B230,Sheet3!$A:$Z,23,FALSE)</f>
        <v>4.8496568399040942E-8</v>
      </c>
      <c r="BL230" s="22">
        <f>VLOOKUP($B230,Sheet3!$A:$Z,24,FALSE)</f>
        <v>1.6816940463399872E-7</v>
      </c>
      <c r="BM230" s="22">
        <f>VLOOKUP($B230,Sheet3!$A:$Z,25,FALSE)</f>
        <v>6.80500995582993E-8</v>
      </c>
      <c r="BN230" s="22">
        <f>VLOOKUP($B230,Sheet3!$A:$Z,25,FALSE)</f>
        <v>6.80500995582993E-8</v>
      </c>
    </row>
    <row r="231" spans="1:66" x14ac:dyDescent="0.2">
      <c r="A231" t="str">
        <f>VLOOKUP(B231,Sheet3!A:B,2,FALSE)</f>
        <v>compare with baikal</v>
      </c>
      <c r="B231" s="12" t="s">
        <v>101</v>
      </c>
      <c r="C231" s="13">
        <v>73.39</v>
      </c>
      <c r="D231" s="13">
        <v>0.82</v>
      </c>
      <c r="E231" s="12" t="s">
        <v>1402</v>
      </c>
      <c r="F231" s="11" t="s">
        <v>1403</v>
      </c>
      <c r="G231" s="13" t="s">
        <v>307</v>
      </c>
      <c r="H231" s="12"/>
      <c r="I231" s="12"/>
      <c r="J231" s="12" t="s">
        <v>308</v>
      </c>
      <c r="K231" s="12">
        <v>18</v>
      </c>
      <c r="L231" s="12">
        <v>66.67</v>
      </c>
      <c r="M231" s="12">
        <v>1.96</v>
      </c>
      <c r="N231" s="11"/>
      <c r="O231" s="11"/>
      <c r="P231" s="11"/>
      <c r="Q231" s="11"/>
      <c r="R231" s="11"/>
      <c r="S231" s="11"/>
      <c r="T231" s="11"/>
      <c r="U231" s="11" t="s">
        <v>1404</v>
      </c>
      <c r="V231" s="12" t="s">
        <v>1405</v>
      </c>
      <c r="W231" s="11"/>
      <c r="X231" s="14">
        <v>209</v>
      </c>
      <c r="Y231" s="14">
        <v>2144</v>
      </c>
      <c r="Z231" s="14">
        <v>209</v>
      </c>
      <c r="AA231" s="15">
        <v>0.91930977325517205</v>
      </c>
      <c r="AB231" s="16">
        <v>0.659751777816036</v>
      </c>
      <c r="AC231" s="17">
        <v>1748353</v>
      </c>
      <c r="AD231" s="14">
        <v>54054</v>
      </c>
      <c r="AE231" s="14">
        <v>54054</v>
      </c>
      <c r="AF231" s="14">
        <v>8365.3253588516709</v>
      </c>
      <c r="AG231" s="14">
        <v>8365.3253588516709</v>
      </c>
      <c r="AH231" s="14">
        <v>11928</v>
      </c>
      <c r="AI231" s="14">
        <v>11928</v>
      </c>
      <c r="AJ231" s="14">
        <v>11</v>
      </c>
      <c r="AK231" s="14">
        <v>36</v>
      </c>
      <c r="AL231" s="14">
        <v>0</v>
      </c>
      <c r="AM231" s="14">
        <v>0</v>
      </c>
      <c r="AN231" s="14">
        <v>0</v>
      </c>
      <c r="AO231" s="14">
        <v>0</v>
      </c>
      <c r="AP231" s="14">
        <v>36</v>
      </c>
      <c r="AQ231" s="22">
        <f>VLOOKUP($B231,Sheet3!$A:$Z,3,FALSE)</f>
        <v>8.6166346071704202E-4</v>
      </c>
      <c r="AR231" s="22">
        <f>VLOOKUP($B231,Sheet3!$A:$Z,4,FALSE)</f>
        <v>1.6728739955274372E-3</v>
      </c>
      <c r="AS231" s="22">
        <f>VLOOKUP($B231,Sheet3!$A:$Z,5,FALSE)</f>
        <v>1.5237506687760191E-3</v>
      </c>
      <c r="AT231" s="22">
        <f>VLOOKUP($B231,Sheet3!$A:$Z,6,FALSE)</f>
        <v>1.4668861617751607E-3</v>
      </c>
      <c r="AU231" s="22">
        <f>VLOOKUP($B231,Sheet3!$A:$Z,6,FALSE)</f>
        <v>1.4668861617751607E-3</v>
      </c>
      <c r="AV231" s="22">
        <f>VLOOKUP($B231,Sheet3!$A:$Z,8,FALSE)</f>
        <v>2.1577769498481308E-3</v>
      </c>
      <c r="AW231" s="22">
        <f>VLOOKUP($B231,Sheet3!$A:$Z,9,FALSE)</f>
        <v>1.0973683707835172E-3</v>
      </c>
      <c r="AX231" s="22">
        <f>VLOOKUP($B231,Sheet3!$A:$Z,10,FALSE)</f>
        <v>2.6232464672059554E-3</v>
      </c>
      <c r="AY231" s="22">
        <f>VLOOKUP($B231,Sheet3!$A:$Z,11,FALSE)</f>
        <v>2.6485019687225589E-3</v>
      </c>
      <c r="AZ231" s="22">
        <f>VLOOKUP($B231,Sheet3!$A:$Z,12,FALSE)</f>
        <v>3.4481761481476938E-5</v>
      </c>
      <c r="BA231" s="22">
        <f>VLOOKUP($B231,Sheet3!$A:$Z,13,FALSE)</f>
        <v>1.5525503843144494E-3</v>
      </c>
      <c r="BB231" s="22">
        <f>VLOOKUP($B231,Sheet3!$A:$Z,14,FALSE)</f>
        <v>1.4939260000300703E-4</v>
      </c>
      <c r="BC231" s="23">
        <f>VLOOKUP($B231,Sheet3!$A:$Z,15,FALSE)</f>
        <v>2.3577569086166215E-3</v>
      </c>
      <c r="BD231" s="22">
        <f>VLOOKUP($B231,Sheet3!$A:$Z,16,FALSE)</f>
        <v>3.7713626125010034E-3</v>
      </c>
      <c r="BE231" s="22">
        <f>VLOOKUP($B231,Sheet3!$A:$Z,17,FALSE)</f>
        <v>2.5389514328506878E-3</v>
      </c>
      <c r="BF231" s="22">
        <f>VLOOKUP($B231,Sheet3!$A:$Z,18,FALSE)</f>
        <v>1.9263933466851708E-3</v>
      </c>
      <c r="BG231" s="22">
        <f>VLOOKUP($B231,Sheet3!$A:$Z,19,FALSE)</f>
        <v>5.0926337901522675E-3</v>
      </c>
      <c r="BH231" s="22">
        <f>VLOOKUP($B231,Sheet3!$A:$Z,20,FALSE)</f>
        <v>1.6243129572783052E-3</v>
      </c>
      <c r="BI231" s="22">
        <f>VLOOKUP($B231,Sheet3!$A:$Z,21,FALSE)</f>
        <v>1.5388652511465833E-3</v>
      </c>
      <c r="BJ231" s="22">
        <f>VLOOKUP($B231,Sheet3!$A:$Z,22,FALSE)</f>
        <v>5.9198484514603354E-3</v>
      </c>
      <c r="BK231" s="22">
        <f>VLOOKUP($B231,Sheet3!$A:$Z,23,FALSE)</f>
        <v>1.879230186477352E-3</v>
      </c>
      <c r="BL231" s="22">
        <f>VLOOKUP($B231,Sheet3!$A:$Z,24,FALSE)</f>
        <v>3.7386396313667516E-3</v>
      </c>
      <c r="BM231" s="22">
        <f>VLOOKUP($B231,Sheet3!$A:$Z,25,FALSE)</f>
        <v>3.0395272889991295E-3</v>
      </c>
      <c r="BN231" s="22">
        <f>VLOOKUP($B231,Sheet3!$A:$Z,25,FALSE)</f>
        <v>3.0395272889991295E-3</v>
      </c>
    </row>
    <row r="232" spans="1:66" x14ac:dyDescent="0.2">
      <c r="A232" t="str">
        <f>VLOOKUP(B232,Sheet3!A:B,2,FALSE)</f>
        <v>compare with baikal</v>
      </c>
      <c r="B232" s="12" t="s">
        <v>105</v>
      </c>
      <c r="C232" s="13">
        <v>90.73</v>
      </c>
      <c r="D232" s="13">
        <v>2.58</v>
      </c>
      <c r="E232" s="12" t="s">
        <v>1402</v>
      </c>
      <c r="F232" s="11" t="s">
        <v>1403</v>
      </c>
      <c r="G232" s="13" t="s">
        <v>307</v>
      </c>
      <c r="H232" s="12"/>
      <c r="I232" s="12"/>
      <c r="J232" s="12" t="s">
        <v>308</v>
      </c>
      <c r="K232" s="12">
        <v>15</v>
      </c>
      <c r="L232" s="12">
        <v>80.39</v>
      </c>
      <c r="M232" s="12">
        <v>1.96</v>
      </c>
      <c r="N232" s="11" t="s">
        <v>541</v>
      </c>
      <c r="O232" s="11" t="s">
        <v>312</v>
      </c>
      <c r="P232" s="11" t="s">
        <v>312</v>
      </c>
      <c r="Q232" s="11" t="s">
        <v>312</v>
      </c>
      <c r="R232" s="11" t="s">
        <v>312</v>
      </c>
      <c r="S232" s="11" t="s">
        <v>312</v>
      </c>
      <c r="T232" s="11" t="s">
        <v>312</v>
      </c>
      <c r="U232" s="11" t="s">
        <v>1404</v>
      </c>
      <c r="V232" s="12" t="s">
        <v>1410</v>
      </c>
      <c r="W232" s="11"/>
      <c r="X232" s="14">
        <v>145</v>
      </c>
      <c r="Y232" s="14">
        <v>2309</v>
      </c>
      <c r="Z232" s="14">
        <v>145</v>
      </c>
      <c r="AA232" s="15">
        <v>0.92698993237774996</v>
      </c>
      <c r="AB232" s="16">
        <v>0.64307426012152502</v>
      </c>
      <c r="AC232" s="17">
        <v>1994314</v>
      </c>
      <c r="AD232" s="14">
        <v>92021</v>
      </c>
      <c r="AE232" s="14">
        <v>92021</v>
      </c>
      <c r="AF232" s="14">
        <v>13753.889655172399</v>
      </c>
      <c r="AG232" s="14">
        <v>13753.889655172399</v>
      </c>
      <c r="AH232" s="14">
        <v>29105</v>
      </c>
      <c r="AI232" s="14">
        <v>29105</v>
      </c>
      <c r="AJ232" s="14">
        <v>11</v>
      </c>
      <c r="AK232" s="14">
        <v>40</v>
      </c>
      <c r="AL232" s="14">
        <v>0</v>
      </c>
      <c r="AM232" s="14">
        <v>0</v>
      </c>
      <c r="AN232" s="14">
        <v>0</v>
      </c>
      <c r="AO232" s="14">
        <v>1</v>
      </c>
      <c r="AP232" s="14">
        <v>41</v>
      </c>
      <c r="AQ232" s="22">
        <f>VLOOKUP($B232,Sheet3!$A:$Z,3,FALSE)</f>
        <v>8.6402413284345772E-4</v>
      </c>
      <c r="AR232" s="22">
        <f>VLOOKUP($B232,Sheet3!$A:$Z,4,FALSE)</f>
        <v>1.6282958475933539E-3</v>
      </c>
      <c r="AS232" s="22">
        <f>VLOOKUP($B232,Sheet3!$A:$Z,5,FALSE)</f>
        <v>1.5201452756483389E-3</v>
      </c>
      <c r="AT232" s="22">
        <f>VLOOKUP($B232,Sheet3!$A:$Z,6,FALSE)</f>
        <v>1.3920172916012845E-3</v>
      </c>
      <c r="AU232" s="22">
        <f>VLOOKUP($B232,Sheet3!$A:$Z,6,FALSE)</f>
        <v>1.3920172916012845E-3</v>
      </c>
      <c r="AV232" s="22">
        <f>VLOOKUP($B232,Sheet3!$A:$Z,8,FALSE)</f>
        <v>2.2001455794079389E-3</v>
      </c>
      <c r="AW232" s="22">
        <f>VLOOKUP($B232,Sheet3!$A:$Z,9,FALSE)</f>
        <v>1.1424010664331983E-3</v>
      </c>
      <c r="AX232" s="22">
        <f>VLOOKUP($B232,Sheet3!$A:$Z,10,FALSE)</f>
        <v>2.660148976945003E-3</v>
      </c>
      <c r="AY232" s="22">
        <f>VLOOKUP($B232,Sheet3!$A:$Z,11,FALSE)</f>
        <v>2.4779665109952781E-3</v>
      </c>
      <c r="AZ232" s="22">
        <f>VLOOKUP($B232,Sheet3!$A:$Z,12,FALSE)</f>
        <v>2.6041842388172313E-5</v>
      </c>
      <c r="BA232" s="22">
        <f>VLOOKUP($B232,Sheet3!$A:$Z,13,FALSE)</f>
        <v>1.6450726928849799E-3</v>
      </c>
      <c r="BB232" s="22">
        <f>VLOOKUP($B232,Sheet3!$A:$Z,14,FALSE)</f>
        <v>1.0160406293688007E-4</v>
      </c>
      <c r="BC232" s="23">
        <f>VLOOKUP($B232,Sheet3!$A:$Z,15,FALSE)</f>
        <v>2.2885275195371458E-3</v>
      </c>
      <c r="BD232" s="22">
        <f>VLOOKUP($B232,Sheet3!$A:$Z,16,FALSE)</f>
        <v>2.3465129151558264E-3</v>
      </c>
      <c r="BE232" s="22">
        <f>VLOOKUP($B232,Sheet3!$A:$Z,17,FALSE)</f>
        <v>1.489713740234421E-3</v>
      </c>
      <c r="BF232" s="22">
        <f>VLOOKUP($B232,Sheet3!$A:$Z,18,FALSE)</f>
        <v>1.2033157498870157E-3</v>
      </c>
      <c r="BG232" s="22">
        <f>VLOOKUP($B232,Sheet3!$A:$Z,19,FALSE)</f>
        <v>3.0941932166831552E-3</v>
      </c>
      <c r="BH232" s="22">
        <f>VLOOKUP($B232,Sheet3!$A:$Z,20,FALSE)</f>
        <v>1.0345584714148762E-3</v>
      </c>
      <c r="BI232" s="22">
        <f>VLOOKUP($B232,Sheet3!$A:$Z,21,FALSE)</f>
        <v>9.0181844758931986E-4</v>
      </c>
      <c r="BJ232" s="22">
        <f>VLOOKUP($B232,Sheet3!$A:$Z,22,FALSE)</f>
        <v>3.4051097820355491E-3</v>
      </c>
      <c r="BK232" s="22">
        <f>VLOOKUP($B232,Sheet3!$A:$Z,23,FALSE)</f>
        <v>1.2464737173725144E-3</v>
      </c>
      <c r="BL232" s="22">
        <f>VLOOKUP($B232,Sheet3!$A:$Z,24,FALSE)</f>
        <v>2.2294123939301264E-3</v>
      </c>
      <c r="BM232" s="22">
        <f>VLOOKUP($B232,Sheet3!$A:$Z,25,FALSE)</f>
        <v>1.5520308638441735E-3</v>
      </c>
      <c r="BN232" s="22">
        <f>VLOOKUP($B232,Sheet3!$A:$Z,25,FALSE)</f>
        <v>1.5520308638441735E-3</v>
      </c>
    </row>
    <row r="233" spans="1:66" x14ac:dyDescent="0.2">
      <c r="A233" t="str">
        <f>VLOOKUP(B233,Sheet3!A:B,2,FALSE)</f>
        <v>compare with baikal</v>
      </c>
      <c r="B233" s="12" t="s">
        <v>84</v>
      </c>
      <c r="C233" s="13">
        <v>98.46</v>
      </c>
      <c r="D233" s="13">
        <v>1.4</v>
      </c>
      <c r="E233" s="12" t="s">
        <v>1402</v>
      </c>
      <c r="F233" s="11" t="s">
        <v>1403</v>
      </c>
      <c r="G233" s="13" t="s">
        <v>307</v>
      </c>
      <c r="H233" s="12"/>
      <c r="I233" s="12"/>
      <c r="J233" s="12" t="s">
        <v>308</v>
      </c>
      <c r="K233" s="12">
        <v>10</v>
      </c>
      <c r="L233" s="12">
        <v>94.12</v>
      </c>
      <c r="M233" s="12">
        <v>2.63</v>
      </c>
      <c r="N233" s="11" t="s">
        <v>541</v>
      </c>
      <c r="O233" s="11" t="s">
        <v>312</v>
      </c>
      <c r="P233" s="11" t="s">
        <v>312</v>
      </c>
      <c r="Q233" s="11" t="s">
        <v>312</v>
      </c>
      <c r="R233" s="11" t="s">
        <v>312</v>
      </c>
      <c r="S233" s="11" t="s">
        <v>312</v>
      </c>
      <c r="T233" s="11" t="s">
        <v>312</v>
      </c>
      <c r="U233" s="11" t="s">
        <v>1404</v>
      </c>
      <c r="V233" s="12" t="s">
        <v>1411</v>
      </c>
      <c r="W233" s="11"/>
      <c r="X233" s="14">
        <v>118</v>
      </c>
      <c r="Y233" s="14">
        <v>2854</v>
      </c>
      <c r="Z233" s="14">
        <v>118</v>
      </c>
      <c r="AA233" s="15">
        <v>0.91334696066586796</v>
      </c>
      <c r="AB233" s="16">
        <v>0.68886242310767998</v>
      </c>
      <c r="AC233" s="17">
        <v>2619735</v>
      </c>
      <c r="AD233" s="14">
        <v>191980</v>
      </c>
      <c r="AE233" s="14">
        <v>191980</v>
      </c>
      <c r="AF233" s="14">
        <v>22201.144067796598</v>
      </c>
      <c r="AG233" s="14">
        <v>22201.144067796598</v>
      </c>
      <c r="AH233" s="14">
        <v>39424</v>
      </c>
      <c r="AI233" s="14">
        <v>39424</v>
      </c>
      <c r="AJ233" s="14">
        <v>11</v>
      </c>
      <c r="AK233" s="14">
        <v>43</v>
      </c>
      <c r="AL233" s="14">
        <v>0</v>
      </c>
      <c r="AM233" s="14">
        <v>0</v>
      </c>
      <c r="AN233" s="14">
        <v>0</v>
      </c>
      <c r="AO233" s="14">
        <v>1</v>
      </c>
      <c r="AP233" s="14">
        <v>44</v>
      </c>
      <c r="AQ233" s="22">
        <f>VLOOKUP($B233,Sheet3!$A:$Z,3,FALSE)</f>
        <v>1.0689715716472425E-3</v>
      </c>
      <c r="AR233" s="22">
        <f>VLOOKUP($B233,Sheet3!$A:$Z,4,FALSE)</f>
        <v>2.0307401179055907E-3</v>
      </c>
      <c r="AS233" s="22">
        <f>VLOOKUP($B233,Sheet3!$A:$Z,5,FALSE)</f>
        <v>1.9662530268689964E-3</v>
      </c>
      <c r="AT233" s="22">
        <f>VLOOKUP($B233,Sheet3!$A:$Z,6,FALSE)</f>
        <v>1.7655178966934305E-3</v>
      </c>
      <c r="AU233" s="22">
        <f>VLOOKUP($B233,Sheet3!$A:$Z,6,FALSE)</f>
        <v>1.7655178966934305E-3</v>
      </c>
      <c r="AV233" s="22">
        <f>VLOOKUP($B233,Sheet3!$A:$Z,8,FALSE)</f>
        <v>2.4237826671645959E-3</v>
      </c>
      <c r="AW233" s="22">
        <f>VLOOKUP($B233,Sheet3!$A:$Z,9,FALSE)</f>
        <v>1.4145292037483447E-3</v>
      </c>
      <c r="AX233" s="22">
        <f>VLOOKUP($B233,Sheet3!$A:$Z,10,FALSE)</f>
        <v>3.0540333170502492E-3</v>
      </c>
      <c r="AY233" s="22">
        <f>VLOOKUP($B233,Sheet3!$A:$Z,11,FALSE)</f>
        <v>4.1908168389357464E-3</v>
      </c>
      <c r="AZ233" s="22">
        <f>VLOOKUP($B233,Sheet3!$A:$Z,12,FALSE)</f>
        <v>3.2207169809128465E-4</v>
      </c>
      <c r="BA233" s="22">
        <f>VLOOKUP($B233,Sheet3!$A:$Z,13,FALSE)</f>
        <v>2.5282974120718312E-3</v>
      </c>
      <c r="BB233" s="22">
        <f>VLOOKUP($B233,Sheet3!$A:$Z,14,FALSE)</f>
        <v>5.5288604519285113E-4</v>
      </c>
      <c r="BC233" s="23">
        <f>VLOOKUP($B233,Sheet3!$A:$Z,15,FALSE)</f>
        <v>4.0173725314638408E-3</v>
      </c>
      <c r="BD233" s="22">
        <f>VLOOKUP($B233,Sheet3!$A:$Z,16,FALSE)</f>
        <v>2.3333873481374782E-3</v>
      </c>
      <c r="BE233" s="22">
        <f>VLOOKUP($B233,Sheet3!$A:$Z,17,FALSE)</f>
        <v>1.8611056149308945E-3</v>
      </c>
      <c r="BF233" s="22">
        <f>VLOOKUP($B233,Sheet3!$A:$Z,18,FALSE)</f>
        <v>1.3659776394304567E-3</v>
      </c>
      <c r="BG233" s="22">
        <f>VLOOKUP($B233,Sheet3!$A:$Z,19,FALSE)</f>
        <v>2.9809037120152406E-3</v>
      </c>
      <c r="BH233" s="22">
        <f>VLOOKUP($B233,Sheet3!$A:$Z,20,FALSE)</f>
        <v>1.1572995872126868E-3</v>
      </c>
      <c r="BI233" s="22">
        <f>VLOOKUP($B233,Sheet3!$A:$Z,21,FALSE)</f>
        <v>1.0594872341107326E-3</v>
      </c>
      <c r="BJ233" s="22">
        <f>VLOOKUP($B233,Sheet3!$A:$Z,22,FALSE)</f>
        <v>3.3356867576124355E-3</v>
      </c>
      <c r="BK233" s="22">
        <f>VLOOKUP($B233,Sheet3!$A:$Z,23,FALSE)</f>
        <v>8.5812335569527458E-4</v>
      </c>
      <c r="BL233" s="22">
        <f>VLOOKUP($B233,Sheet3!$A:$Z,24,FALSE)</f>
        <v>2.1997167112430094E-3</v>
      </c>
      <c r="BM233" s="22">
        <f>VLOOKUP($B233,Sheet3!$A:$Z,25,FALSE)</f>
        <v>1.4226393249224395E-3</v>
      </c>
      <c r="BN233" s="22">
        <f>VLOOKUP($B233,Sheet3!$A:$Z,25,FALSE)</f>
        <v>1.4226393249224395E-3</v>
      </c>
    </row>
    <row r="234" spans="1:66" hidden="1" x14ac:dyDescent="0.2">
      <c r="A234">
        <f>VLOOKUP(B234,Sheet3!A:B,2,FALSE)</f>
        <v>0</v>
      </c>
      <c r="B234" s="12" t="s">
        <v>1046</v>
      </c>
      <c r="C234" s="13">
        <v>80.36</v>
      </c>
      <c r="D234" s="13">
        <v>4.62</v>
      </c>
      <c r="E234" s="12" t="s">
        <v>965</v>
      </c>
      <c r="F234" s="11" t="s">
        <v>966</v>
      </c>
      <c r="G234" s="13" t="s">
        <v>307</v>
      </c>
      <c r="H234" s="12"/>
      <c r="I234" s="12"/>
      <c r="J234" s="12" t="s">
        <v>308</v>
      </c>
      <c r="K234" s="12">
        <v>16</v>
      </c>
      <c r="L234" s="12">
        <v>90.2</v>
      </c>
      <c r="M234" s="12">
        <v>7.84</v>
      </c>
      <c r="N234" s="11" t="s">
        <v>826</v>
      </c>
      <c r="O234" s="11" t="s">
        <v>312</v>
      </c>
      <c r="P234" s="11" t="s">
        <v>312</v>
      </c>
      <c r="Q234" s="11" t="s">
        <v>312</v>
      </c>
      <c r="R234" s="11" t="s">
        <v>312</v>
      </c>
      <c r="S234" s="11" t="s">
        <v>312</v>
      </c>
      <c r="T234" s="11" t="s">
        <v>312</v>
      </c>
      <c r="U234" s="11" t="s">
        <v>967</v>
      </c>
      <c r="V234" s="12" t="s">
        <v>1047</v>
      </c>
      <c r="W234" s="11"/>
      <c r="X234" s="14">
        <v>169</v>
      </c>
      <c r="Y234" s="14">
        <v>1764</v>
      </c>
      <c r="Z234" s="14">
        <v>169</v>
      </c>
      <c r="AA234" s="15">
        <v>0.90095686338074199</v>
      </c>
      <c r="AB234" s="16">
        <v>0.51152592207674497</v>
      </c>
      <c r="AC234" s="17">
        <v>1678087</v>
      </c>
      <c r="AD234" s="14">
        <v>71626</v>
      </c>
      <c r="AE234" s="14">
        <v>71626</v>
      </c>
      <c r="AF234" s="14">
        <v>9929.5088757396406</v>
      </c>
      <c r="AG234" s="14">
        <v>9929.5088757396406</v>
      </c>
      <c r="AH234" s="14">
        <v>16955</v>
      </c>
      <c r="AI234" s="14">
        <v>16955</v>
      </c>
      <c r="AJ234" s="14">
        <v>11</v>
      </c>
      <c r="AK234" s="14">
        <v>38</v>
      </c>
      <c r="AL234" s="14">
        <v>0</v>
      </c>
      <c r="AM234" s="14">
        <v>1</v>
      </c>
      <c r="AN234" s="14">
        <v>0</v>
      </c>
      <c r="AO234" s="14">
        <v>0</v>
      </c>
      <c r="AP234" s="14">
        <v>39</v>
      </c>
      <c r="AQ234" s="22">
        <f>VLOOKUP($B234,Sheet3!$A:$Z,3,FALSE)</f>
        <v>6.8684341975537537E-5</v>
      </c>
      <c r="AR234" s="22">
        <f>VLOOKUP($B234,Sheet3!$A:$Z,4,FALSE)</f>
        <v>1.3746955379047965E-4</v>
      </c>
      <c r="AS234" s="22">
        <f>VLOOKUP($B234,Sheet3!$A:$Z,5,FALSE)</f>
        <v>1.0361353199993118E-4</v>
      </c>
      <c r="AT234" s="22">
        <f>VLOOKUP($B234,Sheet3!$A:$Z,6,FALSE)</f>
        <v>1.4522045480954015E-4</v>
      </c>
      <c r="AU234" s="22">
        <f>VLOOKUP($B234,Sheet3!$A:$Z,6,FALSE)</f>
        <v>1.4522045480954015E-4</v>
      </c>
      <c r="AV234" s="22">
        <f>VLOOKUP($B234,Sheet3!$A:$Z,8,FALSE)</f>
        <v>4.3956118537613596E-8</v>
      </c>
      <c r="AW234" s="22">
        <f>VLOOKUP($B234,Sheet3!$A:$Z,9,FALSE)</f>
        <v>2.0066172302023175E-7</v>
      </c>
      <c r="AX234" s="22">
        <f>VLOOKUP($B234,Sheet3!$A:$Z,10,FALSE)</f>
        <v>0</v>
      </c>
      <c r="AY234" s="22">
        <f>VLOOKUP($B234,Sheet3!$A:$Z,11,FALSE)</f>
        <v>0</v>
      </c>
      <c r="AZ234" s="22">
        <f>VLOOKUP($B234,Sheet3!$A:$Z,12,FALSE)</f>
        <v>1.246242123125632E-7</v>
      </c>
      <c r="BA234" s="22">
        <f>VLOOKUP($B234,Sheet3!$A:$Z,13,FALSE)</f>
        <v>1.852486187753263E-9</v>
      </c>
      <c r="BB234" s="22">
        <f>VLOOKUP($B234,Sheet3!$A:$Z,14,FALSE)</f>
        <v>8.3171558336358633E-8</v>
      </c>
      <c r="BC234" s="23">
        <f>VLOOKUP($B234,Sheet3!$A:$Z,15,FALSE)</f>
        <v>0</v>
      </c>
      <c r="BD234" s="22">
        <f>VLOOKUP($B234,Sheet3!$A:$Z,16,FALSE)</f>
        <v>1.5265245646666945E-5</v>
      </c>
      <c r="BE234" s="22">
        <f>VLOOKUP($B234,Sheet3!$A:$Z,17,FALSE)</f>
        <v>1.7799678523957462E-4</v>
      </c>
      <c r="BF234" s="22">
        <f>VLOOKUP($B234,Sheet3!$A:$Z,18,FALSE)</f>
        <v>1.5733379313226633E-4</v>
      </c>
      <c r="BG234" s="22">
        <f>VLOOKUP($B234,Sheet3!$A:$Z,19,FALSE)</f>
        <v>0</v>
      </c>
      <c r="BH234" s="22">
        <f>VLOOKUP($B234,Sheet3!$A:$Z,20,FALSE)</f>
        <v>5.682727679326792E-8</v>
      </c>
      <c r="BI234" s="22">
        <f>VLOOKUP($B234,Sheet3!$A:$Z,21,FALSE)</f>
        <v>2.2116697592182046E-6</v>
      </c>
      <c r="BJ234" s="22">
        <f>VLOOKUP($B234,Sheet3!$A:$Z,22,FALSE)</f>
        <v>0</v>
      </c>
      <c r="BK234" s="22">
        <f>VLOOKUP($B234,Sheet3!$A:$Z,23,FALSE)</f>
        <v>0</v>
      </c>
      <c r="BL234" s="22">
        <f>VLOOKUP($B234,Sheet3!$A:$Z,24,FALSE)</f>
        <v>0</v>
      </c>
      <c r="BM234" s="22">
        <f>VLOOKUP($B234,Sheet3!$A:$Z,25,FALSE)</f>
        <v>2.1157413274412829E-9</v>
      </c>
      <c r="BN234" s="22">
        <f>VLOOKUP($B234,Sheet3!$A:$Z,25,FALSE)</f>
        <v>2.1157413274412829E-9</v>
      </c>
    </row>
    <row r="235" spans="1:66" x14ac:dyDescent="0.2">
      <c r="A235" t="str">
        <f>VLOOKUP(B235,Sheet3!A:B,2,FALSE)</f>
        <v>compare with baikal</v>
      </c>
      <c r="B235" s="12" t="s">
        <v>96</v>
      </c>
      <c r="C235" s="13">
        <v>91.01</v>
      </c>
      <c r="D235" s="13">
        <v>3.44</v>
      </c>
      <c r="E235" s="12" t="s">
        <v>1402</v>
      </c>
      <c r="F235" s="11" t="s">
        <v>1403</v>
      </c>
      <c r="G235" s="13" t="s">
        <v>307</v>
      </c>
      <c r="H235" s="12"/>
      <c r="I235" s="12"/>
      <c r="J235" s="12" t="s">
        <v>308</v>
      </c>
      <c r="K235" s="12">
        <v>3</v>
      </c>
      <c r="L235" s="12">
        <v>58.82</v>
      </c>
      <c r="M235" s="12">
        <v>2.63</v>
      </c>
      <c r="N235" s="11"/>
      <c r="O235" s="11"/>
      <c r="P235" s="11"/>
      <c r="Q235" s="11"/>
      <c r="R235" s="11"/>
      <c r="S235" s="11"/>
      <c r="T235" s="11"/>
      <c r="U235" s="11" t="s">
        <v>1404</v>
      </c>
      <c r="V235" s="12" t="s">
        <v>1412</v>
      </c>
      <c r="W235" s="11"/>
      <c r="X235" s="14">
        <v>127</v>
      </c>
      <c r="Y235" s="14">
        <v>2229</v>
      </c>
      <c r="Z235" s="14">
        <v>127</v>
      </c>
      <c r="AA235" s="15">
        <v>0.92863042286171604</v>
      </c>
      <c r="AB235" s="16">
        <v>0.66670512990438702</v>
      </c>
      <c r="AC235" s="17">
        <v>1923915</v>
      </c>
      <c r="AD235" s="14">
        <v>74856</v>
      </c>
      <c r="AE235" s="14">
        <v>74856</v>
      </c>
      <c r="AF235" s="14">
        <v>15148.937007873999</v>
      </c>
      <c r="AG235" s="14">
        <v>15148.937007873999</v>
      </c>
      <c r="AH235" s="14">
        <v>24756</v>
      </c>
      <c r="AI235" s="14">
        <v>24756</v>
      </c>
      <c r="AJ235" s="14">
        <v>11</v>
      </c>
      <c r="AK235" s="14">
        <v>36</v>
      </c>
      <c r="AL235" s="14">
        <v>0</v>
      </c>
      <c r="AM235" s="14">
        <v>0</v>
      </c>
      <c r="AN235" s="14">
        <v>0</v>
      </c>
      <c r="AO235" s="14">
        <v>0</v>
      </c>
      <c r="AP235" s="14">
        <v>36</v>
      </c>
      <c r="AQ235" s="22">
        <f>VLOOKUP($B235,Sheet3!$A:$Z,3,FALSE)</f>
        <v>8.9932041215288181E-4</v>
      </c>
      <c r="AR235" s="22">
        <f>VLOOKUP($B235,Sheet3!$A:$Z,4,FALSE)</f>
        <v>1.7829912557382431E-3</v>
      </c>
      <c r="AS235" s="22">
        <f>VLOOKUP($B235,Sheet3!$A:$Z,5,FALSE)</f>
        <v>1.6619841012469473E-3</v>
      </c>
      <c r="AT235" s="22">
        <f>VLOOKUP($B235,Sheet3!$A:$Z,6,FALSE)</f>
        <v>1.5485428614561848E-3</v>
      </c>
      <c r="AU235" s="22">
        <f>VLOOKUP($B235,Sheet3!$A:$Z,6,FALSE)</f>
        <v>1.5485428614561848E-3</v>
      </c>
      <c r="AV235" s="22">
        <f>VLOOKUP($B235,Sheet3!$A:$Z,8,FALSE)</f>
        <v>2.16940386910573E-3</v>
      </c>
      <c r="AW235" s="22">
        <f>VLOOKUP($B235,Sheet3!$A:$Z,9,FALSE)</f>
        <v>1.2055337788557674E-3</v>
      </c>
      <c r="AX235" s="22">
        <f>VLOOKUP($B235,Sheet3!$A:$Z,10,FALSE)</f>
        <v>2.8213546040139017E-3</v>
      </c>
      <c r="AY235" s="22">
        <f>VLOOKUP($B235,Sheet3!$A:$Z,11,FALSE)</f>
        <v>2.9210166448097826E-3</v>
      </c>
      <c r="AZ235" s="22">
        <f>VLOOKUP($B235,Sheet3!$A:$Z,12,FALSE)</f>
        <v>2.8025410980157008E-5</v>
      </c>
      <c r="BA235" s="22">
        <f>VLOOKUP($B235,Sheet3!$A:$Z,13,FALSE)</f>
        <v>1.8219769415807835E-3</v>
      </c>
      <c r="BB235" s="22">
        <f>VLOOKUP($B235,Sheet3!$A:$Z,14,FALSE)</f>
        <v>7.6572692925435683E-5</v>
      </c>
      <c r="BC235" s="23">
        <f>VLOOKUP($B235,Sheet3!$A:$Z,15,FALSE)</f>
        <v>2.483888707532543E-3</v>
      </c>
      <c r="BD235" s="22">
        <f>VLOOKUP($B235,Sheet3!$A:$Z,16,FALSE)</f>
        <v>2.1306384218422294E-3</v>
      </c>
      <c r="BE235" s="22">
        <f>VLOOKUP($B235,Sheet3!$A:$Z,17,FALSE)</f>
        <v>1.3547749275177698E-3</v>
      </c>
      <c r="BF235" s="22">
        <f>VLOOKUP($B235,Sheet3!$A:$Z,18,FALSE)</f>
        <v>1.2100013462393859E-3</v>
      </c>
      <c r="BG235" s="22">
        <f>VLOOKUP($B235,Sheet3!$A:$Z,19,FALSE)</f>
        <v>2.8789053928111076E-3</v>
      </c>
      <c r="BH235" s="22">
        <f>VLOOKUP($B235,Sheet3!$A:$Z,20,FALSE)</f>
        <v>1.0108000760738417E-3</v>
      </c>
      <c r="BI235" s="22">
        <f>VLOOKUP($B235,Sheet3!$A:$Z,21,FALSE)</f>
        <v>8.6198891963428718E-4</v>
      </c>
      <c r="BJ235" s="22">
        <f>VLOOKUP($B235,Sheet3!$A:$Z,22,FALSE)</f>
        <v>2.8410540056265357E-3</v>
      </c>
      <c r="BK235" s="22">
        <f>VLOOKUP($B235,Sheet3!$A:$Z,23,FALSE)</f>
        <v>1.074860297137566E-3</v>
      </c>
      <c r="BL235" s="22">
        <f>VLOOKUP($B235,Sheet3!$A:$Z,24,FALSE)</f>
        <v>1.9424304101750896E-3</v>
      </c>
      <c r="BM235" s="22">
        <f>VLOOKUP($B235,Sheet3!$A:$Z,25,FALSE)</f>
        <v>1.3469226855397764E-3</v>
      </c>
      <c r="BN235" s="22">
        <f>VLOOKUP($B235,Sheet3!$A:$Z,25,FALSE)</f>
        <v>1.3469226855397764E-3</v>
      </c>
    </row>
    <row r="236" spans="1:66" hidden="1" x14ac:dyDescent="0.2">
      <c r="A236">
        <f>VLOOKUP(B236,Sheet3!A:B,2,FALSE)</f>
        <v>0</v>
      </c>
      <c r="B236" s="12" t="s">
        <v>1049</v>
      </c>
      <c r="C236" s="13">
        <v>74.69</v>
      </c>
      <c r="D236" s="13">
        <v>8.42</v>
      </c>
      <c r="E236" s="12" t="s">
        <v>965</v>
      </c>
      <c r="F236" s="11" t="s">
        <v>966</v>
      </c>
      <c r="G236" s="13" t="s">
        <v>307</v>
      </c>
      <c r="H236" s="12"/>
      <c r="I236" s="12"/>
      <c r="J236" s="12" t="s">
        <v>308</v>
      </c>
      <c r="K236" s="12">
        <v>16</v>
      </c>
      <c r="L236" s="12">
        <v>66.67</v>
      </c>
      <c r="M236" s="12">
        <v>3.92</v>
      </c>
      <c r="N236" s="11" t="s">
        <v>309</v>
      </c>
      <c r="O236" s="11" t="s">
        <v>969</v>
      </c>
      <c r="P236" s="11" t="s">
        <v>970</v>
      </c>
      <c r="Q236" s="11" t="s">
        <v>971</v>
      </c>
      <c r="R236" s="11" t="s">
        <v>312</v>
      </c>
      <c r="S236" s="11" t="s">
        <v>312</v>
      </c>
      <c r="T236" s="11" t="s">
        <v>312</v>
      </c>
      <c r="U236" s="11" t="s">
        <v>967</v>
      </c>
      <c r="V236" s="12" t="s">
        <v>1050</v>
      </c>
      <c r="W236" s="11" t="s">
        <v>973</v>
      </c>
      <c r="X236" s="14">
        <v>436</v>
      </c>
      <c r="Y236" s="14">
        <v>2307</v>
      </c>
      <c r="Z236" s="14">
        <v>436</v>
      </c>
      <c r="AA236" s="15">
        <v>0.89804077346580502</v>
      </c>
      <c r="AB236" s="16">
        <v>0.51863343399656503</v>
      </c>
      <c r="AC236" s="17">
        <v>1956027</v>
      </c>
      <c r="AD236" s="14">
        <v>25359</v>
      </c>
      <c r="AE236" s="14">
        <v>25359</v>
      </c>
      <c r="AF236" s="14">
        <v>4486.3004587155901</v>
      </c>
      <c r="AG236" s="14">
        <v>4486.3004587155901</v>
      </c>
      <c r="AH236" s="14">
        <v>5270</v>
      </c>
      <c r="AI236" s="14">
        <v>5270</v>
      </c>
      <c r="AJ236" s="14">
        <v>11</v>
      </c>
      <c r="AK236" s="14">
        <v>44</v>
      </c>
      <c r="AL236" s="14">
        <v>0</v>
      </c>
      <c r="AM236" s="14">
        <v>1</v>
      </c>
      <c r="AN236" s="14">
        <v>0</v>
      </c>
      <c r="AO236" s="14">
        <v>0</v>
      </c>
      <c r="AP236" s="14">
        <v>45</v>
      </c>
      <c r="AQ236" s="22">
        <f>VLOOKUP($B236,Sheet3!$A:$Z,3,FALSE)</f>
        <v>2.0476781796523733E-4</v>
      </c>
      <c r="AR236" s="22">
        <f>VLOOKUP($B236,Sheet3!$A:$Z,4,FALSE)</f>
        <v>3.4602848419784259E-4</v>
      </c>
      <c r="AS236" s="22">
        <f>VLOOKUP($B236,Sheet3!$A:$Z,5,FALSE)</f>
        <v>2.9726311709782805E-4</v>
      </c>
      <c r="AT236" s="22">
        <f>VLOOKUP($B236,Sheet3!$A:$Z,6,FALSE)</f>
        <v>3.6890347283952308E-4</v>
      </c>
      <c r="AU236" s="22">
        <f>VLOOKUP($B236,Sheet3!$A:$Z,6,FALSE)</f>
        <v>3.6890347283952308E-4</v>
      </c>
      <c r="AV236" s="22">
        <f>VLOOKUP($B236,Sheet3!$A:$Z,8,FALSE)</f>
        <v>3.0390124543335964E-8</v>
      </c>
      <c r="AW236" s="22">
        <f>VLOOKUP($B236,Sheet3!$A:$Z,9,FALSE)</f>
        <v>4.6119794128736527E-7</v>
      </c>
      <c r="AX236" s="22">
        <f>VLOOKUP($B236,Sheet3!$A:$Z,10,FALSE)</f>
        <v>3.9492472385642873E-9</v>
      </c>
      <c r="AY236" s="22">
        <f>VLOOKUP($B236,Sheet3!$A:$Z,11,FALSE)</f>
        <v>0</v>
      </c>
      <c r="AZ236" s="22">
        <f>VLOOKUP($B236,Sheet3!$A:$Z,12,FALSE)</f>
        <v>2.4660816296997159E-7</v>
      </c>
      <c r="BA236" s="22">
        <f>VLOOKUP($B236,Sheet3!$A:$Z,13,FALSE)</f>
        <v>4.8507880829179455E-9</v>
      </c>
      <c r="BB236" s="22">
        <f>VLOOKUP($B236,Sheet3!$A:$Z,14,FALSE)</f>
        <v>2.1623986613945565E-8</v>
      </c>
      <c r="BC236" s="23">
        <f>VLOOKUP($B236,Sheet3!$A:$Z,15,FALSE)</f>
        <v>3.3216989309849999E-9</v>
      </c>
      <c r="BD236" s="22">
        <f>VLOOKUP($B236,Sheet3!$A:$Z,16,FALSE)</f>
        <v>4.7361757602671687E-5</v>
      </c>
      <c r="BE236" s="22">
        <f>VLOOKUP($B236,Sheet3!$A:$Z,17,FALSE)</f>
        <v>4.6864644445634296E-4</v>
      </c>
      <c r="BF236" s="22">
        <f>VLOOKUP($B236,Sheet3!$A:$Z,18,FALSE)</f>
        <v>4.0447375654385754E-4</v>
      </c>
      <c r="BG236" s="22">
        <f>VLOOKUP($B236,Sheet3!$A:$Z,19,FALSE)</f>
        <v>2.1816089758003637E-8</v>
      </c>
      <c r="BH236" s="22">
        <f>VLOOKUP($B236,Sheet3!$A:$Z,20,FALSE)</f>
        <v>3.115257755965482E-8</v>
      </c>
      <c r="BI236" s="22">
        <f>VLOOKUP($B236,Sheet3!$A:$Z,21,FALSE)</f>
        <v>8.7861899477002183E-6</v>
      </c>
      <c r="BJ236" s="22">
        <f>VLOOKUP($B236,Sheet3!$A:$Z,22,FALSE)</f>
        <v>1.4660031366268051E-9</v>
      </c>
      <c r="BK236" s="22">
        <f>VLOOKUP($B236,Sheet3!$A:$Z,23,FALSE)</f>
        <v>0</v>
      </c>
      <c r="BL236" s="22">
        <f>VLOOKUP($B236,Sheet3!$A:$Z,24,FALSE)</f>
        <v>4.0213183497151813E-8</v>
      </c>
      <c r="BM236" s="22">
        <f>VLOOKUP($B236,Sheet3!$A:$Z,25,FALSE)</f>
        <v>1.3083139871374767E-8</v>
      </c>
      <c r="BN236" s="22">
        <f>VLOOKUP($B236,Sheet3!$A:$Z,25,FALSE)</f>
        <v>1.3083139871374767E-8</v>
      </c>
    </row>
    <row r="237" spans="1:66" hidden="1" x14ac:dyDescent="0.2">
      <c r="A237">
        <f>VLOOKUP(B237,Sheet3!A:B,2,FALSE)</f>
        <v>0</v>
      </c>
      <c r="B237" s="12" t="s">
        <v>1051</v>
      </c>
      <c r="C237" s="13">
        <v>52.44</v>
      </c>
      <c r="D237" s="13">
        <v>0.09</v>
      </c>
      <c r="E237" s="12" t="s">
        <v>965</v>
      </c>
      <c r="F237" s="11" t="s">
        <v>1041</v>
      </c>
      <c r="G237" s="13" t="s">
        <v>307</v>
      </c>
      <c r="H237" s="12"/>
      <c r="I237" s="12"/>
      <c r="J237" s="12" t="s">
        <v>308</v>
      </c>
      <c r="K237" s="12">
        <v>4</v>
      </c>
      <c r="L237" s="12">
        <v>68.63</v>
      </c>
      <c r="M237" s="12">
        <v>3.92</v>
      </c>
      <c r="N237" s="11"/>
      <c r="O237" s="11"/>
      <c r="P237" s="11"/>
      <c r="Q237" s="11"/>
      <c r="R237" s="11"/>
      <c r="S237" s="11"/>
      <c r="T237" s="11"/>
      <c r="U237" s="11" t="s">
        <v>1041</v>
      </c>
      <c r="V237" s="12" t="s">
        <v>1052</v>
      </c>
      <c r="W237" s="11"/>
      <c r="X237" s="14">
        <v>306</v>
      </c>
      <c r="Y237" s="14">
        <v>1246</v>
      </c>
      <c r="Z237" s="14">
        <v>306</v>
      </c>
      <c r="AA237" s="15">
        <v>0.90370237293210498</v>
      </c>
      <c r="AB237" s="16">
        <v>0.488316989794645</v>
      </c>
      <c r="AC237" s="17">
        <v>1001925</v>
      </c>
      <c r="AD237" s="14">
        <v>9659</v>
      </c>
      <c r="AE237" s="14">
        <v>9659</v>
      </c>
      <c r="AF237" s="14">
        <v>3274.26470588235</v>
      </c>
      <c r="AG237" s="14">
        <v>3274.26470588235</v>
      </c>
      <c r="AH237" s="14">
        <v>3449</v>
      </c>
      <c r="AI237" s="14">
        <v>3449</v>
      </c>
      <c r="AJ237" s="14">
        <v>11</v>
      </c>
      <c r="AK237" s="14">
        <v>22</v>
      </c>
      <c r="AL237" s="14">
        <v>0</v>
      </c>
      <c r="AM237" s="14">
        <v>0</v>
      </c>
      <c r="AN237" s="14">
        <v>0</v>
      </c>
      <c r="AO237" s="14">
        <v>0</v>
      </c>
      <c r="AP237" s="14">
        <v>22</v>
      </c>
      <c r="AQ237" s="22">
        <f>VLOOKUP($B237,Sheet3!$A:$Z,3,FALSE)</f>
        <v>1.5454744298846595E-4</v>
      </c>
      <c r="AR237" s="22">
        <f>VLOOKUP($B237,Sheet3!$A:$Z,4,FALSE)</f>
        <v>3.8130127149638198E-4</v>
      </c>
      <c r="AS237" s="22">
        <f>VLOOKUP($B237,Sheet3!$A:$Z,5,FALSE)</f>
        <v>3.1137420624580923E-4</v>
      </c>
      <c r="AT237" s="22">
        <f>VLOOKUP($B237,Sheet3!$A:$Z,6,FALSE)</f>
        <v>6.1133347783501216E-4</v>
      </c>
      <c r="AU237" s="22">
        <f>VLOOKUP($B237,Sheet3!$A:$Z,6,FALSE)</f>
        <v>6.1133347783501216E-4</v>
      </c>
      <c r="AV237" s="22">
        <f>VLOOKUP($B237,Sheet3!$A:$Z,8,FALSE)</f>
        <v>1.216500347504218E-8</v>
      </c>
      <c r="AW237" s="22">
        <f>VLOOKUP($B237,Sheet3!$A:$Z,9,FALSE)</f>
        <v>1.1831703356686764E-7</v>
      </c>
      <c r="AX237" s="22">
        <f>VLOOKUP($B237,Sheet3!$A:$Z,10,FALSE)</f>
        <v>0</v>
      </c>
      <c r="AY237" s="22">
        <f>VLOOKUP($B237,Sheet3!$A:$Z,11,FALSE)</f>
        <v>0</v>
      </c>
      <c r="AZ237" s="22">
        <f>VLOOKUP($B237,Sheet3!$A:$Z,12,FALSE)</f>
        <v>1.4948305215868606E-7</v>
      </c>
      <c r="BA237" s="22">
        <f>VLOOKUP($B237,Sheet3!$A:$Z,13,FALSE)</f>
        <v>0</v>
      </c>
      <c r="BB237" s="22">
        <f>VLOOKUP($B237,Sheet3!$A:$Z,14,FALSE)</f>
        <v>6.7274508532744456E-8</v>
      </c>
      <c r="BC237" s="23">
        <f>VLOOKUP($B237,Sheet3!$A:$Z,15,FALSE)</f>
        <v>3.3593843321469044E-9</v>
      </c>
      <c r="BD237" s="22">
        <f>VLOOKUP($B237,Sheet3!$A:$Z,16,FALSE)</f>
        <v>2.8827152972395344E-5</v>
      </c>
      <c r="BE237" s="22">
        <f>VLOOKUP($B237,Sheet3!$A:$Z,17,FALSE)</f>
        <v>8.4422334108201827E-4</v>
      </c>
      <c r="BF237" s="22">
        <f>VLOOKUP($B237,Sheet3!$A:$Z,18,FALSE)</f>
        <v>7.2353356808326776E-4</v>
      </c>
      <c r="BG237" s="22">
        <f>VLOOKUP($B237,Sheet3!$A:$Z,19,FALSE)</f>
        <v>0</v>
      </c>
      <c r="BH237" s="22">
        <f>VLOOKUP($B237,Sheet3!$A:$Z,20,FALSE)</f>
        <v>3.4635606514077173E-8</v>
      </c>
      <c r="BI237" s="22">
        <f>VLOOKUP($B237,Sheet3!$A:$Z,21,FALSE)</f>
        <v>5.8941611647552345E-6</v>
      </c>
      <c r="BJ237" s="22">
        <f>VLOOKUP($B237,Sheet3!$A:$Z,22,FALSE)</f>
        <v>0</v>
      </c>
      <c r="BK237" s="22">
        <f>VLOOKUP($B237,Sheet3!$A:$Z,23,FALSE)</f>
        <v>0</v>
      </c>
      <c r="BL237" s="22">
        <f>VLOOKUP($B237,Sheet3!$A:$Z,24,FALSE)</f>
        <v>1.3316376712165346E-8</v>
      </c>
      <c r="BM237" s="22">
        <f>VLOOKUP($B237,Sheet3!$A:$Z,25,FALSE)</f>
        <v>3.4291495800606763E-9</v>
      </c>
      <c r="BN237" s="22">
        <f>VLOOKUP($B237,Sheet3!$A:$Z,25,FALSE)</f>
        <v>3.4291495800606763E-9</v>
      </c>
    </row>
    <row r="238" spans="1:66" x14ac:dyDescent="0.2">
      <c r="A238" t="str">
        <f>VLOOKUP(B238,Sheet3!A:B,2,FALSE)</f>
        <v>compare with baikal</v>
      </c>
      <c r="B238" s="12" t="s">
        <v>25</v>
      </c>
      <c r="C238" s="13">
        <v>53.27</v>
      </c>
      <c r="D238" s="13">
        <v>9.4700000000000006</v>
      </c>
      <c r="E238" s="12" t="s">
        <v>1402</v>
      </c>
      <c r="F238" s="11" t="s">
        <v>1403</v>
      </c>
      <c r="G238" s="13" t="s">
        <v>307</v>
      </c>
      <c r="H238" s="12"/>
      <c r="I238" s="12"/>
      <c r="J238" s="12" t="s">
        <v>308</v>
      </c>
      <c r="K238" s="12">
        <v>18</v>
      </c>
      <c r="L238" s="12">
        <v>68.63</v>
      </c>
      <c r="M238" s="12">
        <v>7.84</v>
      </c>
      <c r="N238" s="11"/>
      <c r="O238" s="11"/>
      <c r="P238" s="11"/>
      <c r="Q238" s="11"/>
      <c r="R238" s="11"/>
      <c r="S238" s="11"/>
      <c r="T238" s="11"/>
      <c r="U238" s="11" t="s">
        <v>1404</v>
      </c>
      <c r="V238" s="12" t="s">
        <v>1413</v>
      </c>
      <c r="W238" s="11"/>
      <c r="X238" s="14">
        <v>394</v>
      </c>
      <c r="Y238" s="14">
        <v>2373</v>
      </c>
      <c r="Z238" s="14">
        <v>394</v>
      </c>
      <c r="AA238" s="15">
        <v>0.91633433461179303</v>
      </c>
      <c r="AB238" s="16">
        <v>0.64757749267208398</v>
      </c>
      <c r="AC238" s="17">
        <v>1926537</v>
      </c>
      <c r="AD238" s="14">
        <v>44261</v>
      </c>
      <c r="AE238" s="14">
        <v>44261</v>
      </c>
      <c r="AF238" s="14">
        <v>4889.6878172588804</v>
      </c>
      <c r="AG238" s="14">
        <v>4889.6878172588804</v>
      </c>
      <c r="AH238" s="14">
        <v>6271</v>
      </c>
      <c r="AI238" s="14">
        <v>6271</v>
      </c>
      <c r="AJ238" s="14">
        <v>11</v>
      </c>
      <c r="AK238" s="14">
        <v>32</v>
      </c>
      <c r="AL238" s="14">
        <v>0</v>
      </c>
      <c r="AM238" s="14">
        <v>0</v>
      </c>
      <c r="AN238" s="14">
        <v>0</v>
      </c>
      <c r="AO238" s="14">
        <v>1</v>
      </c>
      <c r="AP238" s="14">
        <v>33</v>
      </c>
      <c r="AQ238" s="22">
        <f>VLOOKUP($B238,Sheet3!$A:$Z,3,FALSE)</f>
        <v>3.5247307553588148E-3</v>
      </c>
      <c r="AR238" s="22">
        <f>VLOOKUP($B238,Sheet3!$A:$Z,4,FALSE)</f>
        <v>7.5580060693634481E-3</v>
      </c>
      <c r="AS238" s="22">
        <f>VLOOKUP($B238,Sheet3!$A:$Z,5,FALSE)</f>
        <v>6.7442536696506149E-3</v>
      </c>
      <c r="AT238" s="22">
        <f>VLOOKUP($B238,Sheet3!$A:$Z,6,FALSE)</f>
        <v>6.2861758253618819E-3</v>
      </c>
      <c r="AU238" s="22">
        <f>VLOOKUP($B238,Sheet3!$A:$Z,6,FALSE)</f>
        <v>6.2861758253618819E-3</v>
      </c>
      <c r="AV238" s="22">
        <f>VLOOKUP($B238,Sheet3!$A:$Z,8,FALSE)</f>
        <v>9.2320448168463787E-3</v>
      </c>
      <c r="AW238" s="22">
        <f>VLOOKUP($B238,Sheet3!$A:$Z,9,FALSE)</f>
        <v>4.9120166279741197E-3</v>
      </c>
      <c r="AX238" s="22">
        <f>VLOOKUP($B238,Sheet3!$A:$Z,10,FALSE)</f>
        <v>1.104035789420214E-2</v>
      </c>
      <c r="AY238" s="22">
        <f>VLOOKUP($B238,Sheet3!$A:$Z,11,FALSE)</f>
        <v>1.2374306461386472E-2</v>
      </c>
      <c r="AZ238" s="22">
        <f>VLOOKUP($B238,Sheet3!$A:$Z,12,FALSE)</f>
        <v>1.2931464279493002E-4</v>
      </c>
      <c r="BA238" s="22">
        <f>VLOOKUP($B238,Sheet3!$A:$Z,13,FALSE)</f>
        <v>7.8282709104906638E-3</v>
      </c>
      <c r="BB238" s="22">
        <f>VLOOKUP($B238,Sheet3!$A:$Z,14,FALSE)</f>
        <v>4.5343261746744944E-4</v>
      </c>
      <c r="BC238" s="23">
        <f>VLOOKUP($B238,Sheet3!$A:$Z,15,FALSE)</f>
        <v>1.0713721685460909E-2</v>
      </c>
      <c r="BD238" s="22">
        <f>VLOOKUP($B238,Sheet3!$A:$Z,16,FALSE)</f>
        <v>1.1292687269712297E-2</v>
      </c>
      <c r="BE238" s="22">
        <f>VLOOKUP($B238,Sheet3!$A:$Z,17,FALSE)</f>
        <v>8.1984954975643821E-3</v>
      </c>
      <c r="BF238" s="22">
        <f>VLOOKUP($B238,Sheet3!$A:$Z,18,FALSE)</f>
        <v>6.4559511902187224E-3</v>
      </c>
      <c r="BG238" s="22">
        <f>VLOOKUP($B238,Sheet3!$A:$Z,19,FALSE)</f>
        <v>1.5347470145518146E-2</v>
      </c>
      <c r="BH238" s="22">
        <f>VLOOKUP($B238,Sheet3!$A:$Z,20,FALSE)</f>
        <v>5.0103255893164328E-3</v>
      </c>
      <c r="BI238" s="22">
        <f>VLOOKUP($B238,Sheet3!$A:$Z,21,FALSE)</f>
        <v>4.5850458498589769E-3</v>
      </c>
      <c r="BJ238" s="22">
        <f>VLOOKUP($B238,Sheet3!$A:$Z,22,FALSE)</f>
        <v>1.6952641218618641E-2</v>
      </c>
      <c r="BK238" s="22">
        <f>VLOOKUP($B238,Sheet3!$A:$Z,23,FALSE)</f>
        <v>5.6889577461674105E-3</v>
      </c>
      <c r="BL238" s="22">
        <f>VLOOKUP($B238,Sheet3!$A:$Z,24,FALSE)</f>
        <v>1.1280228119981592E-2</v>
      </c>
      <c r="BM238" s="22">
        <f>VLOOKUP($B238,Sheet3!$A:$Z,25,FALSE)</f>
        <v>7.9094763601652938E-3</v>
      </c>
      <c r="BN238" s="22">
        <f>VLOOKUP($B238,Sheet3!$A:$Z,25,FALSE)</f>
        <v>7.9094763601652938E-3</v>
      </c>
    </row>
    <row r="239" spans="1:66" hidden="1" x14ac:dyDescent="0.2">
      <c r="A239">
        <f>VLOOKUP(B239,Sheet3!A:B,2,FALSE)</f>
        <v>0</v>
      </c>
      <c r="B239" s="12" t="s">
        <v>1054</v>
      </c>
      <c r="C239" s="13">
        <v>88.48</v>
      </c>
      <c r="D239" s="13">
        <v>5.84</v>
      </c>
      <c r="E239" s="12" t="s">
        <v>965</v>
      </c>
      <c r="F239" s="11" t="s">
        <v>1055</v>
      </c>
      <c r="G239" s="13" t="s">
        <v>307</v>
      </c>
      <c r="H239" s="12"/>
      <c r="I239" s="12"/>
      <c r="J239" s="12" t="s">
        <v>308</v>
      </c>
      <c r="K239" s="12">
        <v>5</v>
      </c>
      <c r="L239" s="12">
        <v>86.27</v>
      </c>
      <c r="M239" s="12">
        <v>5.88</v>
      </c>
      <c r="N239" s="11" t="s">
        <v>309</v>
      </c>
      <c r="O239" s="11" t="s">
        <v>969</v>
      </c>
      <c r="P239" s="11" t="s">
        <v>1056</v>
      </c>
      <c r="Q239" s="11" t="s">
        <v>312</v>
      </c>
      <c r="R239" s="11" t="s">
        <v>312</v>
      </c>
      <c r="S239" s="11" t="s">
        <v>312</v>
      </c>
      <c r="T239" s="11" t="s">
        <v>312</v>
      </c>
      <c r="U239" s="11" t="s">
        <v>411</v>
      </c>
      <c r="V239" s="12" t="s">
        <v>1057</v>
      </c>
      <c r="W239" s="11" t="s">
        <v>1058</v>
      </c>
      <c r="X239" s="14">
        <v>257</v>
      </c>
      <c r="Y239" s="14">
        <v>2338</v>
      </c>
      <c r="Z239" s="14">
        <v>257</v>
      </c>
      <c r="AA239" s="15">
        <v>0.92460542628729503</v>
      </c>
      <c r="AB239" s="16">
        <v>0.72287682226790895</v>
      </c>
      <c r="AC239" s="17">
        <v>2058424</v>
      </c>
      <c r="AD239" s="14">
        <v>51979</v>
      </c>
      <c r="AE239" s="14">
        <v>51979</v>
      </c>
      <c r="AF239" s="14">
        <v>8009.43190661478</v>
      </c>
      <c r="AG239" s="14">
        <v>8009.43190661478</v>
      </c>
      <c r="AH239" s="14">
        <v>11623</v>
      </c>
      <c r="AI239" s="14">
        <v>11623</v>
      </c>
      <c r="AJ239" s="14">
        <v>11</v>
      </c>
      <c r="AK239" s="14">
        <v>41</v>
      </c>
      <c r="AL239" s="14">
        <v>0</v>
      </c>
      <c r="AM239" s="14">
        <v>1</v>
      </c>
      <c r="AN239" s="14">
        <v>0</v>
      </c>
      <c r="AO239" s="14">
        <v>0</v>
      </c>
      <c r="AP239" s="14">
        <v>42</v>
      </c>
      <c r="AQ239" s="22">
        <f>VLOOKUP($B239,Sheet3!$A:$Z,3,FALSE)</f>
        <v>1.9235096293685871E-4</v>
      </c>
      <c r="AR239" s="22">
        <f>VLOOKUP($B239,Sheet3!$A:$Z,4,FALSE)</f>
        <v>3.4800543617202046E-4</v>
      </c>
      <c r="AS239" s="22">
        <f>VLOOKUP($B239,Sheet3!$A:$Z,5,FALSE)</f>
        <v>1.9919069078106697E-4</v>
      </c>
      <c r="AT239" s="22">
        <f>VLOOKUP($B239,Sheet3!$A:$Z,6,FALSE)</f>
        <v>1.4104432074554969E-4</v>
      </c>
      <c r="AU239" s="22">
        <f>VLOOKUP($B239,Sheet3!$A:$Z,6,FALSE)</f>
        <v>1.4104432074554969E-4</v>
      </c>
      <c r="AV239" s="22">
        <f>VLOOKUP($B239,Sheet3!$A:$Z,8,FALSE)</f>
        <v>4.1711250152389331E-6</v>
      </c>
      <c r="AW239" s="22">
        <f>VLOOKUP($B239,Sheet3!$A:$Z,9,FALSE)</f>
        <v>1.2165510893560746E-3</v>
      </c>
      <c r="AX239" s="22">
        <f>VLOOKUP($B239,Sheet3!$A:$Z,10,FALSE)</f>
        <v>2.5746566486779181E-6</v>
      </c>
      <c r="AY239" s="22">
        <f>VLOOKUP($B239,Sheet3!$A:$Z,11,FALSE)</f>
        <v>2.2459743322612417E-6</v>
      </c>
      <c r="AZ239" s="22">
        <f>VLOOKUP($B239,Sheet3!$A:$Z,12,FALSE)</f>
        <v>1.1200896809893941E-3</v>
      </c>
      <c r="BA239" s="22">
        <f>VLOOKUP($B239,Sheet3!$A:$Z,13,FALSE)</f>
        <v>4.1296031461509705E-6</v>
      </c>
      <c r="BB239" s="22">
        <f>VLOOKUP($B239,Sheet3!$A:$Z,14,FALSE)</f>
        <v>5.0162398623240095E-4</v>
      </c>
      <c r="BC239" s="23">
        <f>VLOOKUP($B239,Sheet3!$A:$Z,15,FALSE)</f>
        <v>3.0054264628577874E-6</v>
      </c>
      <c r="BD239" s="22">
        <f>VLOOKUP($B239,Sheet3!$A:$Z,16,FALSE)</f>
        <v>1.6082385638585266E-4</v>
      </c>
      <c r="BE239" s="22">
        <f>VLOOKUP($B239,Sheet3!$A:$Z,17,FALSE)</f>
        <v>1.6858024763759811E-4</v>
      </c>
      <c r="BF239" s="22">
        <f>VLOOKUP($B239,Sheet3!$A:$Z,18,FALSE)</f>
        <v>2.4084880957497319E-4</v>
      </c>
      <c r="BG239" s="22">
        <f>VLOOKUP($B239,Sheet3!$A:$Z,19,FALSE)</f>
        <v>1.2545908369014969E-5</v>
      </c>
      <c r="BH239" s="22">
        <f>VLOOKUP($B239,Sheet3!$A:$Z,20,FALSE)</f>
        <v>1.1945362426998985E-3</v>
      </c>
      <c r="BI239" s="22">
        <f>VLOOKUP($B239,Sheet3!$A:$Z,21,FALSE)</f>
        <v>9.9447023479798868E-4</v>
      </c>
      <c r="BJ239" s="22">
        <f>VLOOKUP($B239,Sheet3!$A:$Z,22,FALSE)</f>
        <v>3.229576908821675E-6</v>
      </c>
      <c r="BK239" s="22">
        <f>VLOOKUP($B239,Sheet3!$A:$Z,23,FALSE)</f>
        <v>5.1889569905846152E-6</v>
      </c>
      <c r="BL239" s="22">
        <f>VLOOKUP($B239,Sheet3!$A:$Z,24,FALSE)</f>
        <v>4.2449139130243689E-6</v>
      </c>
      <c r="BM239" s="22">
        <f>VLOOKUP($B239,Sheet3!$A:$Z,25,FALSE)</f>
        <v>3.9850007685911826E-6</v>
      </c>
      <c r="BN239" s="22">
        <f>VLOOKUP($B239,Sheet3!$A:$Z,25,FALSE)</f>
        <v>3.9850007685911826E-6</v>
      </c>
    </row>
    <row r="240" spans="1:66" hidden="1" x14ac:dyDescent="0.2">
      <c r="A240">
        <f>VLOOKUP(B240,Sheet3!A:B,2,FALSE)</f>
        <v>0</v>
      </c>
      <c r="B240" s="12" t="s">
        <v>1059</v>
      </c>
      <c r="C240" s="13">
        <v>94.55</v>
      </c>
      <c r="D240" s="13">
        <v>2.73</v>
      </c>
      <c r="E240" s="12" t="s">
        <v>965</v>
      </c>
      <c r="F240" s="11" t="s">
        <v>978</v>
      </c>
      <c r="G240" s="13" t="s">
        <v>307</v>
      </c>
      <c r="H240" s="12"/>
      <c r="I240" s="12"/>
      <c r="J240" s="12" t="s">
        <v>308</v>
      </c>
      <c r="K240" s="12">
        <v>5</v>
      </c>
      <c r="L240" s="12">
        <v>96.08</v>
      </c>
      <c r="M240" s="12">
        <v>7.84</v>
      </c>
      <c r="N240" s="11" t="s">
        <v>309</v>
      </c>
      <c r="O240" s="11" t="s">
        <v>969</v>
      </c>
      <c r="P240" s="11" t="s">
        <v>975</v>
      </c>
      <c r="Q240" s="11" t="s">
        <v>312</v>
      </c>
      <c r="R240" s="11" t="s">
        <v>312</v>
      </c>
      <c r="S240" s="11" t="s">
        <v>312</v>
      </c>
      <c r="T240" s="11" t="s">
        <v>312</v>
      </c>
      <c r="U240" s="11" t="s">
        <v>978</v>
      </c>
      <c r="V240" s="12" t="s">
        <v>1060</v>
      </c>
      <c r="W240" s="11" t="s">
        <v>1024</v>
      </c>
      <c r="X240" s="14">
        <v>150</v>
      </c>
      <c r="Y240" s="14">
        <v>4011</v>
      </c>
      <c r="Z240" s="14">
        <v>150</v>
      </c>
      <c r="AA240" s="15">
        <v>0.92175878256587596</v>
      </c>
      <c r="AB240" s="16">
        <v>0.60561676593042302</v>
      </c>
      <c r="AC240" s="17">
        <v>4150894</v>
      </c>
      <c r="AD240" s="14">
        <v>209991</v>
      </c>
      <c r="AE240" s="14">
        <v>209991</v>
      </c>
      <c r="AF240" s="14">
        <v>27672.626666666602</v>
      </c>
      <c r="AG240" s="14">
        <v>27672.626666666602</v>
      </c>
      <c r="AH240" s="14">
        <v>46084</v>
      </c>
      <c r="AI240" s="14">
        <v>46084</v>
      </c>
      <c r="AJ240" s="14">
        <v>11</v>
      </c>
      <c r="AK240" s="14">
        <v>47</v>
      </c>
      <c r="AL240" s="14">
        <v>0</v>
      </c>
      <c r="AM240" s="14">
        <v>1</v>
      </c>
      <c r="AN240" s="14">
        <v>0</v>
      </c>
      <c r="AO240" s="14">
        <v>0</v>
      </c>
      <c r="AP240" s="14">
        <v>48</v>
      </c>
      <c r="AQ240" s="22">
        <f>VLOOKUP($B240,Sheet3!$A:$Z,3,FALSE)</f>
        <v>1.8410549525915163E-3</v>
      </c>
      <c r="AR240" s="22">
        <f>VLOOKUP($B240,Sheet3!$A:$Z,4,FALSE)</f>
        <v>4.0081156444234643E-4</v>
      </c>
      <c r="AS240" s="22">
        <f>VLOOKUP($B240,Sheet3!$A:$Z,5,FALSE)</f>
        <v>8.0368241290775921E-4</v>
      </c>
      <c r="AT240" s="22">
        <f>VLOOKUP($B240,Sheet3!$A:$Z,6,FALSE)</f>
        <v>2.2700466618116765E-4</v>
      </c>
      <c r="AU240" s="22">
        <f>VLOOKUP($B240,Sheet3!$A:$Z,6,FALSE)</f>
        <v>2.2700466618116765E-4</v>
      </c>
      <c r="AV240" s="22">
        <f>VLOOKUP($B240,Sheet3!$A:$Z,8,FALSE)</f>
        <v>2.7447678216637223E-7</v>
      </c>
      <c r="AW240" s="22">
        <f>VLOOKUP($B240,Sheet3!$A:$Z,9,FALSE)</f>
        <v>2.7730098536873567E-5</v>
      </c>
      <c r="AX240" s="22">
        <f>VLOOKUP($B240,Sheet3!$A:$Z,10,FALSE)</f>
        <v>6.2092869749228925E-8</v>
      </c>
      <c r="AY240" s="22">
        <f>VLOOKUP($B240,Sheet3!$A:$Z,11,FALSE)</f>
        <v>7.6050143931725467E-8</v>
      </c>
      <c r="AZ240" s="22">
        <f>VLOOKUP($B240,Sheet3!$A:$Z,12,FALSE)</f>
        <v>4.6186393156299686E-5</v>
      </c>
      <c r="BA240" s="22">
        <f>VLOOKUP($B240,Sheet3!$A:$Z,13,FALSE)</f>
        <v>1.1212503272208498E-7</v>
      </c>
      <c r="BB240" s="22">
        <f>VLOOKUP($B240,Sheet3!$A:$Z,14,FALSE)</f>
        <v>1.2136429443888659E-6</v>
      </c>
      <c r="BC240" s="23">
        <f>VLOOKUP($B240,Sheet3!$A:$Z,15,FALSE)</f>
        <v>1.1294853091096484E-7</v>
      </c>
      <c r="BD240" s="22">
        <f>VLOOKUP($B240,Sheet3!$A:$Z,16,FALSE)</f>
        <v>5.4263198654554059E-4</v>
      </c>
      <c r="BE240" s="22">
        <f>VLOOKUP($B240,Sheet3!$A:$Z,17,FALSE)</f>
        <v>5.0605518348208537E-4</v>
      </c>
      <c r="BF240" s="22">
        <f>VLOOKUP($B240,Sheet3!$A:$Z,18,FALSE)</f>
        <v>2.1027195892172528E-4</v>
      </c>
      <c r="BG240" s="22">
        <f>VLOOKUP($B240,Sheet3!$A:$Z,19,FALSE)</f>
        <v>1.2323955457192399E-7</v>
      </c>
      <c r="BH240" s="22">
        <f>VLOOKUP($B240,Sheet3!$A:$Z,20,FALSE)</f>
        <v>2.6082129382111725E-6</v>
      </c>
      <c r="BI240" s="22">
        <f>VLOOKUP($B240,Sheet3!$A:$Z,21,FALSE)</f>
        <v>2.7920171836657913E-3</v>
      </c>
      <c r="BJ240" s="22">
        <f>VLOOKUP($B240,Sheet3!$A:$Z,22,FALSE)</f>
        <v>2.6306893655870626E-7</v>
      </c>
      <c r="BK240" s="22">
        <f>VLOOKUP($B240,Sheet3!$A:$Z,23,FALSE)</f>
        <v>4.9766930542835976E-7</v>
      </c>
      <c r="BL240" s="22">
        <f>VLOOKUP($B240,Sheet3!$A:$Z,24,FALSE)</f>
        <v>6.1674759022238671E-7</v>
      </c>
      <c r="BM240" s="22">
        <f>VLOOKUP($B240,Sheet3!$A:$Z,25,FALSE)</f>
        <v>1.6438667148672506E-7</v>
      </c>
      <c r="BN240" s="22">
        <f>VLOOKUP($B240,Sheet3!$A:$Z,25,FALSE)</f>
        <v>1.6438667148672506E-7</v>
      </c>
    </row>
    <row r="241" spans="1:66" hidden="1" x14ac:dyDescent="0.2">
      <c r="A241">
        <f>VLOOKUP(B241,Sheet3!A:B,2,FALSE)</f>
        <v>0</v>
      </c>
      <c r="B241" s="12" t="s">
        <v>1061</v>
      </c>
      <c r="C241" s="13">
        <v>84.41</v>
      </c>
      <c r="D241" s="13">
        <v>1.82</v>
      </c>
      <c r="E241" s="12" t="s">
        <v>965</v>
      </c>
      <c r="F241" s="11" t="s">
        <v>1062</v>
      </c>
      <c r="G241" s="13" t="s">
        <v>307</v>
      </c>
      <c r="H241" s="12"/>
      <c r="I241" s="12"/>
      <c r="J241" s="12" t="s">
        <v>308</v>
      </c>
      <c r="K241" s="12">
        <v>2</v>
      </c>
      <c r="L241" s="12">
        <v>84.31</v>
      </c>
      <c r="M241" s="12">
        <v>3.92</v>
      </c>
      <c r="N241" s="11" t="s">
        <v>309</v>
      </c>
      <c r="O241" s="11" t="s">
        <v>969</v>
      </c>
      <c r="P241" s="11" t="s">
        <v>975</v>
      </c>
      <c r="Q241" s="11" t="s">
        <v>976</v>
      </c>
      <c r="R241" s="11" t="s">
        <v>977</v>
      </c>
      <c r="S241" s="11" t="s">
        <v>312</v>
      </c>
      <c r="T241" s="11" t="s">
        <v>312</v>
      </c>
      <c r="U241" s="11" t="s">
        <v>978</v>
      </c>
      <c r="V241" s="12" t="s">
        <v>1063</v>
      </c>
      <c r="W241" s="11" t="s">
        <v>1064</v>
      </c>
      <c r="X241" s="14">
        <v>629</v>
      </c>
      <c r="Y241" s="14">
        <v>3412</v>
      </c>
      <c r="Z241" s="14">
        <v>629</v>
      </c>
      <c r="AA241" s="15">
        <v>0.90945798918367804</v>
      </c>
      <c r="AB241" s="16">
        <v>0.52125367380586296</v>
      </c>
      <c r="AC241" s="17">
        <v>3138775</v>
      </c>
      <c r="AD241" s="14">
        <v>41691</v>
      </c>
      <c r="AE241" s="14">
        <v>41691</v>
      </c>
      <c r="AF241" s="14">
        <v>4990.1033386327499</v>
      </c>
      <c r="AG241" s="14">
        <v>4990.1033386327499</v>
      </c>
      <c r="AH241" s="14">
        <v>5788</v>
      </c>
      <c r="AI241" s="14">
        <v>5788</v>
      </c>
      <c r="AJ241" s="14">
        <v>11</v>
      </c>
      <c r="AK241" s="14">
        <v>30</v>
      </c>
      <c r="AL241" s="14">
        <v>0</v>
      </c>
      <c r="AM241" s="14">
        <v>1</v>
      </c>
      <c r="AN241" s="14">
        <v>0</v>
      </c>
      <c r="AO241" s="14">
        <v>1</v>
      </c>
      <c r="AP241" s="14">
        <v>32</v>
      </c>
      <c r="AQ241" s="22">
        <f>VLOOKUP($B241,Sheet3!$A:$Z,3,FALSE)</f>
        <v>8.0333633295327051E-4</v>
      </c>
      <c r="AR241" s="22">
        <f>VLOOKUP($B241,Sheet3!$A:$Z,4,FALSE)</f>
        <v>1.1103842860147849E-4</v>
      </c>
      <c r="AS241" s="22">
        <f>VLOOKUP($B241,Sheet3!$A:$Z,5,FALSE)</f>
        <v>2.4637283973209806E-4</v>
      </c>
      <c r="AT241" s="22">
        <f>VLOOKUP($B241,Sheet3!$A:$Z,6,FALSE)</f>
        <v>7.3916348057591309E-5</v>
      </c>
      <c r="AU241" s="22">
        <f>VLOOKUP($B241,Sheet3!$A:$Z,6,FALSE)</f>
        <v>7.3916348057591309E-5</v>
      </c>
      <c r="AV241" s="22">
        <f>VLOOKUP($B241,Sheet3!$A:$Z,8,FALSE)</f>
        <v>2.2571378480392341E-7</v>
      </c>
      <c r="AW241" s="22">
        <f>VLOOKUP($B241,Sheet3!$A:$Z,9,FALSE)</f>
        <v>5.2910170662526586E-6</v>
      </c>
      <c r="AX241" s="22">
        <f>VLOOKUP($B241,Sheet3!$A:$Z,10,FALSE)</f>
        <v>7.816316059203096E-8</v>
      </c>
      <c r="AY241" s="22">
        <f>VLOOKUP($B241,Sheet3!$A:$Z,11,FALSE)</f>
        <v>2.0988948290382959E-7</v>
      </c>
      <c r="AZ241" s="22">
        <f>VLOOKUP($B241,Sheet3!$A:$Z,12,FALSE)</f>
        <v>1.7781810489946222E-5</v>
      </c>
      <c r="BA241" s="22">
        <f>VLOOKUP($B241,Sheet3!$A:$Z,13,FALSE)</f>
        <v>2.0717019326954778E-7</v>
      </c>
      <c r="BB241" s="22">
        <f>VLOOKUP($B241,Sheet3!$A:$Z,14,FALSE)</f>
        <v>1.2127151141273457E-6</v>
      </c>
      <c r="BC241" s="23">
        <f>VLOOKUP($B241,Sheet3!$A:$Z,15,FALSE)</f>
        <v>3.6985271011861042E-7</v>
      </c>
      <c r="BD241" s="22">
        <f>VLOOKUP($B241,Sheet3!$A:$Z,16,FALSE)</f>
        <v>2.7826858557491226E-4</v>
      </c>
      <c r="BE241" s="22">
        <f>VLOOKUP($B241,Sheet3!$A:$Z,17,FALSE)</f>
        <v>2.9674840624455357E-4</v>
      </c>
      <c r="BF241" s="22">
        <f>VLOOKUP($B241,Sheet3!$A:$Z,18,FALSE)</f>
        <v>9.0309630797104037E-5</v>
      </c>
      <c r="BG241" s="22">
        <f>VLOOKUP($B241,Sheet3!$A:$Z,19,FALSE)</f>
        <v>2.7036171405071421E-7</v>
      </c>
      <c r="BH241" s="22">
        <f>VLOOKUP($B241,Sheet3!$A:$Z,20,FALSE)</f>
        <v>7.9892914728897529E-7</v>
      </c>
      <c r="BI241" s="22">
        <f>VLOOKUP($B241,Sheet3!$A:$Z,21,FALSE)</f>
        <v>8.7234705332210844E-4</v>
      </c>
      <c r="BJ241" s="22">
        <f>VLOOKUP($B241,Sheet3!$A:$Z,22,FALSE)</f>
        <v>9.4176756744111031E-7</v>
      </c>
      <c r="BK241" s="22">
        <f>VLOOKUP($B241,Sheet3!$A:$Z,23,FALSE)</f>
        <v>2.2336101095426489E-6</v>
      </c>
      <c r="BL241" s="22">
        <f>VLOOKUP($B241,Sheet3!$A:$Z,24,FALSE)</f>
        <v>3.9582418087854288E-6</v>
      </c>
      <c r="BM241" s="22">
        <f>VLOOKUP($B241,Sheet3!$A:$Z,25,FALSE)</f>
        <v>9.778636581290085E-7</v>
      </c>
      <c r="BN241" s="22">
        <f>VLOOKUP($B241,Sheet3!$A:$Z,25,FALSE)</f>
        <v>9.778636581290085E-7</v>
      </c>
    </row>
    <row r="242" spans="1:66" hidden="1" x14ac:dyDescent="0.2">
      <c r="A242">
        <f>VLOOKUP(B242,Sheet3!A:B,2,FALSE)</f>
        <v>0</v>
      </c>
      <c r="B242" s="12" t="s">
        <v>1065</v>
      </c>
      <c r="C242" s="13">
        <v>97.69</v>
      </c>
      <c r="D242" s="13">
        <v>4.95</v>
      </c>
      <c r="E242" s="12" t="s">
        <v>965</v>
      </c>
      <c r="F242" s="11" t="s">
        <v>411</v>
      </c>
      <c r="G242" s="13" t="s">
        <v>307</v>
      </c>
      <c r="H242" s="12"/>
      <c r="I242" s="12"/>
      <c r="J242" s="12" t="s">
        <v>308</v>
      </c>
      <c r="K242" s="12">
        <v>5</v>
      </c>
      <c r="L242" s="12">
        <v>98.04</v>
      </c>
      <c r="M242" s="12">
        <v>3.92</v>
      </c>
      <c r="N242" s="11"/>
      <c r="O242" s="11"/>
      <c r="P242" s="11"/>
      <c r="Q242" s="11"/>
      <c r="R242" s="11"/>
      <c r="S242" s="11"/>
      <c r="T242" s="11"/>
      <c r="U242" s="11" t="s">
        <v>411</v>
      </c>
      <c r="V242" s="12" t="s">
        <v>1066</v>
      </c>
      <c r="W242" s="11"/>
      <c r="X242" s="14">
        <v>171</v>
      </c>
      <c r="Y242" s="14">
        <v>3590</v>
      </c>
      <c r="Z242" s="14">
        <v>171</v>
      </c>
      <c r="AA242" s="15">
        <v>0.91378620298407498</v>
      </c>
      <c r="AB242" s="16">
        <v>0.66810849082455304</v>
      </c>
      <c r="AC242" s="17">
        <v>3375585</v>
      </c>
      <c r="AD242" s="14">
        <v>111441</v>
      </c>
      <c r="AE242" s="14">
        <v>111441</v>
      </c>
      <c r="AF242" s="14">
        <v>19740.2631578947</v>
      </c>
      <c r="AG242" s="14">
        <v>19740.2631578947</v>
      </c>
      <c r="AH242" s="14">
        <v>32547</v>
      </c>
      <c r="AI242" s="14">
        <v>32547</v>
      </c>
      <c r="AJ242" s="14">
        <v>11</v>
      </c>
      <c r="AK242" s="14">
        <v>47</v>
      </c>
      <c r="AL242" s="14">
        <v>0</v>
      </c>
      <c r="AM242" s="14">
        <v>1</v>
      </c>
      <c r="AN242" s="14">
        <v>0</v>
      </c>
      <c r="AO242" s="14">
        <v>0</v>
      </c>
      <c r="AP242" s="14">
        <v>48</v>
      </c>
      <c r="AQ242" s="22">
        <f>VLOOKUP($B242,Sheet3!$A:$Z,3,FALSE)</f>
        <v>1.86516804487581E-4</v>
      </c>
      <c r="AR242" s="22">
        <f>VLOOKUP($B242,Sheet3!$A:$Z,4,FALSE)</f>
        <v>4.3852399376742367E-4</v>
      </c>
      <c r="AS242" s="22">
        <f>VLOOKUP($B242,Sheet3!$A:$Z,5,FALSE)</f>
        <v>2.8723790732026165E-4</v>
      </c>
      <c r="AT242" s="22">
        <f>VLOOKUP($B242,Sheet3!$A:$Z,6,FALSE)</f>
        <v>1.8154608051774873E-4</v>
      </c>
      <c r="AU242" s="22">
        <f>VLOOKUP($B242,Sheet3!$A:$Z,6,FALSE)</f>
        <v>1.8154608051774873E-4</v>
      </c>
      <c r="AV242" s="22">
        <f>VLOOKUP($B242,Sheet3!$A:$Z,8,FALSE)</f>
        <v>1.073516381151028E-5</v>
      </c>
      <c r="AW242" s="22">
        <f>VLOOKUP($B242,Sheet3!$A:$Z,9,FALSE)</f>
        <v>1.0951150220559246E-3</v>
      </c>
      <c r="AX242" s="22">
        <f>VLOOKUP($B242,Sheet3!$A:$Z,10,FALSE)</f>
        <v>3.4034231756859415E-6</v>
      </c>
      <c r="AY242" s="22">
        <f>VLOOKUP($B242,Sheet3!$A:$Z,11,FALSE)</f>
        <v>1.8606911056082375E-6</v>
      </c>
      <c r="AZ242" s="22">
        <f>VLOOKUP($B242,Sheet3!$A:$Z,12,FALSE)</f>
        <v>2.3347525328092202E-3</v>
      </c>
      <c r="BA242" s="22">
        <f>VLOOKUP($B242,Sheet3!$A:$Z,13,FALSE)</f>
        <v>7.441116187806783E-6</v>
      </c>
      <c r="BB242" s="22">
        <f>VLOOKUP($B242,Sheet3!$A:$Z,14,FALSE)</f>
        <v>2.5703356327817697E-3</v>
      </c>
      <c r="BC242" s="23">
        <f>VLOOKUP($B242,Sheet3!$A:$Z,15,FALSE)</f>
        <v>2.788058522535682E-6</v>
      </c>
      <c r="BD242" s="22">
        <f>VLOOKUP($B242,Sheet3!$A:$Z,16,FALSE)</f>
        <v>1.8386393435714673E-4</v>
      </c>
      <c r="BE242" s="22">
        <f>VLOOKUP($B242,Sheet3!$A:$Z,17,FALSE)</f>
        <v>2.2484159898372979E-4</v>
      </c>
      <c r="BF242" s="22">
        <f>VLOOKUP($B242,Sheet3!$A:$Z,18,FALSE)</f>
        <v>2.2292199050759812E-4</v>
      </c>
      <c r="BG242" s="22">
        <f>VLOOKUP($B242,Sheet3!$A:$Z,19,FALSE)</f>
        <v>3.4499052428734981E-5</v>
      </c>
      <c r="BH242" s="22">
        <f>VLOOKUP($B242,Sheet3!$A:$Z,20,FALSE)</f>
        <v>1.0732561846280803E-3</v>
      </c>
      <c r="BI242" s="22">
        <f>VLOOKUP($B242,Sheet3!$A:$Z,21,FALSE)</f>
        <v>8.7797930165227323E-4</v>
      </c>
      <c r="BJ242" s="22">
        <f>VLOOKUP($B242,Sheet3!$A:$Z,22,FALSE)</f>
        <v>1.5362492893460134E-6</v>
      </c>
      <c r="BK242" s="22">
        <f>VLOOKUP($B242,Sheet3!$A:$Z,23,FALSE)</f>
        <v>8.8624207758107322E-6</v>
      </c>
      <c r="BL242" s="22">
        <f>VLOOKUP($B242,Sheet3!$A:$Z,24,FALSE)</f>
        <v>1.8650664571719127E-6</v>
      </c>
      <c r="BM242" s="22">
        <f>VLOOKUP($B242,Sheet3!$A:$Z,25,FALSE)</f>
        <v>2.7676731106767546E-6</v>
      </c>
      <c r="BN242" s="22">
        <f>VLOOKUP($B242,Sheet3!$A:$Z,25,FALSE)</f>
        <v>2.7676731106767546E-6</v>
      </c>
    </row>
    <row r="243" spans="1:66" hidden="1" x14ac:dyDescent="0.2">
      <c r="A243">
        <f>VLOOKUP(B243,Sheet3!A:B,2,FALSE)</f>
        <v>0</v>
      </c>
      <c r="B243" s="12" t="s">
        <v>1067</v>
      </c>
      <c r="C243" s="13">
        <v>78.83</v>
      </c>
      <c r="D243" s="13">
        <v>2.78</v>
      </c>
      <c r="E243" s="12" t="s">
        <v>965</v>
      </c>
      <c r="F243" s="11" t="s">
        <v>1055</v>
      </c>
      <c r="G243" s="13" t="s">
        <v>307</v>
      </c>
      <c r="H243" s="12"/>
      <c r="I243" s="12"/>
      <c r="J243" s="12" t="s">
        <v>308</v>
      </c>
      <c r="K243" s="12">
        <v>1</v>
      </c>
      <c r="L243" s="12">
        <v>84.31</v>
      </c>
      <c r="M243" s="12">
        <v>1.96</v>
      </c>
      <c r="N243" s="11"/>
      <c r="O243" s="11"/>
      <c r="P243" s="11"/>
      <c r="Q243" s="11"/>
      <c r="R243" s="11"/>
      <c r="S243" s="11"/>
      <c r="T243" s="11"/>
      <c r="U243" s="11" t="s">
        <v>411</v>
      </c>
      <c r="V243" s="12" t="s">
        <v>1068</v>
      </c>
      <c r="W243" s="11"/>
      <c r="X243" s="14">
        <v>313</v>
      </c>
      <c r="Y243" s="14">
        <v>1970</v>
      </c>
      <c r="Z243" s="14">
        <v>313</v>
      </c>
      <c r="AA243" s="15">
        <v>0.93674851720047403</v>
      </c>
      <c r="AB243" s="16">
        <v>0.71042052194543204</v>
      </c>
      <c r="AC243" s="17">
        <v>1686000</v>
      </c>
      <c r="AD243" s="14">
        <v>34847</v>
      </c>
      <c r="AE243" s="14">
        <v>34847</v>
      </c>
      <c r="AF243" s="14">
        <v>5386.5814696485604</v>
      </c>
      <c r="AG243" s="14">
        <v>5386.5814696485604</v>
      </c>
      <c r="AH243" s="14">
        <v>6417</v>
      </c>
      <c r="AI243" s="14">
        <v>6417</v>
      </c>
      <c r="AJ243" s="14">
        <v>11</v>
      </c>
      <c r="AK243" s="14">
        <v>35</v>
      </c>
      <c r="AL243" s="14">
        <v>0</v>
      </c>
      <c r="AM243" s="14">
        <v>0</v>
      </c>
      <c r="AN243" s="14">
        <v>0</v>
      </c>
      <c r="AO243" s="14">
        <v>1</v>
      </c>
      <c r="AP243" s="14">
        <v>36</v>
      </c>
      <c r="AQ243" s="22">
        <f>VLOOKUP($B243,Sheet3!$A:$Z,3,FALSE)</f>
        <v>3.4790471525514744E-5</v>
      </c>
      <c r="AR243" s="22">
        <f>VLOOKUP($B243,Sheet3!$A:$Z,4,FALSE)</f>
        <v>7.052836499797195E-5</v>
      </c>
      <c r="AS243" s="22">
        <f>VLOOKUP($B243,Sheet3!$A:$Z,5,FALSE)</f>
        <v>4.8830847207242937E-5</v>
      </c>
      <c r="AT243" s="22">
        <f>VLOOKUP($B243,Sheet3!$A:$Z,6,FALSE)</f>
        <v>3.7760811857349778E-5</v>
      </c>
      <c r="AU243" s="22">
        <f>VLOOKUP($B243,Sheet3!$A:$Z,6,FALSE)</f>
        <v>3.7760811857349778E-5</v>
      </c>
      <c r="AV243" s="22">
        <f>VLOOKUP($B243,Sheet3!$A:$Z,8,FALSE)</f>
        <v>7.3345757651655459E-6</v>
      </c>
      <c r="AW243" s="22">
        <f>VLOOKUP($B243,Sheet3!$A:$Z,9,FALSE)</f>
        <v>1.2618850254596096E-4</v>
      </c>
      <c r="AX243" s="22">
        <f>VLOOKUP($B243,Sheet3!$A:$Z,10,FALSE)</f>
        <v>4.0289155254296617E-6</v>
      </c>
      <c r="AY243" s="22">
        <f>VLOOKUP($B243,Sheet3!$A:$Z,11,FALSE)</f>
        <v>3.0429754303812736E-6</v>
      </c>
      <c r="AZ243" s="22">
        <f>VLOOKUP($B243,Sheet3!$A:$Z,12,FALSE)</f>
        <v>3.7351949177559095E-4</v>
      </c>
      <c r="BA243" s="22">
        <f>VLOOKUP($B243,Sheet3!$A:$Z,13,FALSE)</f>
        <v>7.5227669141639952E-6</v>
      </c>
      <c r="BB243" s="22">
        <f>VLOOKUP($B243,Sheet3!$A:$Z,14,FALSE)</f>
        <v>8.7224272392930785E-4</v>
      </c>
      <c r="BC243" s="23">
        <f>VLOOKUP($B243,Sheet3!$A:$Z,15,FALSE)</f>
        <v>3.6934616987433579E-6</v>
      </c>
      <c r="BD243" s="22">
        <f>VLOOKUP($B243,Sheet3!$A:$Z,16,FALSE)</f>
        <v>3.1947033254843646E-5</v>
      </c>
      <c r="BE243" s="22">
        <f>VLOOKUP($B243,Sheet3!$A:$Z,17,FALSE)</f>
        <v>3.9646331068794578E-5</v>
      </c>
      <c r="BF243" s="22">
        <f>VLOOKUP($B243,Sheet3!$A:$Z,18,FALSE)</f>
        <v>5.2043550540014879E-5</v>
      </c>
      <c r="BG243" s="22">
        <f>VLOOKUP($B243,Sheet3!$A:$Z,19,FALSE)</f>
        <v>9.5840037935525642E-6</v>
      </c>
      <c r="BH243" s="22">
        <f>VLOOKUP($B243,Sheet3!$A:$Z,20,FALSE)</f>
        <v>2.0132572660778205E-4</v>
      </c>
      <c r="BI243" s="22">
        <f>VLOOKUP($B243,Sheet3!$A:$Z,21,FALSE)</f>
        <v>1.1196785089637262E-4</v>
      </c>
      <c r="BJ243" s="22">
        <f>VLOOKUP($B243,Sheet3!$A:$Z,22,FALSE)</f>
        <v>2.0867819111976651E-6</v>
      </c>
      <c r="BK243" s="22">
        <f>VLOOKUP($B243,Sheet3!$A:$Z,23,FALSE)</f>
        <v>5.232240924263846E-6</v>
      </c>
      <c r="BL243" s="22">
        <f>VLOOKUP($B243,Sheet3!$A:$Z,24,FALSE)</f>
        <v>2.947159372159827E-6</v>
      </c>
      <c r="BM243" s="22">
        <f>VLOOKUP($B243,Sheet3!$A:$Z,25,FALSE)</f>
        <v>3.1174725810536762E-6</v>
      </c>
      <c r="BN243" s="22">
        <f>VLOOKUP($B243,Sheet3!$A:$Z,25,FALSE)</f>
        <v>3.1174725810536762E-6</v>
      </c>
    </row>
    <row r="244" spans="1:66" hidden="1" x14ac:dyDescent="0.2">
      <c r="A244">
        <f>VLOOKUP(B244,Sheet3!A:B,2,FALSE)</f>
        <v>0</v>
      </c>
      <c r="B244" s="12" t="s">
        <v>1069</v>
      </c>
      <c r="C244" s="13">
        <v>90.26</v>
      </c>
      <c r="D244" s="13">
        <v>0.99</v>
      </c>
      <c r="E244" s="12" t="s">
        <v>965</v>
      </c>
      <c r="F244" s="11" t="s">
        <v>1070</v>
      </c>
      <c r="G244" s="13" t="s">
        <v>307</v>
      </c>
      <c r="H244" s="12"/>
      <c r="I244" s="12"/>
      <c r="J244" s="12" t="s">
        <v>308</v>
      </c>
      <c r="K244" s="12">
        <v>2</v>
      </c>
      <c r="L244" s="12">
        <v>96.08</v>
      </c>
      <c r="M244" s="12">
        <v>0</v>
      </c>
      <c r="N244" s="11" t="s">
        <v>309</v>
      </c>
      <c r="O244" s="11" t="s">
        <v>969</v>
      </c>
      <c r="P244" s="11" t="s">
        <v>996</v>
      </c>
      <c r="Q244" s="11" t="s">
        <v>312</v>
      </c>
      <c r="R244" s="11" t="s">
        <v>312</v>
      </c>
      <c r="S244" s="11" t="s">
        <v>312</v>
      </c>
      <c r="T244" s="11" t="s">
        <v>312</v>
      </c>
      <c r="U244" s="11" t="s">
        <v>967</v>
      </c>
      <c r="V244" s="12" t="s">
        <v>1071</v>
      </c>
      <c r="W244" s="11" t="s">
        <v>998</v>
      </c>
      <c r="X244" s="14">
        <v>275</v>
      </c>
      <c r="Y244" s="14">
        <v>2297</v>
      </c>
      <c r="Z244" s="14">
        <v>275</v>
      </c>
      <c r="AA244" s="15">
        <v>0.86910321421525205</v>
      </c>
      <c r="AB244" s="16">
        <v>0.71904843361052395</v>
      </c>
      <c r="AC244" s="17">
        <v>1905784</v>
      </c>
      <c r="AD244" s="14">
        <v>30677</v>
      </c>
      <c r="AE244" s="14">
        <v>30677</v>
      </c>
      <c r="AF244" s="14">
        <v>6930.1236363636299</v>
      </c>
      <c r="AG244" s="14">
        <v>6930.1236363636299</v>
      </c>
      <c r="AH244" s="14">
        <v>9422</v>
      </c>
      <c r="AI244" s="14">
        <v>9422</v>
      </c>
      <c r="AJ244" s="14">
        <v>11</v>
      </c>
      <c r="AK244" s="14">
        <v>43</v>
      </c>
      <c r="AL244" s="14">
        <v>0</v>
      </c>
      <c r="AM244" s="14">
        <v>0</v>
      </c>
      <c r="AN244" s="14">
        <v>0</v>
      </c>
      <c r="AO244" s="14">
        <v>2</v>
      </c>
      <c r="AP244" s="14">
        <v>45</v>
      </c>
      <c r="AQ244" s="22">
        <f>VLOOKUP($B244,Sheet3!$A:$Z,3,FALSE)</f>
        <v>7.8023065311798675E-5</v>
      </c>
      <c r="AR244" s="22">
        <f>VLOOKUP($B244,Sheet3!$A:$Z,4,FALSE)</f>
        <v>1.8838167861860532E-4</v>
      </c>
      <c r="AS244" s="22">
        <f>VLOOKUP($B244,Sheet3!$A:$Z,5,FALSE)</f>
        <v>1.1500228580667917E-4</v>
      </c>
      <c r="AT244" s="22">
        <f>VLOOKUP($B244,Sheet3!$A:$Z,6,FALSE)</f>
        <v>8.7752381536046147E-5</v>
      </c>
      <c r="AU244" s="22">
        <f>VLOOKUP($B244,Sheet3!$A:$Z,6,FALSE)</f>
        <v>8.7752381536046147E-5</v>
      </c>
      <c r="AV244" s="22">
        <f>VLOOKUP($B244,Sheet3!$A:$Z,8,FALSE)</f>
        <v>1.6569067078788054E-5</v>
      </c>
      <c r="AW244" s="22">
        <f>VLOOKUP($B244,Sheet3!$A:$Z,9,FALSE)</f>
        <v>3.7337912048887871E-4</v>
      </c>
      <c r="AX244" s="22">
        <f>VLOOKUP($B244,Sheet3!$A:$Z,10,FALSE)</f>
        <v>9.5017363468915398E-6</v>
      </c>
      <c r="AY244" s="22">
        <f>VLOOKUP($B244,Sheet3!$A:$Z,11,FALSE)</f>
        <v>2.2835510409377374E-6</v>
      </c>
      <c r="AZ244" s="22">
        <f>VLOOKUP($B244,Sheet3!$A:$Z,12,FALSE)</f>
        <v>1.2480951748406969E-3</v>
      </c>
      <c r="BA244" s="22">
        <f>VLOOKUP($B244,Sheet3!$A:$Z,13,FALSE)</f>
        <v>1.0232129673825847E-5</v>
      </c>
      <c r="BB244" s="22">
        <f>VLOOKUP($B244,Sheet3!$A:$Z,14,FALSE)</f>
        <v>2.5620429644780387E-3</v>
      </c>
      <c r="BC244" s="23">
        <f>VLOOKUP($B244,Sheet3!$A:$Z,15,FALSE)</f>
        <v>2.4100254423868569E-6</v>
      </c>
      <c r="BD244" s="22">
        <f>VLOOKUP($B244,Sheet3!$A:$Z,16,FALSE)</f>
        <v>6.3725470732819455E-5</v>
      </c>
      <c r="BE244" s="22">
        <f>VLOOKUP($B244,Sheet3!$A:$Z,17,FALSE)</f>
        <v>9.482857434754547E-5</v>
      </c>
      <c r="BF244" s="22">
        <f>VLOOKUP($B244,Sheet3!$A:$Z,18,FALSE)</f>
        <v>1.0101547828881567E-4</v>
      </c>
      <c r="BG244" s="22">
        <f>VLOOKUP($B244,Sheet3!$A:$Z,19,FALSE)</f>
        <v>2.434691995646272E-5</v>
      </c>
      <c r="BH244" s="22">
        <f>VLOOKUP($B244,Sheet3!$A:$Z,20,FALSE)</f>
        <v>3.4455962809748437E-4</v>
      </c>
      <c r="BI244" s="22">
        <f>VLOOKUP($B244,Sheet3!$A:$Z,21,FALSE)</f>
        <v>2.4365965049757263E-4</v>
      </c>
      <c r="BJ244" s="22">
        <f>VLOOKUP($B244,Sheet3!$A:$Z,22,FALSE)</f>
        <v>2.8692342001935919E-6</v>
      </c>
      <c r="BK244" s="22">
        <f>VLOOKUP($B244,Sheet3!$A:$Z,23,FALSE)</f>
        <v>2.5524305558879005E-6</v>
      </c>
      <c r="BL244" s="22">
        <f>VLOOKUP($B244,Sheet3!$A:$Z,24,FALSE)</f>
        <v>2.8890331152219253E-6</v>
      </c>
      <c r="BM244" s="22">
        <f>VLOOKUP($B244,Sheet3!$A:$Z,25,FALSE)</f>
        <v>4.3550999252129403E-6</v>
      </c>
      <c r="BN244" s="22">
        <f>VLOOKUP($B244,Sheet3!$A:$Z,25,FALSE)</f>
        <v>4.3550999252129403E-6</v>
      </c>
    </row>
    <row r="245" spans="1:66" hidden="1" x14ac:dyDescent="0.2">
      <c r="A245">
        <f>VLOOKUP(B245,Sheet3!A:B,2,FALSE)</f>
        <v>0</v>
      </c>
      <c r="B245" s="12" t="s">
        <v>1072</v>
      </c>
      <c r="C245" s="13">
        <v>90.26</v>
      </c>
      <c r="D245" s="13">
        <v>2.97</v>
      </c>
      <c r="E245" s="12" t="s">
        <v>965</v>
      </c>
      <c r="F245" s="11" t="s">
        <v>995</v>
      </c>
      <c r="G245" s="13" t="s">
        <v>307</v>
      </c>
      <c r="H245" s="12"/>
      <c r="I245" s="12"/>
      <c r="J245" s="12" t="s">
        <v>308</v>
      </c>
      <c r="K245" s="12">
        <v>1</v>
      </c>
      <c r="L245" s="12">
        <v>94.12</v>
      </c>
      <c r="M245" s="12">
        <v>0</v>
      </c>
      <c r="N245" s="11" t="s">
        <v>309</v>
      </c>
      <c r="O245" s="11" t="s">
        <v>969</v>
      </c>
      <c r="P245" s="11" t="s">
        <v>996</v>
      </c>
      <c r="Q245" s="11" t="s">
        <v>312</v>
      </c>
      <c r="R245" s="11" t="s">
        <v>312</v>
      </c>
      <c r="S245" s="11" t="s">
        <v>312</v>
      </c>
      <c r="T245" s="11" t="s">
        <v>312</v>
      </c>
      <c r="U245" s="11" t="s">
        <v>967</v>
      </c>
      <c r="V245" s="12" t="s">
        <v>1073</v>
      </c>
      <c r="W245" s="11" t="s">
        <v>1058</v>
      </c>
      <c r="X245" s="14">
        <v>85</v>
      </c>
      <c r="Y245" s="14">
        <v>2209</v>
      </c>
      <c r="Z245" s="14">
        <v>85</v>
      </c>
      <c r="AA245" s="15">
        <v>0.90227951899742398</v>
      </c>
      <c r="AB245" s="16">
        <v>0.68499125649554904</v>
      </c>
      <c r="AC245" s="17">
        <v>2094126</v>
      </c>
      <c r="AD245" s="14">
        <v>109640</v>
      </c>
      <c r="AE245" s="14">
        <v>109640</v>
      </c>
      <c r="AF245" s="14">
        <v>24636.7764705882</v>
      </c>
      <c r="AG245" s="14">
        <v>24636.7764705882</v>
      </c>
      <c r="AH245" s="14">
        <v>41976</v>
      </c>
      <c r="AI245" s="14">
        <v>41976</v>
      </c>
      <c r="AJ245" s="14">
        <v>11</v>
      </c>
      <c r="AK245" s="14">
        <v>43</v>
      </c>
      <c r="AL245" s="14">
        <v>0</v>
      </c>
      <c r="AM245" s="14">
        <v>0</v>
      </c>
      <c r="AN245" s="14">
        <v>0</v>
      </c>
      <c r="AO245" s="14">
        <v>0</v>
      </c>
      <c r="AP245" s="14">
        <v>43</v>
      </c>
      <c r="AQ245" s="22">
        <f>VLOOKUP($B245,Sheet3!$A:$Z,3,FALSE)</f>
        <v>2.8278784782162201E-5</v>
      </c>
      <c r="AR245" s="22">
        <f>VLOOKUP($B245,Sheet3!$A:$Z,4,FALSE)</f>
        <v>5.2271581358116942E-5</v>
      </c>
      <c r="AS245" s="22">
        <f>VLOOKUP($B245,Sheet3!$A:$Z,5,FALSE)</f>
        <v>3.8493533056876199E-5</v>
      </c>
      <c r="AT245" s="22">
        <f>VLOOKUP($B245,Sheet3!$A:$Z,6,FALSE)</f>
        <v>4.2738780796273092E-5</v>
      </c>
      <c r="AU245" s="22">
        <f>VLOOKUP($B245,Sheet3!$A:$Z,6,FALSE)</f>
        <v>4.2738780796273092E-5</v>
      </c>
      <c r="AV245" s="22">
        <f>VLOOKUP($B245,Sheet3!$A:$Z,8,FALSE)</f>
        <v>2.3627804318680902E-5</v>
      </c>
      <c r="AW245" s="22">
        <f>VLOOKUP($B245,Sheet3!$A:$Z,9,FALSE)</f>
        <v>8.4103582275651378E-5</v>
      </c>
      <c r="AX245" s="22">
        <f>VLOOKUP($B245,Sheet3!$A:$Z,10,FALSE)</f>
        <v>1.2232387300392755E-5</v>
      </c>
      <c r="AY245" s="22">
        <f>VLOOKUP($B245,Sheet3!$A:$Z,11,FALSE)</f>
        <v>5.238532789444396E-6</v>
      </c>
      <c r="AZ245" s="22">
        <f>VLOOKUP($B245,Sheet3!$A:$Z,12,FALSE)</f>
        <v>5.0930750672898903E-4</v>
      </c>
      <c r="BA245" s="22">
        <f>VLOOKUP($B245,Sheet3!$A:$Z,13,FALSE)</f>
        <v>1.3380003878089336E-5</v>
      </c>
      <c r="BB245" s="22">
        <f>VLOOKUP($B245,Sheet3!$A:$Z,14,FALSE)</f>
        <v>1.1757006243570578E-3</v>
      </c>
      <c r="BC245" s="23">
        <f>VLOOKUP($B245,Sheet3!$A:$Z,15,FALSE)</f>
        <v>6.4631413203138164E-6</v>
      </c>
      <c r="BD245" s="22">
        <f>VLOOKUP($B245,Sheet3!$A:$Z,16,FALSE)</f>
        <v>2.5171876061875241E-5</v>
      </c>
      <c r="BE245" s="22">
        <f>VLOOKUP($B245,Sheet3!$A:$Z,17,FALSE)</f>
        <v>3.6614617745234481E-5</v>
      </c>
      <c r="BF245" s="22">
        <f>VLOOKUP($B245,Sheet3!$A:$Z,18,FALSE)</f>
        <v>4.8939033903219648E-5</v>
      </c>
      <c r="BG245" s="22">
        <f>VLOOKUP($B245,Sheet3!$A:$Z,19,FALSE)</f>
        <v>2.0123542058231455E-5</v>
      </c>
      <c r="BH245" s="22">
        <f>VLOOKUP($B245,Sheet3!$A:$Z,20,FALSE)</f>
        <v>9.8974002045799814E-5</v>
      </c>
      <c r="BI245" s="22">
        <f>VLOOKUP($B245,Sheet3!$A:$Z,21,FALSE)</f>
        <v>7.0868643649442948E-5</v>
      </c>
      <c r="BJ245" s="22">
        <f>VLOOKUP($B245,Sheet3!$A:$Z,22,FALSE)</f>
        <v>3.9646835866218203E-6</v>
      </c>
      <c r="BK245" s="22">
        <f>VLOOKUP($B245,Sheet3!$A:$Z,23,FALSE)</f>
        <v>7.7394895375962102E-6</v>
      </c>
      <c r="BL245" s="22">
        <f>VLOOKUP($B245,Sheet3!$A:$Z,24,FALSE)</f>
        <v>5.4004017618045838E-6</v>
      </c>
      <c r="BM245" s="22">
        <f>VLOOKUP($B245,Sheet3!$A:$Z,25,FALSE)</f>
        <v>7.2196399719623062E-6</v>
      </c>
      <c r="BN245" s="22">
        <f>VLOOKUP($B245,Sheet3!$A:$Z,25,FALSE)</f>
        <v>7.2196399719623062E-6</v>
      </c>
    </row>
    <row r="246" spans="1:66" hidden="1" x14ac:dyDescent="0.2">
      <c r="A246">
        <f>VLOOKUP(B246,Sheet3!A:B,2,FALSE)</f>
        <v>0</v>
      </c>
      <c r="B246" s="12" t="s">
        <v>1074</v>
      </c>
      <c r="C246" s="13">
        <v>89.35</v>
      </c>
      <c r="D246" s="13">
        <v>3.32</v>
      </c>
      <c r="E246" s="12" t="s">
        <v>965</v>
      </c>
      <c r="F246" s="11" t="s">
        <v>1075</v>
      </c>
      <c r="G246" s="13" t="s">
        <v>307</v>
      </c>
      <c r="H246" s="12"/>
      <c r="I246" s="12"/>
      <c r="J246" s="12" t="s">
        <v>308</v>
      </c>
      <c r="K246" s="12">
        <v>1</v>
      </c>
      <c r="L246" s="12">
        <v>96.08</v>
      </c>
      <c r="M246" s="12">
        <v>7.84</v>
      </c>
      <c r="N246" s="11"/>
      <c r="O246" s="11"/>
      <c r="P246" s="11"/>
      <c r="Q246" s="11"/>
      <c r="R246" s="11"/>
      <c r="S246" s="11"/>
      <c r="T246" s="11"/>
      <c r="U246" s="11" t="s">
        <v>411</v>
      </c>
      <c r="V246" s="12" t="s">
        <v>1076</v>
      </c>
      <c r="W246" s="11"/>
      <c r="X246" s="14">
        <v>371</v>
      </c>
      <c r="Y246" s="14">
        <v>2960</v>
      </c>
      <c r="Z246" s="14">
        <v>371</v>
      </c>
      <c r="AA246" s="15">
        <v>0.90479355134726003</v>
      </c>
      <c r="AB246" s="16">
        <v>0.70892837801886199</v>
      </c>
      <c r="AC246" s="17">
        <v>2852937</v>
      </c>
      <c r="AD246" s="14">
        <v>36174</v>
      </c>
      <c r="AE246" s="14">
        <v>36174</v>
      </c>
      <c r="AF246" s="14">
        <v>7689.8571428571404</v>
      </c>
      <c r="AG246" s="14">
        <v>7689.8571428571404</v>
      </c>
      <c r="AH246" s="14">
        <v>10380</v>
      </c>
      <c r="AI246" s="14">
        <v>10380</v>
      </c>
      <c r="AJ246" s="14">
        <v>11</v>
      </c>
      <c r="AK246" s="14">
        <v>42</v>
      </c>
      <c r="AL246" s="14">
        <v>0</v>
      </c>
      <c r="AM246" s="14">
        <v>1</v>
      </c>
      <c r="AN246" s="14">
        <v>0</v>
      </c>
      <c r="AO246" s="14">
        <v>0</v>
      </c>
      <c r="AP246" s="14">
        <v>43</v>
      </c>
      <c r="AQ246" s="22">
        <f>VLOOKUP($B246,Sheet3!$A:$Z,3,FALSE)</f>
        <v>3.1652963445653946E-5</v>
      </c>
      <c r="AR246" s="22">
        <f>VLOOKUP($B246,Sheet3!$A:$Z,4,FALSE)</f>
        <v>7.7231942210200939E-5</v>
      </c>
      <c r="AS246" s="22">
        <f>VLOOKUP($B246,Sheet3!$A:$Z,5,FALSE)</f>
        <v>6.3698233294476293E-5</v>
      </c>
      <c r="AT246" s="22">
        <f>VLOOKUP($B246,Sheet3!$A:$Z,6,FALSE)</f>
        <v>4.8286518279381887E-5</v>
      </c>
      <c r="AU246" s="22">
        <f>VLOOKUP($B246,Sheet3!$A:$Z,6,FALSE)</f>
        <v>4.8286518279381887E-5</v>
      </c>
      <c r="AV246" s="22">
        <f>VLOOKUP($B246,Sheet3!$A:$Z,8,FALSE)</f>
        <v>1.8224650481973844E-5</v>
      </c>
      <c r="AW246" s="22">
        <f>VLOOKUP($B246,Sheet3!$A:$Z,9,FALSE)</f>
        <v>1.3895038462718326E-4</v>
      </c>
      <c r="AX246" s="22">
        <f>VLOOKUP($B246,Sheet3!$A:$Z,10,FALSE)</f>
        <v>9.5481198188448457E-6</v>
      </c>
      <c r="AY246" s="22">
        <f>VLOOKUP($B246,Sheet3!$A:$Z,11,FALSE)</f>
        <v>8.4983770582548623E-6</v>
      </c>
      <c r="AZ246" s="22">
        <f>VLOOKUP($B246,Sheet3!$A:$Z,12,FALSE)</f>
        <v>3.7451549684784164E-4</v>
      </c>
      <c r="BA246" s="22">
        <f>VLOOKUP($B246,Sheet3!$A:$Z,13,FALSE)</f>
        <v>1.2412937742951391E-5</v>
      </c>
      <c r="BB246" s="22">
        <f>VLOOKUP($B246,Sheet3!$A:$Z,14,FALSE)</f>
        <v>8.9630562209278822E-4</v>
      </c>
      <c r="BC246" s="23">
        <f>VLOOKUP($B246,Sheet3!$A:$Z,15,FALSE)</f>
        <v>1.0533091374612372E-5</v>
      </c>
      <c r="BD246" s="22">
        <f>VLOOKUP($B246,Sheet3!$A:$Z,16,FALSE)</f>
        <v>3.0372355991805438E-5</v>
      </c>
      <c r="BE246" s="22">
        <f>VLOOKUP($B246,Sheet3!$A:$Z,17,FALSE)</f>
        <v>4.2586858660387905E-5</v>
      </c>
      <c r="BF246" s="22">
        <f>VLOOKUP($B246,Sheet3!$A:$Z,18,FALSE)</f>
        <v>5.4608776437033282E-5</v>
      </c>
      <c r="BG246" s="22">
        <f>VLOOKUP($B246,Sheet3!$A:$Z,19,FALSE)</f>
        <v>1.9242822643845259E-5</v>
      </c>
      <c r="BH246" s="22">
        <f>VLOOKUP($B246,Sheet3!$A:$Z,20,FALSE)</f>
        <v>1.609029918215973E-4</v>
      </c>
      <c r="BI246" s="22">
        <f>VLOOKUP($B246,Sheet3!$A:$Z,21,FALSE)</f>
        <v>6.6165191139161289E-5</v>
      </c>
      <c r="BJ246" s="22">
        <f>VLOOKUP($B246,Sheet3!$A:$Z,22,FALSE)</f>
        <v>1.1294058387969405E-5</v>
      </c>
      <c r="BK246" s="22">
        <f>VLOOKUP($B246,Sheet3!$A:$Z,23,FALSE)</f>
        <v>1.8722459239707045E-5</v>
      </c>
      <c r="BL246" s="22">
        <f>VLOOKUP($B246,Sheet3!$A:$Z,24,FALSE)</f>
        <v>1.9200799810685227E-5</v>
      </c>
      <c r="BM246" s="22">
        <f>VLOOKUP($B246,Sheet3!$A:$Z,25,FALSE)</f>
        <v>1.3247738721491759E-5</v>
      </c>
      <c r="BN246" s="22">
        <f>VLOOKUP($B246,Sheet3!$A:$Z,25,FALSE)</f>
        <v>1.3247738721491759E-5</v>
      </c>
    </row>
    <row r="247" spans="1:66" hidden="1" x14ac:dyDescent="0.2">
      <c r="A247">
        <f>VLOOKUP(B247,Sheet3!A:B,2,FALSE)</f>
        <v>0</v>
      </c>
      <c r="B247" s="12" t="s">
        <v>1077</v>
      </c>
      <c r="C247" s="13">
        <v>97.03</v>
      </c>
      <c r="D247" s="13">
        <v>1.68</v>
      </c>
      <c r="E247" s="12" t="s">
        <v>965</v>
      </c>
      <c r="F247" s="11" t="s">
        <v>967</v>
      </c>
      <c r="G247" s="13" t="s">
        <v>307</v>
      </c>
      <c r="H247" s="12"/>
      <c r="I247" s="12"/>
      <c r="J247" s="12" t="s">
        <v>308</v>
      </c>
      <c r="K247" s="12">
        <v>4</v>
      </c>
      <c r="L247" s="12">
        <v>96.08</v>
      </c>
      <c r="M247" s="12">
        <v>5.26</v>
      </c>
      <c r="N247" s="11" t="s">
        <v>309</v>
      </c>
      <c r="O247" s="11" t="s">
        <v>969</v>
      </c>
      <c r="P247" s="11" t="s">
        <v>970</v>
      </c>
      <c r="Q247" s="11" t="s">
        <v>1078</v>
      </c>
      <c r="R247" s="11" t="s">
        <v>312</v>
      </c>
      <c r="S247" s="11" t="s">
        <v>312</v>
      </c>
      <c r="T247" s="11" t="s">
        <v>312</v>
      </c>
      <c r="U247" s="11" t="s">
        <v>967</v>
      </c>
      <c r="V247" s="12" t="s">
        <v>1079</v>
      </c>
      <c r="W247" s="11" t="s">
        <v>1080</v>
      </c>
      <c r="X247" s="14">
        <v>86</v>
      </c>
      <c r="Y247" s="14">
        <v>2516</v>
      </c>
      <c r="Z247" s="14">
        <v>86</v>
      </c>
      <c r="AA247" s="15">
        <v>0.88813266048690198</v>
      </c>
      <c r="AB247" s="16">
        <v>0.63494770928203903</v>
      </c>
      <c r="AC247" s="17">
        <v>2517464</v>
      </c>
      <c r="AD247" s="14">
        <v>174777</v>
      </c>
      <c r="AE247" s="14">
        <v>174777</v>
      </c>
      <c r="AF247" s="14">
        <v>29272.837209302299</v>
      </c>
      <c r="AG247" s="14">
        <v>29272.837209302299</v>
      </c>
      <c r="AH247" s="14">
        <v>46843</v>
      </c>
      <c r="AI247" s="14">
        <v>46843</v>
      </c>
      <c r="AJ247" s="14">
        <v>11</v>
      </c>
      <c r="AK247" s="14">
        <v>44</v>
      </c>
      <c r="AL247" s="14">
        <v>0</v>
      </c>
      <c r="AM247" s="14">
        <v>1</v>
      </c>
      <c r="AN247" s="14">
        <v>0</v>
      </c>
      <c r="AO247" s="14">
        <v>1</v>
      </c>
      <c r="AP247" s="14">
        <v>46</v>
      </c>
      <c r="AQ247" s="22">
        <f>VLOOKUP($B247,Sheet3!$A:$Z,3,FALSE)</f>
        <v>1.6070723101453325E-4</v>
      </c>
      <c r="AR247" s="22">
        <f>VLOOKUP($B247,Sheet3!$A:$Z,4,FALSE)</f>
        <v>2.6573708920204104E-4</v>
      </c>
      <c r="AS247" s="22">
        <f>VLOOKUP($B247,Sheet3!$A:$Z,5,FALSE)</f>
        <v>2.0467585849188687E-4</v>
      </c>
      <c r="AT247" s="22">
        <f>VLOOKUP($B247,Sheet3!$A:$Z,6,FALSE)</f>
        <v>1.4204053686315583E-4</v>
      </c>
      <c r="AU247" s="22">
        <f>VLOOKUP($B247,Sheet3!$A:$Z,6,FALSE)</f>
        <v>1.4204053686315583E-4</v>
      </c>
      <c r="AV247" s="22">
        <f>VLOOKUP($B247,Sheet3!$A:$Z,8,FALSE)</f>
        <v>4.3564450128411212E-6</v>
      </c>
      <c r="AW247" s="22">
        <f>VLOOKUP($B247,Sheet3!$A:$Z,9,FALSE)</f>
        <v>9.0622931181665468E-4</v>
      </c>
      <c r="AX247" s="22">
        <f>VLOOKUP($B247,Sheet3!$A:$Z,10,FALSE)</f>
        <v>4.6546295397805556E-7</v>
      </c>
      <c r="AY247" s="22">
        <f>VLOOKUP($B247,Sheet3!$A:$Z,11,FALSE)</f>
        <v>2.6303247274855871E-7</v>
      </c>
      <c r="AZ247" s="22">
        <f>VLOOKUP($B247,Sheet3!$A:$Z,12,FALSE)</f>
        <v>1.1245350207880697E-3</v>
      </c>
      <c r="BA247" s="22">
        <f>VLOOKUP($B247,Sheet3!$A:$Z,13,FALSE)</f>
        <v>3.5834766903092568E-6</v>
      </c>
      <c r="BB247" s="22">
        <f>VLOOKUP($B247,Sheet3!$A:$Z,14,FALSE)</f>
        <v>1.4496364313707642E-3</v>
      </c>
      <c r="BC247" s="23">
        <f>VLOOKUP($B247,Sheet3!$A:$Z,15,FALSE)</f>
        <v>4.4020553976884949E-7</v>
      </c>
      <c r="BD247" s="22">
        <f>VLOOKUP($B247,Sheet3!$A:$Z,16,FALSE)</f>
        <v>1.0108609303093559E-4</v>
      </c>
      <c r="BE247" s="22">
        <f>VLOOKUP($B247,Sheet3!$A:$Z,17,FALSE)</f>
        <v>1.8065329483710741E-4</v>
      </c>
      <c r="BF247" s="22">
        <f>VLOOKUP($B247,Sheet3!$A:$Z,18,FALSE)</f>
        <v>1.4365178243004733E-4</v>
      </c>
      <c r="BG247" s="22">
        <f>VLOOKUP($B247,Sheet3!$A:$Z,19,FALSE)</f>
        <v>1.1006863164269445E-5</v>
      </c>
      <c r="BH247" s="22">
        <f>VLOOKUP($B247,Sheet3!$A:$Z,20,FALSE)</f>
        <v>5.9537744317715265E-4</v>
      </c>
      <c r="BI247" s="22">
        <f>VLOOKUP($B247,Sheet3!$A:$Z,21,FALSE)</f>
        <v>4.3867569940058554E-4</v>
      </c>
      <c r="BJ247" s="22">
        <f>VLOOKUP($B247,Sheet3!$A:$Z,22,FALSE)</f>
        <v>3.4317236247903754E-7</v>
      </c>
      <c r="BK247" s="22">
        <f>VLOOKUP($B247,Sheet3!$A:$Z,23,FALSE)</f>
        <v>2.2370644631347965E-6</v>
      </c>
      <c r="BL247" s="22">
        <f>VLOOKUP($B247,Sheet3!$A:$Z,24,FALSE)</f>
        <v>5.7633166259225377E-7</v>
      </c>
      <c r="BM247" s="22">
        <f>VLOOKUP($B247,Sheet3!$A:$Z,25,FALSE)</f>
        <v>6.7338210303651503E-7</v>
      </c>
      <c r="BN247" s="22">
        <f>VLOOKUP($B247,Sheet3!$A:$Z,25,FALSE)</f>
        <v>6.7338210303651503E-7</v>
      </c>
    </row>
    <row r="248" spans="1:66" hidden="1" x14ac:dyDescent="0.2">
      <c r="A248">
        <f>VLOOKUP(B248,Sheet3!A:B,2,FALSE)</f>
        <v>0</v>
      </c>
      <c r="B248" s="12" t="s">
        <v>1081</v>
      </c>
      <c r="C248" s="13">
        <v>94.03</v>
      </c>
      <c r="D248" s="13">
        <v>0</v>
      </c>
      <c r="E248" s="12" t="s">
        <v>965</v>
      </c>
      <c r="F248" s="11" t="s">
        <v>1082</v>
      </c>
      <c r="G248" s="13" t="s">
        <v>307</v>
      </c>
      <c r="H248" s="12"/>
      <c r="I248" s="12"/>
      <c r="J248" s="12" t="s">
        <v>308</v>
      </c>
      <c r="K248" s="12">
        <v>3</v>
      </c>
      <c r="L248" s="12">
        <v>96.08</v>
      </c>
      <c r="M248" s="12">
        <v>5.88</v>
      </c>
      <c r="N248" s="11" t="s">
        <v>309</v>
      </c>
      <c r="O248" s="11" t="s">
        <v>969</v>
      </c>
      <c r="P248" s="11" t="s">
        <v>1083</v>
      </c>
      <c r="Q248" s="11" t="s">
        <v>1084</v>
      </c>
      <c r="R248" s="11" t="s">
        <v>1085</v>
      </c>
      <c r="S248" s="11" t="s">
        <v>312</v>
      </c>
      <c r="T248" s="11" t="s">
        <v>312</v>
      </c>
      <c r="U248" s="11" t="s">
        <v>1082</v>
      </c>
      <c r="V248" s="12" t="s">
        <v>1086</v>
      </c>
      <c r="W248" s="11" t="s">
        <v>1087</v>
      </c>
      <c r="X248" s="14">
        <v>383</v>
      </c>
      <c r="Y248" s="14">
        <v>3051</v>
      </c>
      <c r="Z248" s="14">
        <v>383</v>
      </c>
      <c r="AA248" s="15">
        <v>0.92589839889041303</v>
      </c>
      <c r="AB248" s="16">
        <v>0.53376236804653698</v>
      </c>
      <c r="AC248" s="17">
        <v>2985617</v>
      </c>
      <c r="AD248" s="14">
        <v>105450</v>
      </c>
      <c r="AE248" s="14">
        <v>105450</v>
      </c>
      <c r="AF248" s="14">
        <v>7795.3446475195797</v>
      </c>
      <c r="AG248" s="14">
        <v>7795.3446475195797</v>
      </c>
      <c r="AH248" s="14">
        <v>11269</v>
      </c>
      <c r="AI248" s="14">
        <v>11269</v>
      </c>
      <c r="AJ248" s="14">
        <v>11</v>
      </c>
      <c r="AK248" s="14">
        <v>44</v>
      </c>
      <c r="AL248" s="14">
        <v>0</v>
      </c>
      <c r="AM248" s="14">
        <v>0</v>
      </c>
      <c r="AN248" s="14">
        <v>0</v>
      </c>
      <c r="AO248" s="14">
        <v>0</v>
      </c>
      <c r="AP248" s="14">
        <v>44</v>
      </c>
      <c r="AQ248" s="22">
        <f>VLOOKUP($B248,Sheet3!$A:$Z,3,FALSE)</f>
        <v>1.2524117931516328E-4</v>
      </c>
      <c r="AR248" s="22">
        <f>VLOOKUP($B248,Sheet3!$A:$Z,4,FALSE)</f>
        <v>1.5411340782384985E-4</v>
      </c>
      <c r="AS248" s="22">
        <f>VLOOKUP($B248,Sheet3!$A:$Z,5,FALSE)</f>
        <v>1.5659737761970316E-4</v>
      </c>
      <c r="AT248" s="22">
        <f>VLOOKUP($B248,Sheet3!$A:$Z,6,FALSE)</f>
        <v>1.6063631937678186E-4</v>
      </c>
      <c r="AU248" s="22">
        <f>VLOOKUP($B248,Sheet3!$A:$Z,6,FALSE)</f>
        <v>1.6063631937678186E-4</v>
      </c>
      <c r="AV248" s="22">
        <f>VLOOKUP($B248,Sheet3!$A:$Z,8,FALSE)</f>
        <v>3.0609859334621139E-4</v>
      </c>
      <c r="AW248" s="22">
        <f>VLOOKUP($B248,Sheet3!$A:$Z,9,FALSE)</f>
        <v>1.1975101620644691E-4</v>
      </c>
      <c r="AX248" s="22">
        <f>VLOOKUP($B248,Sheet3!$A:$Z,10,FALSE)</f>
        <v>2.2558617119360644E-4</v>
      </c>
      <c r="AY248" s="22">
        <f>VLOOKUP($B248,Sheet3!$A:$Z,11,FALSE)</f>
        <v>4.7754358175136429E-4</v>
      </c>
      <c r="AZ248" s="22">
        <f>VLOOKUP($B248,Sheet3!$A:$Z,12,FALSE)</f>
        <v>9.5944154601543469E-6</v>
      </c>
      <c r="BA248" s="22">
        <f>VLOOKUP($B248,Sheet3!$A:$Z,13,FALSE)</f>
        <v>3.1401990082238545E-4</v>
      </c>
      <c r="BB248" s="22">
        <f>VLOOKUP($B248,Sheet3!$A:$Z,14,FALSE)</f>
        <v>1.6693288048354162E-5</v>
      </c>
      <c r="BC248" s="23">
        <f>VLOOKUP($B248,Sheet3!$A:$Z,15,FALSE)</f>
        <v>5.1612677215486956E-4</v>
      </c>
      <c r="BD248" s="22">
        <f>VLOOKUP($B248,Sheet3!$A:$Z,16,FALSE)</f>
        <v>2.4021230474616416E-4</v>
      </c>
      <c r="BE248" s="22">
        <f>VLOOKUP($B248,Sheet3!$A:$Z,17,FALSE)</f>
        <v>1.9217887459672717E-4</v>
      </c>
      <c r="BF248" s="22">
        <f>VLOOKUP($B248,Sheet3!$A:$Z,18,FALSE)</f>
        <v>1.5279365055706105E-4</v>
      </c>
      <c r="BG248" s="22">
        <f>VLOOKUP($B248,Sheet3!$A:$Z,19,FALSE)</f>
        <v>2.405349551480127E-4</v>
      </c>
      <c r="BH248" s="22">
        <f>VLOOKUP($B248,Sheet3!$A:$Z,20,FALSE)</f>
        <v>1.2268365549247519E-4</v>
      </c>
      <c r="BI248" s="22">
        <f>VLOOKUP($B248,Sheet3!$A:$Z,21,FALSE)</f>
        <v>1.0304544767617242E-4</v>
      </c>
      <c r="BJ248" s="22">
        <f>VLOOKUP($B248,Sheet3!$A:$Z,22,FALSE)</f>
        <v>1.9335112152894847E-4</v>
      </c>
      <c r="BK248" s="22">
        <f>VLOOKUP($B248,Sheet3!$A:$Z,23,FALSE)</f>
        <v>1.9799925373134933E-4</v>
      </c>
      <c r="BL248" s="22">
        <f>VLOOKUP($B248,Sheet3!$A:$Z,24,FALSE)</f>
        <v>2.6877076403855399E-4</v>
      </c>
      <c r="BM248" s="22">
        <f>VLOOKUP($B248,Sheet3!$A:$Z,25,FALSE)</f>
        <v>2.6726055065412946E-4</v>
      </c>
      <c r="BN248" s="22">
        <f>VLOOKUP($B248,Sheet3!$A:$Z,25,FALSE)</f>
        <v>2.6726055065412946E-4</v>
      </c>
    </row>
    <row r="249" spans="1:66" hidden="1" x14ac:dyDescent="0.2">
      <c r="A249">
        <f>VLOOKUP(B249,Sheet3!A:B,2,FALSE)</f>
        <v>0</v>
      </c>
      <c r="B249" s="12" t="s">
        <v>1088</v>
      </c>
      <c r="C249" s="13">
        <v>97.69</v>
      </c>
      <c r="D249" s="13">
        <v>0.69</v>
      </c>
      <c r="E249" s="12" t="s">
        <v>965</v>
      </c>
      <c r="F249" s="11" t="s">
        <v>1089</v>
      </c>
      <c r="G249" s="13" t="s">
        <v>307</v>
      </c>
      <c r="H249" s="12"/>
      <c r="I249" s="12"/>
      <c r="J249" s="12" t="s">
        <v>308</v>
      </c>
      <c r="K249" s="12">
        <v>5</v>
      </c>
      <c r="L249" s="12">
        <v>98.04</v>
      </c>
      <c r="M249" s="12">
        <v>0</v>
      </c>
      <c r="N249" s="11" t="s">
        <v>309</v>
      </c>
      <c r="O249" s="11" t="s">
        <v>969</v>
      </c>
      <c r="P249" s="11" t="s">
        <v>970</v>
      </c>
      <c r="Q249" s="11" t="s">
        <v>1090</v>
      </c>
      <c r="R249" s="11" t="s">
        <v>312</v>
      </c>
      <c r="S249" s="11" t="s">
        <v>312</v>
      </c>
      <c r="T249" s="11" t="s">
        <v>312</v>
      </c>
      <c r="U249" s="11" t="s">
        <v>967</v>
      </c>
      <c r="V249" s="12" t="s">
        <v>1091</v>
      </c>
      <c r="W249" s="11" t="s">
        <v>1080</v>
      </c>
      <c r="X249" s="14">
        <v>91</v>
      </c>
      <c r="Y249" s="14">
        <v>2289</v>
      </c>
      <c r="Z249" s="14">
        <v>91</v>
      </c>
      <c r="AA249" s="15">
        <v>0.887870918234825</v>
      </c>
      <c r="AB249" s="16">
        <v>0.64075236459894003</v>
      </c>
      <c r="AC249" s="17">
        <v>2275333</v>
      </c>
      <c r="AD249" s="14">
        <v>236418</v>
      </c>
      <c r="AE249" s="14">
        <v>236418</v>
      </c>
      <c r="AF249" s="14">
        <v>25003.659340659298</v>
      </c>
      <c r="AG249" s="14">
        <v>25003.659340659298</v>
      </c>
      <c r="AH249" s="14">
        <v>69920</v>
      </c>
      <c r="AI249" s="14">
        <v>69920</v>
      </c>
      <c r="AJ249" s="14">
        <v>11</v>
      </c>
      <c r="AK249" s="14">
        <v>46</v>
      </c>
      <c r="AL249" s="14">
        <v>0</v>
      </c>
      <c r="AM249" s="14">
        <v>1</v>
      </c>
      <c r="AN249" s="14">
        <v>0</v>
      </c>
      <c r="AO249" s="14">
        <v>1</v>
      </c>
      <c r="AP249" s="14">
        <v>48</v>
      </c>
      <c r="AQ249" s="22">
        <f>VLOOKUP($B249,Sheet3!$A:$Z,3,FALSE)</f>
        <v>1.927956119153894E-4</v>
      </c>
      <c r="AR249" s="22">
        <f>VLOOKUP($B249,Sheet3!$A:$Z,4,FALSE)</f>
        <v>2.8381716057553004E-4</v>
      </c>
      <c r="AS249" s="22">
        <f>VLOOKUP($B249,Sheet3!$A:$Z,5,FALSE)</f>
        <v>2.2554947674050788E-4</v>
      </c>
      <c r="AT249" s="22">
        <f>VLOOKUP($B249,Sheet3!$A:$Z,6,FALSE)</f>
        <v>1.6307092445089495E-4</v>
      </c>
      <c r="AU249" s="22">
        <f>VLOOKUP($B249,Sheet3!$A:$Z,6,FALSE)</f>
        <v>1.6307092445089495E-4</v>
      </c>
      <c r="AV249" s="22">
        <f>VLOOKUP($B249,Sheet3!$A:$Z,8,FALSE)</f>
        <v>1.1389846954459683E-5</v>
      </c>
      <c r="AW249" s="22">
        <f>VLOOKUP($B249,Sheet3!$A:$Z,9,FALSE)</f>
        <v>1.1221015912111719E-3</v>
      </c>
      <c r="AX249" s="22">
        <f>VLOOKUP($B249,Sheet3!$A:$Z,10,FALSE)</f>
        <v>1.1040840169809332E-5</v>
      </c>
      <c r="AY249" s="22">
        <f>VLOOKUP($B249,Sheet3!$A:$Z,11,FALSE)</f>
        <v>6.1172652870462216E-6</v>
      </c>
      <c r="AZ249" s="22">
        <f>VLOOKUP($B249,Sheet3!$A:$Z,12,FALSE)</f>
        <v>1.5229579596751921E-3</v>
      </c>
      <c r="BA249" s="22">
        <f>VLOOKUP($B249,Sheet3!$A:$Z,13,FALSE)</f>
        <v>9.1279749674360399E-6</v>
      </c>
      <c r="BB249" s="22">
        <f>VLOOKUP($B249,Sheet3!$A:$Z,14,FALSE)</f>
        <v>1.538491093838925E-3</v>
      </c>
      <c r="BC249" s="23">
        <f>VLOOKUP($B249,Sheet3!$A:$Z,15,FALSE)</f>
        <v>5.9406864234559376E-6</v>
      </c>
      <c r="BD249" s="22">
        <f>VLOOKUP($B249,Sheet3!$A:$Z,16,FALSE)</f>
        <v>1.4916199055145922E-4</v>
      </c>
      <c r="BE249" s="22">
        <f>VLOOKUP($B249,Sheet3!$A:$Z,17,FALSE)</f>
        <v>2.3395648598182058E-4</v>
      </c>
      <c r="BF249" s="22">
        <f>VLOOKUP($B249,Sheet3!$A:$Z,18,FALSE)</f>
        <v>1.8604143791086275E-4</v>
      </c>
      <c r="BG249" s="22">
        <f>VLOOKUP($B249,Sheet3!$A:$Z,19,FALSE)</f>
        <v>3.009481881287829E-5</v>
      </c>
      <c r="BH249" s="22">
        <f>VLOOKUP($B249,Sheet3!$A:$Z,20,FALSE)</f>
        <v>8.4863160415167571E-4</v>
      </c>
      <c r="BI249" s="22">
        <f>VLOOKUP($B249,Sheet3!$A:$Z,21,FALSE)</f>
        <v>5.5899761658682661E-4</v>
      </c>
      <c r="BJ249" s="22">
        <f>VLOOKUP($B249,Sheet3!$A:$Z,22,FALSE)</f>
        <v>5.761834359861426E-6</v>
      </c>
      <c r="BK249" s="22">
        <f>VLOOKUP($B249,Sheet3!$A:$Z,23,FALSE)</f>
        <v>6.1319613548248349E-6</v>
      </c>
      <c r="BL249" s="22">
        <f>VLOOKUP($B249,Sheet3!$A:$Z,24,FALSE)</f>
        <v>3.9512354226459519E-6</v>
      </c>
      <c r="BM249" s="22">
        <f>VLOOKUP($B249,Sheet3!$A:$Z,25,FALSE)</f>
        <v>1.1995984599966328E-5</v>
      </c>
      <c r="BN249" s="22">
        <f>VLOOKUP($B249,Sheet3!$A:$Z,25,FALSE)</f>
        <v>1.1995984599966328E-5</v>
      </c>
    </row>
    <row r="250" spans="1:66" x14ac:dyDescent="0.2">
      <c r="A250" t="str">
        <f>VLOOKUP(B250,Sheet3!A:B,2,FALSE)</f>
        <v>compare with baikal</v>
      </c>
      <c r="B250" s="12" t="s">
        <v>156</v>
      </c>
      <c r="C250" s="13">
        <v>74.69</v>
      </c>
      <c r="D250" s="13">
        <v>7.97</v>
      </c>
      <c r="E250" s="12" t="s">
        <v>1402</v>
      </c>
      <c r="F250" s="11" t="s">
        <v>1403</v>
      </c>
      <c r="G250" s="13" t="s">
        <v>307</v>
      </c>
      <c r="H250" s="12"/>
      <c r="I250" s="12"/>
      <c r="J250" s="12" t="s">
        <v>308</v>
      </c>
      <c r="K250" s="12">
        <v>12</v>
      </c>
      <c r="L250" s="12">
        <v>66.67</v>
      </c>
      <c r="M250" s="12">
        <v>7.84</v>
      </c>
      <c r="N250" s="11"/>
      <c r="O250" s="11"/>
      <c r="P250" s="11"/>
      <c r="Q250" s="11"/>
      <c r="R250" s="11"/>
      <c r="S250" s="11"/>
      <c r="T250" s="11"/>
      <c r="U250" s="11" t="s">
        <v>1404</v>
      </c>
      <c r="V250" s="12" t="s">
        <v>1414</v>
      </c>
      <c r="W250" s="11"/>
      <c r="X250" s="14">
        <v>684</v>
      </c>
      <c r="Y250" s="14">
        <v>2978</v>
      </c>
      <c r="Z250" s="14">
        <v>684</v>
      </c>
      <c r="AA250" s="15">
        <v>0.92584407868435403</v>
      </c>
      <c r="AB250" s="16">
        <v>0.66838100725998395</v>
      </c>
      <c r="AC250" s="17">
        <v>2346286</v>
      </c>
      <c r="AD250" s="14">
        <v>29772</v>
      </c>
      <c r="AE250" s="14">
        <v>29772</v>
      </c>
      <c r="AF250" s="14">
        <v>3430.2426900584701</v>
      </c>
      <c r="AG250" s="14">
        <v>3430.2426900584701</v>
      </c>
      <c r="AH250" s="14">
        <v>3727</v>
      </c>
      <c r="AI250" s="14">
        <v>3727</v>
      </c>
      <c r="AJ250" s="14">
        <v>11</v>
      </c>
      <c r="AK250" s="14">
        <v>32</v>
      </c>
      <c r="AL250" s="14">
        <v>0</v>
      </c>
      <c r="AM250" s="14">
        <v>0</v>
      </c>
      <c r="AN250" s="14">
        <v>0</v>
      </c>
      <c r="AO250" s="14">
        <v>0</v>
      </c>
      <c r="AP250" s="14">
        <v>32</v>
      </c>
      <c r="AQ250" s="22">
        <f>VLOOKUP($B250,Sheet3!$A:$Z,3,FALSE)</f>
        <v>4.6557809601040451E-4</v>
      </c>
      <c r="AR250" s="22">
        <f>VLOOKUP($B250,Sheet3!$A:$Z,4,FALSE)</f>
        <v>9.8101505590910895E-4</v>
      </c>
      <c r="AS250" s="22">
        <f>VLOOKUP($B250,Sheet3!$A:$Z,5,FALSE)</f>
        <v>8.7006127266480685E-4</v>
      </c>
      <c r="AT250" s="22">
        <f>VLOOKUP($B250,Sheet3!$A:$Z,6,FALSE)</f>
        <v>7.882902167147479E-4</v>
      </c>
      <c r="AU250" s="22">
        <f>VLOOKUP($B250,Sheet3!$A:$Z,6,FALSE)</f>
        <v>7.882902167147479E-4</v>
      </c>
      <c r="AV250" s="22">
        <f>VLOOKUP($B250,Sheet3!$A:$Z,8,FALSE)</f>
        <v>1.1368532056212309E-3</v>
      </c>
      <c r="AW250" s="22">
        <f>VLOOKUP($B250,Sheet3!$A:$Z,9,FALSE)</f>
        <v>6.3105069658196634E-4</v>
      </c>
      <c r="AX250" s="22">
        <f>VLOOKUP($B250,Sheet3!$A:$Z,10,FALSE)</f>
        <v>1.4727389218083817E-3</v>
      </c>
      <c r="AY250" s="22">
        <f>VLOOKUP($B250,Sheet3!$A:$Z,11,FALSE)</f>
        <v>1.7324799266216512E-3</v>
      </c>
      <c r="AZ250" s="22">
        <f>VLOOKUP($B250,Sheet3!$A:$Z,12,FALSE)</f>
        <v>1.4673284763437719E-5</v>
      </c>
      <c r="BA250" s="22">
        <f>VLOOKUP($B250,Sheet3!$A:$Z,13,FALSE)</f>
        <v>1.091340173062431E-3</v>
      </c>
      <c r="BB250" s="22">
        <f>VLOOKUP($B250,Sheet3!$A:$Z,14,FALSE)</f>
        <v>3.857293952647088E-5</v>
      </c>
      <c r="BC250" s="23">
        <f>VLOOKUP($B250,Sheet3!$A:$Z,15,FALSE)</f>
        <v>1.3904483142333688E-3</v>
      </c>
      <c r="BD250" s="22">
        <f>VLOOKUP($B250,Sheet3!$A:$Z,16,FALSE)</f>
        <v>9.4117808671092683E-4</v>
      </c>
      <c r="BE250" s="22">
        <f>VLOOKUP($B250,Sheet3!$A:$Z,17,FALSE)</f>
        <v>6.2973932845762106E-4</v>
      </c>
      <c r="BF250" s="22">
        <f>VLOOKUP($B250,Sheet3!$A:$Z,18,FALSE)</f>
        <v>5.8724914795862005E-4</v>
      </c>
      <c r="BG250" s="22">
        <f>VLOOKUP($B250,Sheet3!$A:$Z,19,FALSE)</f>
        <v>1.2387122014418453E-3</v>
      </c>
      <c r="BH250" s="22">
        <f>VLOOKUP($B250,Sheet3!$A:$Z,20,FALSE)</f>
        <v>4.374450640104371E-4</v>
      </c>
      <c r="BI250" s="22">
        <f>VLOOKUP($B250,Sheet3!$A:$Z,21,FALSE)</f>
        <v>4.012263104285085E-4</v>
      </c>
      <c r="BJ250" s="22">
        <f>VLOOKUP($B250,Sheet3!$A:$Z,22,FALSE)</f>
        <v>1.3584473303900574E-3</v>
      </c>
      <c r="BK250" s="22">
        <f>VLOOKUP($B250,Sheet3!$A:$Z,23,FALSE)</f>
        <v>4.3269871088594242E-4</v>
      </c>
      <c r="BL250" s="22">
        <f>VLOOKUP($B250,Sheet3!$A:$Z,24,FALSE)</f>
        <v>1.0102671017801867E-3</v>
      </c>
      <c r="BM250" s="22">
        <f>VLOOKUP($B250,Sheet3!$A:$Z,25,FALSE)</f>
        <v>7.3550737620196492E-4</v>
      </c>
      <c r="BN250" s="22">
        <f>VLOOKUP($B250,Sheet3!$A:$Z,25,FALSE)</f>
        <v>7.3550737620196492E-4</v>
      </c>
    </row>
    <row r="251" spans="1:66" hidden="1" x14ac:dyDescent="0.2">
      <c r="A251">
        <f>VLOOKUP(B251,Sheet3!A:B,2,FALSE)</f>
        <v>0</v>
      </c>
      <c r="B251" s="12" t="s">
        <v>1096</v>
      </c>
      <c r="C251" s="13">
        <v>57.24</v>
      </c>
      <c r="D251" s="13">
        <v>9.08</v>
      </c>
      <c r="E251" s="12" t="s">
        <v>965</v>
      </c>
      <c r="F251" s="11" t="s">
        <v>967</v>
      </c>
      <c r="G251" s="13" t="s">
        <v>307</v>
      </c>
      <c r="H251" s="12"/>
      <c r="I251" s="12"/>
      <c r="J251" s="12" t="s">
        <v>308</v>
      </c>
      <c r="K251" s="12">
        <v>2</v>
      </c>
      <c r="L251" s="12">
        <v>76.47</v>
      </c>
      <c r="M251" s="12">
        <v>11.76</v>
      </c>
      <c r="N251" s="11"/>
      <c r="O251" s="11"/>
      <c r="P251" s="11"/>
      <c r="Q251" s="11"/>
      <c r="R251" s="11"/>
      <c r="S251" s="11"/>
      <c r="T251" s="11"/>
      <c r="U251" s="11" t="s">
        <v>967</v>
      </c>
      <c r="V251" s="12" t="s">
        <v>1097</v>
      </c>
      <c r="W251" s="11"/>
      <c r="X251" s="14">
        <v>695</v>
      </c>
      <c r="Y251" s="14">
        <v>2167</v>
      </c>
      <c r="Z251" s="14">
        <v>695</v>
      </c>
      <c r="AA251" s="15">
        <v>0.86876521683375796</v>
      </c>
      <c r="AB251" s="16">
        <v>0.65832542250924797</v>
      </c>
      <c r="AC251" s="17">
        <v>1684401</v>
      </c>
      <c r="AD251" s="14">
        <v>9813</v>
      </c>
      <c r="AE251" s="14">
        <v>9813</v>
      </c>
      <c r="AF251" s="14">
        <v>2423.59856115107</v>
      </c>
      <c r="AG251" s="14">
        <v>2423.59856115107</v>
      </c>
      <c r="AH251" s="14">
        <v>2399</v>
      </c>
      <c r="AI251" s="14">
        <v>2399</v>
      </c>
      <c r="AJ251" s="14">
        <v>11</v>
      </c>
      <c r="AK251" s="14">
        <v>18</v>
      </c>
      <c r="AL251" s="14">
        <v>0</v>
      </c>
      <c r="AM251" s="14">
        <v>0</v>
      </c>
      <c r="AN251" s="14">
        <v>0</v>
      </c>
      <c r="AO251" s="14">
        <v>0</v>
      </c>
      <c r="AP251" s="14">
        <v>18</v>
      </c>
      <c r="AQ251" s="22">
        <f>VLOOKUP($B251,Sheet3!$A:$Z,3,FALSE)</f>
        <v>8.5792388902007394E-5</v>
      </c>
      <c r="AR251" s="22">
        <f>VLOOKUP($B251,Sheet3!$A:$Z,4,FALSE)</f>
        <v>1.2823353886414016E-4</v>
      </c>
      <c r="AS251" s="22">
        <f>VLOOKUP($B251,Sheet3!$A:$Z,5,FALSE)</f>
        <v>1.1557840140068234E-4</v>
      </c>
      <c r="AT251" s="22">
        <f>VLOOKUP($B251,Sheet3!$A:$Z,6,FALSE)</f>
        <v>7.7816974299442179E-5</v>
      </c>
      <c r="AU251" s="22">
        <f>VLOOKUP($B251,Sheet3!$A:$Z,6,FALSE)</f>
        <v>7.7816974299442179E-5</v>
      </c>
      <c r="AV251" s="22">
        <f>VLOOKUP($B251,Sheet3!$A:$Z,8,FALSE)</f>
        <v>9.7731414481486916E-6</v>
      </c>
      <c r="AW251" s="22">
        <f>VLOOKUP($B251,Sheet3!$A:$Z,9,FALSE)</f>
        <v>6.081632157628362E-4</v>
      </c>
      <c r="AX251" s="22">
        <f>VLOOKUP($B251,Sheet3!$A:$Z,10,FALSE)</f>
        <v>1.3087617060376405E-6</v>
      </c>
      <c r="AY251" s="22">
        <f>VLOOKUP($B251,Sheet3!$A:$Z,11,FALSE)</f>
        <v>7.2160546344361489E-7</v>
      </c>
      <c r="AZ251" s="22">
        <f>VLOOKUP($B251,Sheet3!$A:$Z,12,FALSE)</f>
        <v>3.0717118157997444E-4</v>
      </c>
      <c r="BA251" s="22">
        <f>VLOOKUP($B251,Sheet3!$A:$Z,13,FALSE)</f>
        <v>6.0048325642612415E-6</v>
      </c>
      <c r="BB251" s="22">
        <f>VLOOKUP($B251,Sheet3!$A:$Z,14,FALSE)</f>
        <v>2.1345668785172211E-4</v>
      </c>
      <c r="BC251" s="23">
        <f>VLOOKUP($B251,Sheet3!$A:$Z,15,FALSE)</f>
        <v>5.247976798082819E-6</v>
      </c>
      <c r="BD251" s="22">
        <f>VLOOKUP($B251,Sheet3!$A:$Z,16,FALSE)</f>
        <v>5.9520716106673593E-5</v>
      </c>
      <c r="BE251" s="22">
        <f>VLOOKUP($B251,Sheet3!$A:$Z,17,FALSE)</f>
        <v>1.1156628978881832E-4</v>
      </c>
      <c r="BF251" s="22">
        <f>VLOOKUP($B251,Sheet3!$A:$Z,18,FALSE)</f>
        <v>7.3837642688840479E-5</v>
      </c>
      <c r="BG251" s="22">
        <f>VLOOKUP($B251,Sheet3!$A:$Z,19,FALSE)</f>
        <v>6.2592963570670958E-6</v>
      </c>
      <c r="BH251" s="22">
        <f>VLOOKUP($B251,Sheet3!$A:$Z,20,FALSE)</f>
        <v>3.9917974674629245E-4</v>
      </c>
      <c r="BI251" s="22">
        <f>VLOOKUP($B251,Sheet3!$A:$Z,21,FALSE)</f>
        <v>1.6873717433143879E-4</v>
      </c>
      <c r="BJ251" s="22">
        <f>VLOOKUP($B251,Sheet3!$A:$Z,22,FALSE)</f>
        <v>1.5486403130893985E-6</v>
      </c>
      <c r="BK251" s="22">
        <f>VLOOKUP($B251,Sheet3!$A:$Z,23,FALSE)</f>
        <v>3.8366259885419923E-6</v>
      </c>
      <c r="BL251" s="22">
        <f>VLOOKUP($B251,Sheet3!$A:$Z,24,FALSE)</f>
        <v>8.5954213817789945E-6</v>
      </c>
      <c r="BM251" s="22">
        <f>VLOOKUP($B251,Sheet3!$A:$Z,25,FALSE)</f>
        <v>2.1057783839618422E-6</v>
      </c>
      <c r="BN251" s="22">
        <f>VLOOKUP($B251,Sheet3!$A:$Z,25,FALSE)</f>
        <v>2.1057783839618422E-6</v>
      </c>
    </row>
    <row r="252" spans="1:66" x14ac:dyDescent="0.2">
      <c r="A252" t="str">
        <f>VLOOKUP(B252,Sheet3!A:B,2,FALSE)</f>
        <v>compare with baikal</v>
      </c>
      <c r="B252" s="12" t="s">
        <v>6</v>
      </c>
      <c r="C252" s="13">
        <v>88.18</v>
      </c>
      <c r="D252" s="13">
        <v>2.16</v>
      </c>
      <c r="E252" s="12" t="s">
        <v>1402</v>
      </c>
      <c r="F252" s="11" t="s">
        <v>1403</v>
      </c>
      <c r="G252" s="13" t="s">
        <v>307</v>
      </c>
      <c r="H252" s="12"/>
      <c r="I252" s="12"/>
      <c r="J252" s="12" t="s">
        <v>308</v>
      </c>
      <c r="K252" s="12">
        <v>23</v>
      </c>
      <c r="L252" s="12">
        <v>94.12</v>
      </c>
      <c r="M252" s="12">
        <v>0</v>
      </c>
      <c r="N252" s="11"/>
      <c r="O252" s="11"/>
      <c r="P252" s="11"/>
      <c r="Q252" s="11"/>
      <c r="R252" s="11"/>
      <c r="S252" s="11"/>
      <c r="T252" s="11"/>
      <c r="U252" s="11" t="s">
        <v>1404</v>
      </c>
      <c r="V252" s="12" t="s">
        <v>1415</v>
      </c>
      <c r="W252" s="11"/>
      <c r="X252" s="14">
        <v>162</v>
      </c>
      <c r="Y252" s="14">
        <v>1989</v>
      </c>
      <c r="Z252" s="14">
        <v>162</v>
      </c>
      <c r="AA252" s="15">
        <v>0.93055606040530503</v>
      </c>
      <c r="AB252" s="16">
        <v>0.67958782372757298</v>
      </c>
      <c r="AC252" s="17">
        <v>1705678</v>
      </c>
      <c r="AD252" s="14">
        <v>83549</v>
      </c>
      <c r="AE252" s="14">
        <v>83549</v>
      </c>
      <c r="AF252" s="14">
        <v>10528.876543209801</v>
      </c>
      <c r="AG252" s="14">
        <v>10528.876543209801</v>
      </c>
      <c r="AH252" s="14">
        <v>19607</v>
      </c>
      <c r="AI252" s="14">
        <v>19607</v>
      </c>
      <c r="AJ252" s="14">
        <v>11</v>
      </c>
      <c r="AK252" s="14">
        <v>34</v>
      </c>
      <c r="AL252" s="14">
        <v>0</v>
      </c>
      <c r="AM252" s="14">
        <v>0</v>
      </c>
      <c r="AN252" s="14">
        <v>0</v>
      </c>
      <c r="AO252" s="14">
        <v>0</v>
      </c>
      <c r="AP252" s="14">
        <v>34</v>
      </c>
      <c r="AQ252" s="22">
        <f>VLOOKUP($B252,Sheet3!$A:$Z,3,FALSE)</f>
        <v>1.7857589135327191E-2</v>
      </c>
      <c r="AR252" s="22">
        <f>VLOOKUP($B252,Sheet3!$A:$Z,4,FALSE)</f>
        <v>3.550681073405023E-2</v>
      </c>
      <c r="AS252" s="22">
        <f>VLOOKUP($B252,Sheet3!$A:$Z,5,FALSE)</f>
        <v>3.4231319656776643E-2</v>
      </c>
      <c r="AT252" s="22">
        <f>VLOOKUP($B252,Sheet3!$A:$Z,6,FALSE)</f>
        <v>3.0864801381733618E-2</v>
      </c>
      <c r="AU252" s="22">
        <f>VLOOKUP($B252,Sheet3!$A:$Z,6,FALSE)</f>
        <v>3.0864801381733618E-2</v>
      </c>
      <c r="AV252" s="22">
        <f>VLOOKUP($B252,Sheet3!$A:$Z,8,FALSE)</f>
        <v>4.1917649766011346E-2</v>
      </c>
      <c r="AW252" s="22">
        <f>VLOOKUP($B252,Sheet3!$A:$Z,9,FALSE)</f>
        <v>2.4807115440579237E-2</v>
      </c>
      <c r="AX252" s="22">
        <f>VLOOKUP($B252,Sheet3!$A:$Z,10,FALSE)</f>
        <v>5.530870522660173E-2</v>
      </c>
      <c r="AY252" s="22">
        <f>VLOOKUP($B252,Sheet3!$A:$Z,11,FALSE)</f>
        <v>5.316723208784175E-2</v>
      </c>
      <c r="AZ252" s="22">
        <f>VLOOKUP($B252,Sheet3!$A:$Z,12,FALSE)</f>
        <v>3.7796840472732632E-4</v>
      </c>
      <c r="BA252" s="22">
        <f>VLOOKUP($B252,Sheet3!$A:$Z,13,FALSE)</f>
        <v>3.7012368805186796E-2</v>
      </c>
      <c r="BB252" s="22">
        <f>VLOOKUP($B252,Sheet3!$A:$Z,14,FALSE)</f>
        <v>8.5193754806008721E-4</v>
      </c>
      <c r="BC252" s="23">
        <f>VLOOKUP($B252,Sheet3!$A:$Z,15,FALSE)</f>
        <v>4.1916988779353972E-2</v>
      </c>
      <c r="BD252" s="22">
        <f>VLOOKUP($B252,Sheet3!$A:$Z,16,FALSE)</f>
        <v>2.3597974534063555E-2</v>
      </c>
      <c r="BE252" s="22">
        <f>VLOOKUP($B252,Sheet3!$A:$Z,17,FALSE)</f>
        <v>1.5604338489684986E-2</v>
      </c>
      <c r="BF252" s="22">
        <f>VLOOKUP($B252,Sheet3!$A:$Z,18,FALSE)</f>
        <v>1.4194738744897769E-2</v>
      </c>
      <c r="BG252" s="22">
        <f>VLOOKUP($B252,Sheet3!$A:$Z,19,FALSE)</f>
        <v>2.9840002293540738E-2</v>
      </c>
      <c r="BH252" s="22">
        <f>VLOOKUP($B252,Sheet3!$A:$Z,20,FALSE)</f>
        <v>1.1244609098687674E-2</v>
      </c>
      <c r="BI252" s="22">
        <f>VLOOKUP($B252,Sheet3!$A:$Z,21,FALSE)</f>
        <v>9.8639910039741673E-3</v>
      </c>
      <c r="BJ252" s="22">
        <f>VLOOKUP($B252,Sheet3!$A:$Z,22,FALSE)</f>
        <v>2.568295613658983E-2</v>
      </c>
      <c r="BK252" s="22">
        <f>VLOOKUP($B252,Sheet3!$A:$Z,23,FALSE)</f>
        <v>9.47454578609205E-3</v>
      </c>
      <c r="BL252" s="22">
        <f>VLOOKUP($B252,Sheet3!$A:$Z,24,FALSE)</f>
        <v>2.0772452042680207E-2</v>
      </c>
      <c r="BM252" s="22">
        <f>VLOOKUP($B252,Sheet3!$A:$Z,25,FALSE)</f>
        <v>1.5619438505492992E-2</v>
      </c>
      <c r="BN252" s="22">
        <f>VLOOKUP($B252,Sheet3!$A:$Z,25,FALSE)</f>
        <v>1.5619438505492992E-2</v>
      </c>
    </row>
    <row r="253" spans="1:66" hidden="1" x14ac:dyDescent="0.2">
      <c r="A253">
        <f>VLOOKUP(B253,Sheet3!A:B,2,FALSE)</f>
        <v>0</v>
      </c>
      <c r="B253" s="12" t="s">
        <v>1100</v>
      </c>
      <c r="C253" s="13">
        <v>81.08</v>
      </c>
      <c r="D253" s="13">
        <v>1.98</v>
      </c>
      <c r="E253" s="12" t="s">
        <v>965</v>
      </c>
      <c r="F253" s="11" t="s">
        <v>1089</v>
      </c>
      <c r="G253" s="13" t="s">
        <v>307</v>
      </c>
      <c r="H253" s="12"/>
      <c r="I253" s="12"/>
      <c r="J253" s="12" t="s">
        <v>308</v>
      </c>
      <c r="K253" s="12">
        <v>1</v>
      </c>
      <c r="L253" s="12">
        <v>70.59</v>
      </c>
      <c r="M253" s="12">
        <v>5.88</v>
      </c>
      <c r="N253" s="11"/>
      <c r="O253" s="11"/>
      <c r="P253" s="11"/>
      <c r="Q253" s="11"/>
      <c r="R253" s="11"/>
      <c r="S253" s="11"/>
      <c r="T253" s="11"/>
      <c r="U253" s="11" t="s">
        <v>967</v>
      </c>
      <c r="V253" s="12" t="s">
        <v>1101</v>
      </c>
      <c r="W253" s="11"/>
      <c r="X253" s="14">
        <v>493</v>
      </c>
      <c r="Y253" s="14">
        <v>2080</v>
      </c>
      <c r="Z253" s="14">
        <v>493</v>
      </c>
      <c r="AA253" s="15">
        <v>0.89274756530394594</v>
      </c>
      <c r="AB253" s="16">
        <v>0.64185249721226401</v>
      </c>
      <c r="AC253" s="17">
        <v>1804332</v>
      </c>
      <c r="AD253" s="14">
        <v>20165</v>
      </c>
      <c r="AE253" s="14">
        <v>20165</v>
      </c>
      <c r="AF253" s="14">
        <v>3659.90263691683</v>
      </c>
      <c r="AG253" s="14">
        <v>3659.90263691683</v>
      </c>
      <c r="AH253" s="14">
        <v>4195</v>
      </c>
      <c r="AI253" s="14">
        <v>4195</v>
      </c>
      <c r="AJ253" s="14">
        <v>11</v>
      </c>
      <c r="AK253" s="14">
        <v>30</v>
      </c>
      <c r="AL253" s="14">
        <v>0</v>
      </c>
      <c r="AM253" s="14">
        <v>0</v>
      </c>
      <c r="AN253" s="14">
        <v>1</v>
      </c>
      <c r="AO253" s="14">
        <v>2</v>
      </c>
      <c r="AP253" s="14">
        <v>33</v>
      </c>
      <c r="AQ253" s="22">
        <f>VLOOKUP($B253,Sheet3!$A:$Z,3,FALSE)</f>
        <v>3.452974672389199E-5</v>
      </c>
      <c r="AR253" s="22">
        <f>VLOOKUP($B253,Sheet3!$A:$Z,4,FALSE)</f>
        <v>4.8648865794350851E-5</v>
      </c>
      <c r="AS253" s="22">
        <f>VLOOKUP($B253,Sheet3!$A:$Z,5,FALSE)</f>
        <v>4.5335563877432139E-5</v>
      </c>
      <c r="AT253" s="22">
        <f>VLOOKUP($B253,Sheet3!$A:$Z,6,FALSE)</f>
        <v>4.1684292033674305E-5</v>
      </c>
      <c r="AU253" s="22">
        <f>VLOOKUP($B253,Sheet3!$A:$Z,6,FALSE)</f>
        <v>4.1684292033674305E-5</v>
      </c>
      <c r="AV253" s="22">
        <f>VLOOKUP($B253,Sheet3!$A:$Z,8,FALSE)</f>
        <v>7.015380546327292E-6</v>
      </c>
      <c r="AW253" s="22">
        <f>VLOOKUP($B253,Sheet3!$A:$Z,9,FALSE)</f>
        <v>4.59021674106829E-5</v>
      </c>
      <c r="AX253" s="22">
        <f>VLOOKUP($B253,Sheet3!$A:$Z,10,FALSE)</f>
        <v>2.1850625348662859E-6</v>
      </c>
      <c r="AY253" s="22">
        <f>VLOOKUP($B253,Sheet3!$A:$Z,11,FALSE)</f>
        <v>1.0458201163220137E-6</v>
      </c>
      <c r="AZ253" s="22">
        <f>VLOOKUP($B253,Sheet3!$A:$Z,12,FALSE)</f>
        <v>1.3158927947120328E-4</v>
      </c>
      <c r="BA253" s="22">
        <f>VLOOKUP($B253,Sheet3!$A:$Z,13,FALSE)</f>
        <v>2.624980852851046E-6</v>
      </c>
      <c r="BB253" s="22">
        <f>VLOOKUP($B253,Sheet3!$A:$Z,14,FALSE)</f>
        <v>6.4208718277002693E-4</v>
      </c>
      <c r="BC253" s="23">
        <f>VLOOKUP($B253,Sheet3!$A:$Z,15,FALSE)</f>
        <v>6.1429061245818545E-7</v>
      </c>
      <c r="BD253" s="22">
        <f>VLOOKUP($B253,Sheet3!$A:$Z,16,FALSE)</f>
        <v>1.2908046204691029E-5</v>
      </c>
      <c r="BE253" s="22">
        <f>VLOOKUP($B253,Sheet3!$A:$Z,17,FALSE)</f>
        <v>3.6245831963671962E-5</v>
      </c>
      <c r="BF253" s="22">
        <f>VLOOKUP($B253,Sheet3!$A:$Z,18,FALSE)</f>
        <v>2.7160786065218014E-5</v>
      </c>
      <c r="BG253" s="22">
        <f>VLOOKUP($B253,Sheet3!$A:$Z,19,FALSE)</f>
        <v>7.2456712360657164E-6</v>
      </c>
      <c r="BH253" s="22">
        <f>VLOOKUP($B253,Sheet3!$A:$Z,20,FALSE)</f>
        <v>3.4725051087267199E-5</v>
      </c>
      <c r="BI253" s="22">
        <f>VLOOKUP($B253,Sheet3!$A:$Z,21,FALSE)</f>
        <v>2.1533244623920264E-5</v>
      </c>
      <c r="BJ253" s="22">
        <f>VLOOKUP($B253,Sheet3!$A:$Z,22,FALSE)</f>
        <v>8.7823134658696949E-7</v>
      </c>
      <c r="BK253" s="22">
        <f>VLOOKUP($B253,Sheet3!$A:$Z,23,FALSE)</f>
        <v>7.2071927306673198E-7</v>
      </c>
      <c r="BL253" s="22">
        <f>VLOOKUP($B253,Sheet3!$A:$Z,24,FALSE)</f>
        <v>8.6206151129244893E-7</v>
      </c>
      <c r="BM253" s="22">
        <f>VLOOKUP($B253,Sheet3!$A:$Z,25,FALSE)</f>
        <v>1.0521912995916264E-6</v>
      </c>
      <c r="BN253" s="22">
        <f>VLOOKUP($B253,Sheet3!$A:$Z,25,FALSE)</f>
        <v>1.0521912995916264E-6</v>
      </c>
    </row>
    <row r="254" spans="1:66" hidden="1" x14ac:dyDescent="0.2">
      <c r="A254">
        <f>VLOOKUP(B254,Sheet3!A:B,2,FALSE)</f>
        <v>0</v>
      </c>
      <c r="B254" s="12" t="s">
        <v>1102</v>
      </c>
      <c r="C254" s="13">
        <v>94.72</v>
      </c>
      <c r="D254" s="13">
        <v>0.11</v>
      </c>
      <c r="E254" s="12" t="s">
        <v>965</v>
      </c>
      <c r="F254" s="11" t="s">
        <v>1103</v>
      </c>
      <c r="G254" s="13" t="s">
        <v>307</v>
      </c>
      <c r="H254" s="12"/>
      <c r="I254" s="12"/>
      <c r="J254" s="12" t="s">
        <v>308</v>
      </c>
      <c r="K254" s="12">
        <v>1</v>
      </c>
      <c r="L254" s="12">
        <v>98.04</v>
      </c>
      <c r="M254" s="12">
        <v>0</v>
      </c>
      <c r="N254" s="11" t="s">
        <v>309</v>
      </c>
      <c r="O254" s="11" t="s">
        <v>969</v>
      </c>
      <c r="P254" s="11" t="s">
        <v>970</v>
      </c>
      <c r="Q254" s="11" t="s">
        <v>1090</v>
      </c>
      <c r="R254" s="11" t="s">
        <v>312</v>
      </c>
      <c r="S254" s="11" t="s">
        <v>312</v>
      </c>
      <c r="T254" s="11" t="s">
        <v>312</v>
      </c>
      <c r="U254" s="11" t="s">
        <v>967</v>
      </c>
      <c r="V254" s="12" t="s">
        <v>1104</v>
      </c>
      <c r="W254" s="11" t="s">
        <v>1095</v>
      </c>
      <c r="X254" s="14">
        <v>106</v>
      </c>
      <c r="Y254" s="14">
        <v>2173</v>
      </c>
      <c r="Z254" s="14">
        <v>106</v>
      </c>
      <c r="AA254" s="15">
        <v>0.87841352795399497</v>
      </c>
      <c r="AB254" s="16">
        <v>0.68261219605504597</v>
      </c>
      <c r="AC254" s="17">
        <v>2002254</v>
      </c>
      <c r="AD254" s="14">
        <v>115282</v>
      </c>
      <c r="AE254" s="14">
        <v>115282</v>
      </c>
      <c r="AF254" s="14">
        <v>18889.188679245199</v>
      </c>
      <c r="AG254" s="14">
        <v>18889.188679245199</v>
      </c>
      <c r="AH254" s="14">
        <v>31491</v>
      </c>
      <c r="AI254" s="14">
        <v>31491</v>
      </c>
      <c r="AJ254" s="14">
        <v>11</v>
      </c>
      <c r="AK254" s="14">
        <v>47</v>
      </c>
      <c r="AL254" s="14">
        <v>0</v>
      </c>
      <c r="AM254" s="14">
        <v>0</v>
      </c>
      <c r="AN254" s="14">
        <v>0</v>
      </c>
      <c r="AO254" s="14">
        <v>0</v>
      </c>
      <c r="AP254" s="14">
        <v>47</v>
      </c>
      <c r="AQ254" s="22">
        <f>VLOOKUP($B254,Sheet3!$A:$Z,3,FALSE)</f>
        <v>2.8880709863929138E-5</v>
      </c>
      <c r="AR254" s="22">
        <f>VLOOKUP($B254,Sheet3!$A:$Z,4,FALSE)</f>
        <v>3.9884669108226168E-5</v>
      </c>
      <c r="AS254" s="22">
        <f>VLOOKUP($B254,Sheet3!$A:$Z,5,FALSE)</f>
        <v>3.6510653554544848E-5</v>
      </c>
      <c r="AT254" s="22">
        <f>VLOOKUP($B254,Sheet3!$A:$Z,6,FALSE)</f>
        <v>3.7047931059093558E-5</v>
      </c>
      <c r="AU254" s="22">
        <f>VLOOKUP($B254,Sheet3!$A:$Z,6,FALSE)</f>
        <v>3.7047931059093558E-5</v>
      </c>
      <c r="AV254" s="22">
        <f>VLOOKUP($B254,Sheet3!$A:$Z,8,FALSE)</f>
        <v>1.4880116049905078E-5</v>
      </c>
      <c r="AW254" s="22">
        <f>VLOOKUP($B254,Sheet3!$A:$Z,9,FALSE)</f>
        <v>8.2692841386251782E-5</v>
      </c>
      <c r="AX254" s="22">
        <f>VLOOKUP($B254,Sheet3!$A:$Z,10,FALSE)</f>
        <v>1.1252494396332962E-5</v>
      </c>
      <c r="AY254" s="22">
        <f>VLOOKUP($B254,Sheet3!$A:$Z,11,FALSE)</f>
        <v>6.0067742645759592E-6</v>
      </c>
      <c r="AZ254" s="22">
        <f>VLOOKUP($B254,Sheet3!$A:$Z,12,FALSE)</f>
        <v>4.501510731895597E-4</v>
      </c>
      <c r="BA254" s="22">
        <f>VLOOKUP($B254,Sheet3!$A:$Z,13,FALSE)</f>
        <v>8.9353815690232803E-6</v>
      </c>
      <c r="BB254" s="22">
        <f>VLOOKUP($B254,Sheet3!$A:$Z,14,FALSE)</f>
        <v>1.2364736682391111E-3</v>
      </c>
      <c r="BC254" s="23">
        <f>VLOOKUP($B254,Sheet3!$A:$Z,15,FALSE)</f>
        <v>6.831316976244435E-6</v>
      </c>
      <c r="BD254" s="22">
        <f>VLOOKUP($B254,Sheet3!$A:$Z,16,FALSE)</f>
        <v>2.1196492259193424E-5</v>
      </c>
      <c r="BE254" s="22">
        <f>VLOOKUP($B254,Sheet3!$A:$Z,17,FALSE)</f>
        <v>3.6956020701770583E-5</v>
      </c>
      <c r="BF254" s="22">
        <f>VLOOKUP($B254,Sheet3!$A:$Z,18,FALSE)</f>
        <v>3.3533797500588461E-5</v>
      </c>
      <c r="BG254" s="22">
        <f>VLOOKUP($B254,Sheet3!$A:$Z,19,FALSE)</f>
        <v>1.4328270890747184E-5</v>
      </c>
      <c r="BH254" s="22">
        <f>VLOOKUP($B254,Sheet3!$A:$Z,20,FALSE)</f>
        <v>7.0338489271754354E-5</v>
      </c>
      <c r="BI254" s="22">
        <f>VLOOKUP($B254,Sheet3!$A:$Z,21,FALSE)</f>
        <v>3.8973079465637325E-5</v>
      </c>
      <c r="BJ254" s="22">
        <f>VLOOKUP($B254,Sheet3!$A:$Z,22,FALSE)</f>
        <v>6.3123700253182056E-6</v>
      </c>
      <c r="BK254" s="22">
        <f>VLOOKUP($B254,Sheet3!$A:$Z,23,FALSE)</f>
        <v>9.5773761583742294E-6</v>
      </c>
      <c r="BL254" s="22">
        <f>VLOOKUP($B254,Sheet3!$A:$Z,24,FALSE)</f>
        <v>6.7630947998588677E-6</v>
      </c>
      <c r="BM254" s="22">
        <f>VLOOKUP($B254,Sheet3!$A:$Z,25,FALSE)</f>
        <v>9.0694328893158214E-6</v>
      </c>
      <c r="BN254" s="22">
        <f>VLOOKUP($B254,Sheet3!$A:$Z,25,FALSE)</f>
        <v>9.0694328893158214E-6</v>
      </c>
    </row>
    <row r="255" spans="1:66" hidden="1" x14ac:dyDescent="0.2">
      <c r="A255">
        <f>VLOOKUP(B255,Sheet3!A:B,2,FALSE)</f>
        <v>0</v>
      </c>
      <c r="B255" s="12" t="s">
        <v>1105</v>
      </c>
      <c r="C255" s="13">
        <v>99.67</v>
      </c>
      <c r="D255" s="13">
        <v>1.19</v>
      </c>
      <c r="E255" s="12" t="s">
        <v>965</v>
      </c>
      <c r="F255" s="11" t="s">
        <v>1089</v>
      </c>
      <c r="G255" s="13" t="s">
        <v>307</v>
      </c>
      <c r="H255" s="12"/>
      <c r="I255" s="12"/>
      <c r="J255" s="12" t="s">
        <v>308</v>
      </c>
      <c r="K255" s="12">
        <v>2</v>
      </c>
      <c r="L255" s="12">
        <v>98.04</v>
      </c>
      <c r="M255" s="12">
        <v>5.26</v>
      </c>
      <c r="N255" s="11" t="s">
        <v>309</v>
      </c>
      <c r="O255" s="11" t="s">
        <v>969</v>
      </c>
      <c r="P255" s="11" t="s">
        <v>970</v>
      </c>
      <c r="Q255" s="11" t="s">
        <v>1090</v>
      </c>
      <c r="R255" s="11" t="s">
        <v>312</v>
      </c>
      <c r="S255" s="11" t="s">
        <v>312</v>
      </c>
      <c r="T255" s="11" t="s">
        <v>312</v>
      </c>
      <c r="U255" s="11" t="s">
        <v>967</v>
      </c>
      <c r="V255" s="12" t="s">
        <v>1106</v>
      </c>
      <c r="W255" s="11" t="s">
        <v>1095</v>
      </c>
      <c r="X255" s="14">
        <v>133</v>
      </c>
      <c r="Y255" s="14">
        <v>2969</v>
      </c>
      <c r="Z255" s="14">
        <v>133</v>
      </c>
      <c r="AA255" s="15">
        <v>0.87004711276035895</v>
      </c>
      <c r="AB255" s="16">
        <v>0.62092703821860296</v>
      </c>
      <c r="AC255" s="17">
        <v>3071567</v>
      </c>
      <c r="AD255" s="14">
        <v>123247</v>
      </c>
      <c r="AE255" s="14">
        <v>123247</v>
      </c>
      <c r="AF255" s="14">
        <v>23094.488721804501</v>
      </c>
      <c r="AG255" s="14">
        <v>23094.488721804501</v>
      </c>
      <c r="AH255" s="14">
        <v>32262</v>
      </c>
      <c r="AI255" s="14">
        <v>32262</v>
      </c>
      <c r="AJ255" s="14">
        <v>11</v>
      </c>
      <c r="AK255" s="14">
        <v>46</v>
      </c>
      <c r="AL255" s="14">
        <v>0</v>
      </c>
      <c r="AM255" s="14">
        <v>0</v>
      </c>
      <c r="AN255" s="14">
        <v>0</v>
      </c>
      <c r="AO255" s="14">
        <v>0</v>
      </c>
      <c r="AP255" s="14">
        <v>46</v>
      </c>
      <c r="AQ255" s="22">
        <f>VLOOKUP($B255,Sheet3!$A:$Z,3,FALSE)</f>
        <v>4.0014320541761991E-5</v>
      </c>
      <c r="AR255" s="22">
        <f>VLOOKUP($B255,Sheet3!$A:$Z,4,FALSE)</f>
        <v>3.5478431187097178E-5</v>
      </c>
      <c r="AS255" s="22">
        <f>VLOOKUP($B255,Sheet3!$A:$Z,5,FALSE)</f>
        <v>4.4149121532339138E-5</v>
      </c>
      <c r="AT255" s="22">
        <f>VLOOKUP($B255,Sheet3!$A:$Z,6,FALSE)</f>
        <v>3.9023571772261653E-5</v>
      </c>
      <c r="AU255" s="22">
        <f>VLOOKUP($B255,Sheet3!$A:$Z,6,FALSE)</f>
        <v>3.9023571772261653E-5</v>
      </c>
      <c r="AV255" s="22">
        <f>VLOOKUP($B255,Sheet3!$A:$Z,8,FALSE)</f>
        <v>5.3022270919172477E-6</v>
      </c>
      <c r="AW255" s="22">
        <f>VLOOKUP($B255,Sheet3!$A:$Z,9,FALSE)</f>
        <v>1.6877221910213875E-4</v>
      </c>
      <c r="AX255" s="22">
        <f>VLOOKUP($B255,Sheet3!$A:$Z,10,FALSE)</f>
        <v>1.204396906413176E-6</v>
      </c>
      <c r="AY255" s="22">
        <f>VLOOKUP($B255,Sheet3!$A:$Z,11,FALSE)</f>
        <v>8.1630895368942743E-7</v>
      </c>
      <c r="AZ255" s="22">
        <f>VLOOKUP($B255,Sheet3!$A:$Z,12,FALSE)</f>
        <v>7.3603626301173872E-4</v>
      </c>
      <c r="BA255" s="22">
        <f>VLOOKUP($B255,Sheet3!$A:$Z,13,FALSE)</f>
        <v>2.5671646075018782E-6</v>
      </c>
      <c r="BB255" s="22">
        <f>VLOOKUP($B255,Sheet3!$A:$Z,14,FALSE)</f>
        <v>1.6828573660803139E-3</v>
      </c>
      <c r="BC255" s="23">
        <f>VLOOKUP($B255,Sheet3!$A:$Z,15,FALSE)</f>
        <v>8.022416516510324E-7</v>
      </c>
      <c r="BD255" s="22">
        <f>VLOOKUP($B255,Sheet3!$A:$Z,16,FALSE)</f>
        <v>2.1721060375595092E-5</v>
      </c>
      <c r="BE255" s="22">
        <f>VLOOKUP($B255,Sheet3!$A:$Z,17,FALSE)</f>
        <v>5.0271660195608204E-5</v>
      </c>
      <c r="BF255" s="22">
        <f>VLOOKUP($B255,Sheet3!$A:$Z,18,FALSE)</f>
        <v>3.1895249219335516E-5</v>
      </c>
      <c r="BG255" s="22">
        <f>VLOOKUP($B255,Sheet3!$A:$Z,19,FALSE)</f>
        <v>4.6156373380716387E-6</v>
      </c>
      <c r="BH255" s="22">
        <f>VLOOKUP($B255,Sheet3!$A:$Z,20,FALSE)</f>
        <v>9.7051389133389387E-5</v>
      </c>
      <c r="BI255" s="22">
        <f>VLOOKUP($B255,Sheet3!$A:$Z,21,FALSE)</f>
        <v>4.3335824674940347E-5</v>
      </c>
      <c r="BJ255" s="22">
        <f>VLOOKUP($B255,Sheet3!$A:$Z,22,FALSE)</f>
        <v>3.706104119807089E-7</v>
      </c>
      <c r="BK255" s="22">
        <f>VLOOKUP($B255,Sheet3!$A:$Z,23,FALSE)</f>
        <v>1.3549148372561193E-6</v>
      </c>
      <c r="BL255" s="22">
        <f>VLOOKUP($B255,Sheet3!$A:$Z,24,FALSE)</f>
        <v>4.6509416877288852E-7</v>
      </c>
      <c r="BM255" s="22">
        <f>VLOOKUP($B255,Sheet3!$A:$Z,25,FALSE)</f>
        <v>6.4660159885696521E-7</v>
      </c>
      <c r="BN255" s="22">
        <f>VLOOKUP($B255,Sheet3!$A:$Z,25,FALSE)</f>
        <v>6.4660159885696521E-7</v>
      </c>
    </row>
    <row r="256" spans="1:66" hidden="1" x14ac:dyDescent="0.2">
      <c r="A256">
        <f>VLOOKUP(B256,Sheet3!A:B,2,FALSE)</f>
        <v>0</v>
      </c>
      <c r="B256" s="12" t="s">
        <v>1107</v>
      </c>
      <c r="C256" s="13">
        <v>96.7</v>
      </c>
      <c r="D256" s="13">
        <v>0</v>
      </c>
      <c r="E256" s="12" t="s">
        <v>965</v>
      </c>
      <c r="F256" s="11" t="s">
        <v>1108</v>
      </c>
      <c r="G256" s="13" t="s">
        <v>307</v>
      </c>
      <c r="H256" s="12"/>
      <c r="I256" s="12"/>
      <c r="J256" s="12" t="s">
        <v>308</v>
      </c>
      <c r="K256" s="12">
        <v>2</v>
      </c>
      <c r="L256" s="12">
        <v>98.04</v>
      </c>
      <c r="M256" s="12">
        <v>0</v>
      </c>
      <c r="N256" s="11" t="s">
        <v>309</v>
      </c>
      <c r="O256" s="11" t="s">
        <v>969</v>
      </c>
      <c r="P256" s="11" t="s">
        <v>970</v>
      </c>
      <c r="Q256" s="11" t="s">
        <v>1090</v>
      </c>
      <c r="R256" s="11" t="s">
        <v>312</v>
      </c>
      <c r="S256" s="11" t="s">
        <v>312</v>
      </c>
      <c r="T256" s="11" t="s">
        <v>312</v>
      </c>
      <c r="U256" s="11" t="s">
        <v>967</v>
      </c>
      <c r="V256" s="12" t="s">
        <v>1109</v>
      </c>
      <c r="W256" s="11" t="s">
        <v>1110</v>
      </c>
      <c r="X256" s="14">
        <v>83</v>
      </c>
      <c r="Y256" s="14">
        <v>2567</v>
      </c>
      <c r="Z256" s="14">
        <v>83</v>
      </c>
      <c r="AA256" s="15">
        <v>0.84505717330171104</v>
      </c>
      <c r="AB256" s="16">
        <v>0.59449509237278197</v>
      </c>
      <c r="AC256" s="17">
        <v>2610834</v>
      </c>
      <c r="AD256" s="14">
        <v>168325</v>
      </c>
      <c r="AE256" s="14">
        <v>168325</v>
      </c>
      <c r="AF256" s="14">
        <v>31455.831325301198</v>
      </c>
      <c r="AG256" s="14">
        <v>31455.831325301198</v>
      </c>
      <c r="AH256" s="14">
        <v>47447</v>
      </c>
      <c r="AI256" s="14">
        <v>47447</v>
      </c>
      <c r="AJ256" s="14">
        <v>11</v>
      </c>
      <c r="AK256" s="14">
        <v>46</v>
      </c>
      <c r="AL256" s="14">
        <v>0</v>
      </c>
      <c r="AM256" s="14">
        <v>1</v>
      </c>
      <c r="AN256" s="14">
        <v>0</v>
      </c>
      <c r="AO256" s="14">
        <v>0</v>
      </c>
      <c r="AP256" s="14">
        <v>47</v>
      </c>
      <c r="AQ256" s="22">
        <f>VLOOKUP($B256,Sheet3!$A:$Z,3,FALSE)</f>
        <v>5.4531937736218175E-5</v>
      </c>
      <c r="AR256" s="22">
        <f>VLOOKUP($B256,Sheet3!$A:$Z,4,FALSE)</f>
        <v>8.8260834181129566E-5</v>
      </c>
      <c r="AS256" s="22">
        <f>VLOOKUP($B256,Sheet3!$A:$Z,5,FALSE)</f>
        <v>8.3045849090599401E-5</v>
      </c>
      <c r="AT256" s="22">
        <f>VLOOKUP($B256,Sheet3!$A:$Z,6,FALSE)</f>
        <v>6.1515125612820326E-5</v>
      </c>
      <c r="AU256" s="22">
        <f>VLOOKUP($B256,Sheet3!$A:$Z,6,FALSE)</f>
        <v>6.1515125612820326E-5</v>
      </c>
      <c r="AV256" s="22">
        <f>VLOOKUP($B256,Sheet3!$A:$Z,8,FALSE)</f>
        <v>2.5137337712633425E-6</v>
      </c>
      <c r="AW256" s="22">
        <f>VLOOKUP($B256,Sheet3!$A:$Z,9,FALSE)</f>
        <v>3.0326561677351403E-4</v>
      </c>
      <c r="AX256" s="22">
        <f>VLOOKUP($B256,Sheet3!$A:$Z,10,FALSE)</f>
        <v>7.0656113404243442E-7</v>
      </c>
      <c r="AY256" s="22">
        <f>VLOOKUP($B256,Sheet3!$A:$Z,11,FALSE)</f>
        <v>6.7315771172615783E-7</v>
      </c>
      <c r="AZ256" s="22">
        <f>VLOOKUP($B256,Sheet3!$A:$Z,12,FALSE)</f>
        <v>6.8087258482451272E-4</v>
      </c>
      <c r="BA256" s="22">
        <f>VLOOKUP($B256,Sheet3!$A:$Z,13,FALSE)</f>
        <v>2.5283842477404558E-6</v>
      </c>
      <c r="BB256" s="22">
        <f>VLOOKUP($B256,Sheet3!$A:$Z,14,FALSE)</f>
        <v>1.1899826174727453E-3</v>
      </c>
      <c r="BC256" s="23">
        <f>VLOOKUP($B256,Sheet3!$A:$Z,15,FALSE)</f>
        <v>7.908744964259925E-7</v>
      </c>
      <c r="BD256" s="22">
        <f>VLOOKUP($B256,Sheet3!$A:$Z,16,FALSE)</f>
        <v>4.0239606227299174E-5</v>
      </c>
      <c r="BE256" s="22">
        <f>VLOOKUP($B256,Sheet3!$A:$Z,17,FALSE)</f>
        <v>7.3589145715215599E-5</v>
      </c>
      <c r="BF256" s="22">
        <f>VLOOKUP($B256,Sheet3!$A:$Z,18,FALSE)</f>
        <v>5.2781155519903374E-5</v>
      </c>
      <c r="BG256" s="22">
        <f>VLOOKUP($B256,Sheet3!$A:$Z,19,FALSE)</f>
        <v>5.1271604762171877E-6</v>
      </c>
      <c r="BH256" s="22">
        <f>VLOOKUP($B256,Sheet3!$A:$Z,20,FALSE)</f>
        <v>2.8685261861541197E-4</v>
      </c>
      <c r="BI256" s="22">
        <f>VLOOKUP($B256,Sheet3!$A:$Z,21,FALSE)</f>
        <v>7.1789624152161826E-5</v>
      </c>
      <c r="BJ256" s="22">
        <f>VLOOKUP($B256,Sheet3!$A:$Z,22,FALSE)</f>
        <v>7.9237631860285642E-7</v>
      </c>
      <c r="BK256" s="22">
        <f>VLOOKUP($B256,Sheet3!$A:$Z,23,FALSE)</f>
        <v>1.5429837938015188E-6</v>
      </c>
      <c r="BL256" s="22">
        <f>VLOOKUP($B256,Sheet3!$A:$Z,24,FALSE)</f>
        <v>9.9044222406359199E-7</v>
      </c>
      <c r="BM256" s="22">
        <f>VLOOKUP($B256,Sheet3!$A:$Z,25,FALSE)</f>
        <v>1.0407553605137252E-6</v>
      </c>
      <c r="BN256" s="22">
        <f>VLOOKUP($B256,Sheet3!$A:$Z,25,FALSE)</f>
        <v>1.0407553605137252E-6</v>
      </c>
    </row>
    <row r="257" spans="1:66" x14ac:dyDescent="0.2">
      <c r="A257" t="str">
        <f>VLOOKUP(B257,Sheet3!A:B,2,FALSE)</f>
        <v>compare with baikal</v>
      </c>
      <c r="B257" s="12" t="s">
        <v>36</v>
      </c>
      <c r="C257" s="13">
        <v>80.05</v>
      </c>
      <c r="D257" s="13">
        <v>9.65</v>
      </c>
      <c r="E257" s="12" t="s">
        <v>1402</v>
      </c>
      <c r="F257" s="11" t="s">
        <v>1403</v>
      </c>
      <c r="G257" s="13" t="s">
        <v>307</v>
      </c>
      <c r="H257" s="12"/>
      <c r="I257" s="12"/>
      <c r="J257" s="12" t="s">
        <v>308</v>
      </c>
      <c r="K257" s="12">
        <v>18</v>
      </c>
      <c r="L257" s="12">
        <v>60.78</v>
      </c>
      <c r="M257" s="12">
        <v>7.84</v>
      </c>
      <c r="N257" s="11"/>
      <c r="O257" s="11"/>
      <c r="P257" s="11"/>
      <c r="Q257" s="11"/>
      <c r="R257" s="11"/>
      <c r="S257" s="11"/>
      <c r="T257" s="11"/>
      <c r="U257" s="11" t="s">
        <v>1404</v>
      </c>
      <c r="V257" s="12" t="s">
        <v>1416</v>
      </c>
      <c r="W257" s="11"/>
      <c r="X257" s="14">
        <v>467</v>
      </c>
      <c r="Y257" s="14">
        <v>2565</v>
      </c>
      <c r="Z257" s="14">
        <v>467</v>
      </c>
      <c r="AA257" s="15">
        <v>0.93544926240500603</v>
      </c>
      <c r="AB257" s="16">
        <v>0.66745690074051001</v>
      </c>
      <c r="AC257" s="17">
        <v>2058040</v>
      </c>
      <c r="AD257" s="14">
        <v>33935</v>
      </c>
      <c r="AE257" s="14">
        <v>33935</v>
      </c>
      <c r="AF257" s="14">
        <v>4406.9379014989199</v>
      </c>
      <c r="AG257" s="14">
        <v>4406.9379014989199</v>
      </c>
      <c r="AH257" s="14">
        <v>5512</v>
      </c>
      <c r="AI257" s="14">
        <v>5512</v>
      </c>
      <c r="AJ257" s="14">
        <v>11</v>
      </c>
      <c r="AK257" s="14">
        <v>29</v>
      </c>
      <c r="AL257" s="14">
        <v>0</v>
      </c>
      <c r="AM257" s="14">
        <v>0</v>
      </c>
      <c r="AN257" s="14">
        <v>0</v>
      </c>
      <c r="AO257" s="14">
        <v>0</v>
      </c>
      <c r="AP257" s="14">
        <v>29</v>
      </c>
      <c r="AQ257" s="22">
        <f>VLOOKUP($B257,Sheet3!$A:$Z,3,FALSE)</f>
        <v>2.3148842054994817E-3</v>
      </c>
      <c r="AR257" s="22">
        <f>VLOOKUP($B257,Sheet3!$A:$Z,4,FALSE)</f>
        <v>5.0726119480773843E-3</v>
      </c>
      <c r="AS257" s="22">
        <f>VLOOKUP($B257,Sheet3!$A:$Z,5,FALSE)</f>
        <v>4.5364406764500089E-3</v>
      </c>
      <c r="AT257" s="22">
        <f>VLOOKUP($B257,Sheet3!$A:$Z,6,FALSE)</f>
        <v>4.2567049127408578E-3</v>
      </c>
      <c r="AU257" s="22">
        <f>VLOOKUP($B257,Sheet3!$A:$Z,6,FALSE)</f>
        <v>4.2567049127408578E-3</v>
      </c>
      <c r="AV257" s="22">
        <f>VLOOKUP($B257,Sheet3!$A:$Z,8,FALSE)</f>
        <v>6.1400492351484605E-3</v>
      </c>
      <c r="AW257" s="22">
        <f>VLOOKUP($B257,Sheet3!$A:$Z,9,FALSE)</f>
        <v>3.1914496566851432E-3</v>
      </c>
      <c r="AX257" s="22">
        <f>VLOOKUP($B257,Sheet3!$A:$Z,10,FALSE)</f>
        <v>7.0865736214875555E-3</v>
      </c>
      <c r="AY257" s="22">
        <f>VLOOKUP($B257,Sheet3!$A:$Z,11,FALSE)</f>
        <v>7.6919134148486839E-3</v>
      </c>
      <c r="AZ257" s="22">
        <f>VLOOKUP($B257,Sheet3!$A:$Z,12,FALSE)</f>
        <v>1.0926147589908525E-4</v>
      </c>
      <c r="BA257" s="22">
        <f>VLOOKUP($B257,Sheet3!$A:$Z,13,FALSE)</f>
        <v>4.5240578839259435E-3</v>
      </c>
      <c r="BB257" s="22">
        <f>VLOOKUP($B257,Sheet3!$A:$Z,14,FALSE)</f>
        <v>4.3411375122634824E-4</v>
      </c>
      <c r="BC257" s="23">
        <f>VLOOKUP($B257,Sheet3!$A:$Z,15,FALSE)</f>
        <v>6.7528042289695545E-3</v>
      </c>
      <c r="BD257" s="22">
        <f>VLOOKUP($B257,Sheet3!$A:$Z,16,FALSE)</f>
        <v>1.0467367218701971E-2</v>
      </c>
      <c r="BE257" s="22">
        <f>VLOOKUP($B257,Sheet3!$A:$Z,17,FALSE)</f>
        <v>7.8596025976920472E-3</v>
      </c>
      <c r="BF257" s="22">
        <f>VLOOKUP($B257,Sheet3!$A:$Z,18,FALSE)</f>
        <v>5.8558873356118913E-3</v>
      </c>
      <c r="BG257" s="22">
        <f>VLOOKUP($B257,Sheet3!$A:$Z,19,FALSE)</f>
        <v>1.4599831698051248E-2</v>
      </c>
      <c r="BH257" s="22">
        <f>VLOOKUP($B257,Sheet3!$A:$Z,20,FALSE)</f>
        <v>4.6177089912573443E-3</v>
      </c>
      <c r="BI257" s="22">
        <f>VLOOKUP($B257,Sheet3!$A:$Z,21,FALSE)</f>
        <v>4.3322652969958585E-3</v>
      </c>
      <c r="BJ257" s="22">
        <f>VLOOKUP($B257,Sheet3!$A:$Z,22,FALSE)</f>
        <v>1.6648933346071731E-2</v>
      </c>
      <c r="BK257" s="22">
        <f>VLOOKUP($B257,Sheet3!$A:$Z,23,FALSE)</f>
        <v>5.2013090105922279E-3</v>
      </c>
      <c r="BL257" s="22">
        <f>VLOOKUP($B257,Sheet3!$A:$Z,24,FALSE)</f>
        <v>1.0426601418835477E-2</v>
      </c>
      <c r="BM257" s="22">
        <f>VLOOKUP($B257,Sheet3!$A:$Z,25,FALSE)</f>
        <v>7.6224068341315997E-3</v>
      </c>
      <c r="BN257" s="22">
        <f>VLOOKUP($B257,Sheet3!$A:$Z,25,FALSE)</f>
        <v>7.6224068341315997E-3</v>
      </c>
    </row>
    <row r="258" spans="1:66" hidden="1" x14ac:dyDescent="0.2">
      <c r="A258">
        <f>VLOOKUP(B258,Sheet3!A:B,2,FALSE)</f>
        <v>0</v>
      </c>
      <c r="B258" s="12" t="s">
        <v>1117</v>
      </c>
      <c r="C258" s="13">
        <v>81.819999999999993</v>
      </c>
      <c r="D258" s="13">
        <v>2.8</v>
      </c>
      <c r="E258" s="12" t="s">
        <v>1118</v>
      </c>
      <c r="F258" s="11" t="s">
        <v>1119</v>
      </c>
      <c r="G258" s="13" t="s">
        <v>307</v>
      </c>
      <c r="H258" s="12" t="s">
        <v>1113</v>
      </c>
      <c r="I258" s="12" t="s">
        <v>1113</v>
      </c>
      <c r="J258" s="12" t="s">
        <v>1114</v>
      </c>
      <c r="K258" s="12">
        <v>3</v>
      </c>
      <c r="L258" s="12">
        <v>89.47</v>
      </c>
      <c r="M258" s="12">
        <v>13.16</v>
      </c>
      <c r="N258" s="11" t="s">
        <v>1120</v>
      </c>
      <c r="O258" s="11" t="s">
        <v>1121</v>
      </c>
      <c r="P258" s="11" t="s">
        <v>1122</v>
      </c>
      <c r="Q258" s="11" t="s">
        <v>312</v>
      </c>
      <c r="R258" s="11" t="s">
        <v>312</v>
      </c>
      <c r="S258" s="11" t="s">
        <v>312</v>
      </c>
      <c r="T258" s="11" t="s">
        <v>312</v>
      </c>
      <c r="U258" s="11" t="s">
        <v>1123</v>
      </c>
      <c r="V258" s="12" t="s">
        <v>1124</v>
      </c>
      <c r="W258" s="11" t="s">
        <v>1125</v>
      </c>
      <c r="X258" s="14">
        <v>215</v>
      </c>
      <c r="Y258" s="14">
        <v>1402</v>
      </c>
      <c r="Z258" s="14">
        <v>215</v>
      </c>
      <c r="AA258" s="15">
        <v>0.91036785641783702</v>
      </c>
      <c r="AB258" s="16">
        <v>0.45967043701710197</v>
      </c>
      <c r="AC258" s="17">
        <v>1152678</v>
      </c>
      <c r="AD258" s="14">
        <v>22076</v>
      </c>
      <c r="AE258" s="14">
        <v>22076</v>
      </c>
      <c r="AF258" s="14">
        <v>5361.2930232558101</v>
      </c>
      <c r="AG258" s="14">
        <v>5361.2930232558101</v>
      </c>
      <c r="AH258" s="14">
        <v>6758</v>
      </c>
      <c r="AI258" s="14">
        <v>6758</v>
      </c>
      <c r="AJ258" s="14">
        <v>11</v>
      </c>
      <c r="AK258" s="14">
        <v>25</v>
      </c>
      <c r="AL258" s="14">
        <v>0</v>
      </c>
      <c r="AM258" s="14">
        <v>0</v>
      </c>
      <c r="AN258" s="14">
        <v>0</v>
      </c>
      <c r="AO258" s="14">
        <v>0</v>
      </c>
      <c r="AP258" s="14">
        <v>25</v>
      </c>
      <c r="AQ258" s="21">
        <f>VLOOKUP($B258,Sheet3!$A:$Z,3,FALSE)</f>
        <v>4.9078296612560089E-5</v>
      </c>
      <c r="AR258" s="21">
        <f>VLOOKUP($B258,Sheet3!$A:$Z,4,FALSE)</f>
        <v>2.8574625824147738E-4</v>
      </c>
      <c r="AS258" s="21">
        <f>VLOOKUP($B258,Sheet3!$A:$Z,5,FALSE)</f>
        <v>2.6262533878106868E-4</v>
      </c>
      <c r="AT258" s="21">
        <f>VLOOKUP($B258,Sheet3!$A:$Z,6,FALSE)</f>
        <v>6.1085592891411348E-4</v>
      </c>
      <c r="AU258" s="21">
        <f>VLOOKUP($B258,Sheet3!$A:$Z,6,FALSE)</f>
        <v>6.1085592891411348E-4</v>
      </c>
      <c r="AV258" s="21">
        <f>VLOOKUP($B258,Sheet3!$A:$Z,8,FALSE)</f>
        <v>6.3738618493286912E-8</v>
      </c>
      <c r="AW258" s="21">
        <f>VLOOKUP($B258,Sheet3!$A:$Z,9,FALSE)</f>
        <v>4.1859969105314496E-7</v>
      </c>
      <c r="AX258" s="21">
        <f>VLOOKUP($B258,Sheet3!$A:$Z,10,FALSE)</f>
        <v>3.6208874264047662E-8</v>
      </c>
      <c r="AY258" s="21">
        <f>VLOOKUP($B258,Sheet3!$A:$Z,11,FALSE)</f>
        <v>3.5836910407319371E-9</v>
      </c>
      <c r="AZ258" s="21">
        <f>VLOOKUP($B258,Sheet3!$A:$Z,12,FALSE)</f>
        <v>2.3075285557725844E-7</v>
      </c>
      <c r="BA258" s="21">
        <f>VLOOKUP($B258,Sheet3!$A:$Z,13,FALSE)</f>
        <v>3.7845586145318826E-8</v>
      </c>
      <c r="BB258" s="21">
        <f>VLOOKUP($B258,Sheet3!$A:$Z,14,FALSE)</f>
        <v>1.0483957757288479E-8</v>
      </c>
      <c r="BC258" s="21">
        <f>VLOOKUP($B258,Sheet3!$A:$Z,15,FALSE)</f>
        <v>5.0430819180009935E-8</v>
      </c>
      <c r="BD258" s="21">
        <f>VLOOKUP($B258,Sheet3!$A:$Z,16,FALSE)</f>
        <v>9.5119345733335263E-6</v>
      </c>
      <c r="BE258" s="21">
        <f>VLOOKUP($B258,Sheet3!$A:$Z,17,FALSE)</f>
        <v>9.6622828870183324E-4</v>
      </c>
      <c r="BF258" s="21">
        <f>VLOOKUP($B258,Sheet3!$A:$Z,18,FALSE)</f>
        <v>5.437718713316522E-4</v>
      </c>
      <c r="BG258" s="21">
        <f>VLOOKUP($B258,Sheet3!$A:$Z,19,FALSE)</f>
        <v>7.3678506107430617E-9</v>
      </c>
      <c r="BH258" s="21">
        <f>VLOOKUP($B258,Sheet3!$A:$Z,20,FALSE)</f>
        <v>3.6082901288575988E-9</v>
      </c>
      <c r="BI258" s="21">
        <f>VLOOKUP($B258,Sheet3!$A:$Z,21,FALSE)</f>
        <v>8.4431142322830077E-6</v>
      </c>
      <c r="BJ258" s="21">
        <f>VLOOKUP($B258,Sheet3!$A:$Z,22,FALSE)</f>
        <v>1.3991148412650021E-8</v>
      </c>
      <c r="BK258" s="21">
        <f>VLOOKUP($B258,Sheet3!$A:$Z,23,FALSE)</f>
        <v>7.2448112440329559E-8</v>
      </c>
      <c r="BL258" s="21">
        <f>VLOOKUP($B258,Sheet3!$A:$Z,24,FALSE)</f>
        <v>9.8211837489649217E-8</v>
      </c>
      <c r="BM258" s="21">
        <f>VLOOKUP($B258,Sheet3!$A:$Z,25,FALSE)</f>
        <v>3.2103544496431513E-8</v>
      </c>
      <c r="BN258" s="21">
        <f>VLOOKUP($B258,Sheet3!$A:$Z,25,FALSE)</f>
        <v>3.2103544496431513E-8</v>
      </c>
    </row>
    <row r="259" spans="1:66" x14ac:dyDescent="0.2">
      <c r="A259" t="str">
        <f>VLOOKUP(B259,Sheet3!A:B,2,FALSE)</f>
        <v>compare with baikal</v>
      </c>
      <c r="B259" s="12" t="s">
        <v>2</v>
      </c>
      <c r="C259" s="13">
        <v>65.02</v>
      </c>
      <c r="D259" s="13">
        <v>0.05</v>
      </c>
      <c r="E259" s="12" t="s">
        <v>1402</v>
      </c>
      <c r="F259" s="11" t="s">
        <v>1403</v>
      </c>
      <c r="G259" s="13" t="s">
        <v>307</v>
      </c>
      <c r="H259" s="12"/>
      <c r="I259" s="12"/>
      <c r="J259" s="12" t="s">
        <v>308</v>
      </c>
      <c r="K259" s="12">
        <v>24</v>
      </c>
      <c r="L259" s="12">
        <v>78.430000000000007</v>
      </c>
      <c r="M259" s="12">
        <v>3.92</v>
      </c>
      <c r="N259" s="11"/>
      <c r="O259" s="11"/>
      <c r="P259" s="11"/>
      <c r="Q259" s="11"/>
      <c r="R259" s="11"/>
      <c r="S259" s="11"/>
      <c r="T259" s="11"/>
      <c r="U259" s="11" t="s">
        <v>1404</v>
      </c>
      <c r="V259" s="12" t="s">
        <v>1417</v>
      </c>
      <c r="W259" s="11"/>
      <c r="X259" s="14">
        <v>100</v>
      </c>
      <c r="Y259" s="14">
        <v>1340</v>
      </c>
      <c r="Z259" s="14">
        <v>100</v>
      </c>
      <c r="AA259" s="15">
        <v>0.93438562683719995</v>
      </c>
      <c r="AB259" s="16">
        <v>0.69939799376291401</v>
      </c>
      <c r="AC259" s="17">
        <v>1184207</v>
      </c>
      <c r="AD259" s="14">
        <v>55602</v>
      </c>
      <c r="AE259" s="14">
        <v>55602</v>
      </c>
      <c r="AF259" s="14">
        <v>11842.07</v>
      </c>
      <c r="AG259" s="14">
        <v>11842.07</v>
      </c>
      <c r="AH259" s="14">
        <v>24766</v>
      </c>
      <c r="AI259" s="14">
        <v>24766</v>
      </c>
      <c r="AJ259" s="14">
        <v>11</v>
      </c>
      <c r="AK259" s="14">
        <v>20</v>
      </c>
      <c r="AL259" s="14">
        <v>0</v>
      </c>
      <c r="AM259" s="14">
        <v>0</v>
      </c>
      <c r="AN259" s="14">
        <v>0</v>
      </c>
      <c r="AO259" s="14">
        <v>0</v>
      </c>
      <c r="AP259" s="14">
        <v>20</v>
      </c>
      <c r="AQ259" s="22">
        <f>VLOOKUP($B259,Sheet3!$A:$Z,3,FALSE)</f>
        <v>7.0534417959300488E-2</v>
      </c>
      <c r="AR259" s="22">
        <f>VLOOKUP($B259,Sheet3!$A:$Z,4,FALSE)</f>
        <v>0.14483282986056883</v>
      </c>
      <c r="AS259" s="22">
        <f>VLOOKUP($B259,Sheet3!$A:$Z,5,FALSE)</f>
        <v>0.13119874802641918</v>
      </c>
      <c r="AT259" s="22">
        <f>VLOOKUP($B259,Sheet3!$A:$Z,6,FALSE)</f>
        <v>0.12262012532875964</v>
      </c>
      <c r="AU259" s="22">
        <f>VLOOKUP($B259,Sheet3!$A:$Z,6,FALSE)</f>
        <v>0.12262012532875964</v>
      </c>
      <c r="AV259" s="22">
        <f>VLOOKUP($B259,Sheet3!$A:$Z,8,FALSE)</f>
        <v>0.16697553684894098</v>
      </c>
      <c r="AW259" s="22">
        <f>VLOOKUP($B259,Sheet3!$A:$Z,9,FALSE)</f>
        <v>9.6179707876236642E-2</v>
      </c>
      <c r="AX259" s="22">
        <f>VLOOKUP($B259,Sheet3!$A:$Z,10,FALSE)</f>
        <v>0.2249225702680924</v>
      </c>
      <c r="AY259" s="22">
        <f>VLOOKUP($B259,Sheet3!$A:$Z,11,FALSE)</f>
        <v>0.23664735695617317</v>
      </c>
      <c r="AZ259" s="22">
        <f>VLOOKUP($B259,Sheet3!$A:$Z,12,FALSE)</f>
        <v>1.7692737651234624E-3</v>
      </c>
      <c r="BA259" s="22">
        <f>VLOOKUP($B259,Sheet3!$A:$Z,13,FALSE)</f>
        <v>0.1444036586147712</v>
      </c>
      <c r="BB259" s="22">
        <f>VLOOKUP($B259,Sheet3!$A:$Z,14,FALSE)</f>
        <v>4.7948934955011754E-3</v>
      </c>
      <c r="BC259" s="23">
        <f>VLOOKUP($B259,Sheet3!$A:$Z,15,FALSE)</f>
        <v>0.19407813903729212</v>
      </c>
      <c r="BD259" s="22">
        <f>VLOOKUP($B259,Sheet3!$A:$Z,16,FALSE)</f>
        <v>0.13793516476582868</v>
      </c>
      <c r="BE259" s="22">
        <f>VLOOKUP($B259,Sheet3!$A:$Z,17,FALSE)</f>
        <v>8.6598924772834415E-2</v>
      </c>
      <c r="BF259" s="22">
        <f>VLOOKUP($B259,Sheet3!$A:$Z,18,FALSE)</f>
        <v>8.1671944234659136E-2</v>
      </c>
      <c r="BG259" s="22">
        <f>VLOOKUP($B259,Sheet3!$A:$Z,19,FALSE)</f>
        <v>0.17908904271421228</v>
      </c>
      <c r="BH259" s="22">
        <f>VLOOKUP($B259,Sheet3!$A:$Z,20,FALSE)</f>
        <v>6.516222016593394E-2</v>
      </c>
      <c r="BI259" s="22">
        <f>VLOOKUP($B259,Sheet3!$A:$Z,21,FALSE)</f>
        <v>5.5444075293814503E-2</v>
      </c>
      <c r="BJ259" s="22">
        <f>VLOOKUP($B259,Sheet3!$A:$Z,22,FALSE)</f>
        <v>0.18632936805747596</v>
      </c>
      <c r="BK259" s="22">
        <f>VLOOKUP($B259,Sheet3!$A:$Z,23,FALSE)</f>
        <v>6.3982614765160054E-2</v>
      </c>
      <c r="BL259" s="22">
        <f>VLOOKUP($B259,Sheet3!$A:$Z,24,FALSE)</f>
        <v>0.13402562327195564</v>
      </c>
      <c r="BM259" s="22">
        <f>VLOOKUP($B259,Sheet3!$A:$Z,25,FALSE)</f>
        <v>9.572094753031854E-2</v>
      </c>
      <c r="BN259" s="22">
        <f>VLOOKUP($B259,Sheet3!$A:$Z,25,FALSE)</f>
        <v>9.572094753031854E-2</v>
      </c>
    </row>
    <row r="260" spans="1:66" hidden="1" x14ac:dyDescent="0.2">
      <c r="A260">
        <f>VLOOKUP(B260,Sheet3!A:B,2,FALSE)</f>
        <v>0</v>
      </c>
      <c r="B260" s="12" t="s">
        <v>1132</v>
      </c>
      <c r="C260" s="13">
        <v>82.07</v>
      </c>
      <c r="D260" s="13">
        <v>3.21</v>
      </c>
      <c r="E260" s="12" t="s">
        <v>1126</v>
      </c>
      <c r="F260" s="11" t="s">
        <v>1127</v>
      </c>
      <c r="G260" s="13" t="s">
        <v>307</v>
      </c>
      <c r="H260" s="12" t="s">
        <v>1113</v>
      </c>
      <c r="I260" s="12"/>
      <c r="J260" s="12" t="s">
        <v>308</v>
      </c>
      <c r="K260" s="12">
        <v>4</v>
      </c>
      <c r="L260" s="12">
        <v>94.12</v>
      </c>
      <c r="M260" s="12">
        <v>11.76</v>
      </c>
      <c r="N260" s="11"/>
      <c r="O260" s="11"/>
      <c r="P260" s="11"/>
      <c r="Q260" s="11"/>
      <c r="R260" s="11"/>
      <c r="S260" s="11"/>
      <c r="T260" s="11"/>
      <c r="U260" s="11" t="s">
        <v>313</v>
      </c>
      <c r="V260" s="12" t="s">
        <v>1133</v>
      </c>
      <c r="W260" s="11"/>
      <c r="X260" s="14">
        <v>897</v>
      </c>
      <c r="Y260" s="14">
        <v>3422</v>
      </c>
      <c r="Z260" s="14">
        <v>897</v>
      </c>
      <c r="AA260" s="15">
        <v>0.93330890986237702</v>
      </c>
      <c r="AB260" s="16">
        <v>0.64907315930609299</v>
      </c>
      <c r="AC260" s="17">
        <v>3330130</v>
      </c>
      <c r="AD260" s="14">
        <v>24787</v>
      </c>
      <c r="AE260" s="14">
        <v>24787</v>
      </c>
      <c r="AF260" s="14">
        <v>3712.5195094760302</v>
      </c>
      <c r="AG260" s="14">
        <v>3712.5195094760302</v>
      </c>
      <c r="AH260" s="14">
        <v>4220</v>
      </c>
      <c r="AI260" s="14">
        <v>4220</v>
      </c>
      <c r="AJ260" s="14">
        <v>11</v>
      </c>
      <c r="AK260" s="14">
        <v>28</v>
      </c>
      <c r="AL260" s="14">
        <v>0</v>
      </c>
      <c r="AM260" s="14">
        <v>1</v>
      </c>
      <c r="AN260" s="14">
        <v>0</v>
      </c>
      <c r="AO260" s="14">
        <v>1</v>
      </c>
      <c r="AP260" s="14">
        <v>30</v>
      </c>
      <c r="AQ260" s="22">
        <f>VLOOKUP($B260,Sheet3!$A:$Z,3,FALSE)</f>
        <v>1.7763184136624646E-4</v>
      </c>
      <c r="AR260" s="22">
        <f>VLOOKUP($B260,Sheet3!$A:$Z,4,FALSE)</f>
        <v>4.3193728620047187E-4</v>
      </c>
      <c r="AS260" s="22">
        <f>VLOOKUP($B260,Sheet3!$A:$Z,5,FALSE)</f>
        <v>4.6363103111425678E-4</v>
      </c>
      <c r="AT260" s="22">
        <f>VLOOKUP($B260,Sheet3!$A:$Z,6,FALSE)</f>
        <v>8.7356023642104919E-4</v>
      </c>
      <c r="AU260" s="22">
        <f>VLOOKUP($B260,Sheet3!$A:$Z,6,FALSE)</f>
        <v>8.7356023642104919E-4</v>
      </c>
      <c r="AV260" s="22">
        <f>VLOOKUP($B260,Sheet3!$A:$Z,8,FALSE)</f>
        <v>8.068912789839177E-8</v>
      </c>
      <c r="AW260" s="22">
        <f>VLOOKUP($B260,Sheet3!$A:$Z,9,FALSE)</f>
        <v>1.1482979166546332E-6</v>
      </c>
      <c r="AX260" s="22">
        <f>VLOOKUP($B260,Sheet3!$A:$Z,10,FALSE)</f>
        <v>3.529486817195427E-8</v>
      </c>
      <c r="AY260" s="22">
        <f>VLOOKUP($B260,Sheet3!$A:$Z,11,FALSE)</f>
        <v>5.9547079226956733E-8</v>
      </c>
      <c r="AZ260" s="22">
        <f>VLOOKUP($B260,Sheet3!$A:$Z,12,FALSE)</f>
        <v>8.4542600614100228E-7</v>
      </c>
      <c r="BA260" s="22">
        <f>VLOOKUP($B260,Sheet3!$A:$Z,13,FALSE)</f>
        <v>3.5468599031763265E-8</v>
      </c>
      <c r="BB260" s="22">
        <f>VLOOKUP($B260,Sheet3!$A:$Z,14,FALSE)</f>
        <v>6.2737613255984139E-7</v>
      </c>
      <c r="BC260" s="23">
        <f>VLOOKUP($B260,Sheet3!$A:$Z,15,FALSE)</f>
        <v>7.0419317465146133E-8</v>
      </c>
      <c r="BD260" s="22">
        <f>VLOOKUP($B260,Sheet3!$A:$Z,16,FALSE)</f>
        <v>4.5092719202840377E-5</v>
      </c>
      <c r="BE260" s="22">
        <f>VLOOKUP($B260,Sheet3!$A:$Z,17,FALSE)</f>
        <v>1.1020385689106819E-3</v>
      </c>
      <c r="BF260" s="22">
        <f>VLOOKUP($B260,Sheet3!$A:$Z,18,FALSE)</f>
        <v>8.2613266712926582E-4</v>
      </c>
      <c r="BG260" s="22">
        <f>VLOOKUP($B260,Sheet3!$A:$Z,19,FALSE)</f>
        <v>1.8908246654692554E-7</v>
      </c>
      <c r="BH260" s="22">
        <f>VLOOKUP($B260,Sheet3!$A:$Z,20,FALSE)</f>
        <v>5.2420244311304255E-7</v>
      </c>
      <c r="BI260" s="22">
        <f>VLOOKUP($B260,Sheet3!$A:$Z,21,FALSE)</f>
        <v>2.6550167669137101E-5</v>
      </c>
      <c r="BJ260" s="22">
        <f>VLOOKUP($B260,Sheet3!$A:$Z,22,FALSE)</f>
        <v>2.1835122475714466E-7</v>
      </c>
      <c r="BK260" s="22">
        <f>VLOOKUP($B260,Sheet3!$A:$Z,23,FALSE)</f>
        <v>4.5786631712735049E-7</v>
      </c>
      <c r="BL260" s="22">
        <f>VLOOKUP($B260,Sheet3!$A:$Z,24,FALSE)</f>
        <v>1.1686670274036206E-6</v>
      </c>
      <c r="BM260" s="22">
        <f>VLOOKUP($B260,Sheet3!$A:$Z,25,FALSE)</f>
        <v>1.4098816608051007E-7</v>
      </c>
      <c r="BN260" s="22">
        <f>VLOOKUP($B260,Sheet3!$A:$Z,25,FALSE)</f>
        <v>1.4098816608051007E-7</v>
      </c>
    </row>
    <row r="261" spans="1:66" hidden="1" x14ac:dyDescent="0.2">
      <c r="A261">
        <f>VLOOKUP(B261,Sheet3!A:B,2,FALSE)</f>
        <v>0</v>
      </c>
      <c r="B261" s="12" t="s">
        <v>1134</v>
      </c>
      <c r="C261" s="13">
        <v>50.71</v>
      </c>
      <c r="D261" s="13">
        <v>0.91</v>
      </c>
      <c r="E261" s="12" t="s">
        <v>1126</v>
      </c>
      <c r="F261" s="11" t="s">
        <v>1135</v>
      </c>
      <c r="G261" s="13" t="s">
        <v>307</v>
      </c>
      <c r="H261" s="12" t="s">
        <v>1113</v>
      </c>
      <c r="I261" s="12"/>
      <c r="J261" s="12" t="s">
        <v>308</v>
      </c>
      <c r="K261" s="12">
        <v>1</v>
      </c>
      <c r="L261" s="12">
        <v>66.67</v>
      </c>
      <c r="M261" s="12">
        <v>2.63</v>
      </c>
      <c r="N261" s="11"/>
      <c r="O261" s="11"/>
      <c r="P261" s="11"/>
      <c r="Q261" s="11"/>
      <c r="R261" s="11"/>
      <c r="S261" s="11"/>
      <c r="T261" s="11"/>
      <c r="U261" s="11" t="s">
        <v>313</v>
      </c>
      <c r="V261" s="12" t="s">
        <v>1136</v>
      </c>
      <c r="W261" s="11"/>
      <c r="X261" s="14">
        <v>523</v>
      </c>
      <c r="Y261" s="14">
        <v>1648</v>
      </c>
      <c r="Z261" s="14">
        <v>523</v>
      </c>
      <c r="AA261" s="15">
        <v>0.90553432423042601</v>
      </c>
      <c r="AB261" s="16">
        <v>0.57174739347741499</v>
      </c>
      <c r="AC261" s="17">
        <v>1453565</v>
      </c>
      <c r="AD261" s="14">
        <v>10353</v>
      </c>
      <c r="AE261" s="14">
        <v>10353</v>
      </c>
      <c r="AF261" s="14">
        <v>2779.2829827915798</v>
      </c>
      <c r="AG261" s="14">
        <v>2779.2829827915798</v>
      </c>
      <c r="AH261" s="14">
        <v>2783</v>
      </c>
      <c r="AI261" s="14">
        <v>2783</v>
      </c>
      <c r="AJ261" s="14">
        <v>11</v>
      </c>
      <c r="AK261" s="14">
        <v>22</v>
      </c>
      <c r="AL261" s="14">
        <v>0</v>
      </c>
      <c r="AM261" s="14">
        <v>0</v>
      </c>
      <c r="AN261" s="14">
        <v>0</v>
      </c>
      <c r="AO261" s="14">
        <v>0</v>
      </c>
      <c r="AP261" s="14">
        <v>22</v>
      </c>
      <c r="AQ261" s="22">
        <f>VLOOKUP($B261,Sheet3!$A:$Z,3,FALSE)</f>
        <v>2.4936368029922323E-5</v>
      </c>
      <c r="AR261" s="22">
        <f>VLOOKUP($B261,Sheet3!$A:$Z,4,FALSE)</f>
        <v>3.9033022100377381E-4</v>
      </c>
      <c r="AS261" s="22">
        <f>VLOOKUP($B261,Sheet3!$A:$Z,5,FALSE)</f>
        <v>1.1372230967892478E-4</v>
      </c>
      <c r="AT261" s="22">
        <f>VLOOKUP($B261,Sheet3!$A:$Z,6,FALSE)</f>
        <v>3.8877243433089006E-4</v>
      </c>
      <c r="AU261" s="22">
        <f>VLOOKUP($B261,Sheet3!$A:$Z,6,FALSE)</f>
        <v>3.8877243433089006E-4</v>
      </c>
      <c r="AV261" s="22">
        <f>VLOOKUP($B261,Sheet3!$A:$Z,8,FALSE)</f>
        <v>3.6131343241182978E-8</v>
      </c>
      <c r="AW261" s="22">
        <f>VLOOKUP($B261,Sheet3!$A:$Z,9,FALSE)</f>
        <v>1.5576146507278613E-7</v>
      </c>
      <c r="AX261" s="22">
        <f>VLOOKUP($B261,Sheet3!$A:$Z,10,FALSE)</f>
        <v>7.9437535494643343E-9</v>
      </c>
      <c r="AY261" s="22">
        <f>VLOOKUP($B261,Sheet3!$A:$Z,11,FALSE)</f>
        <v>0</v>
      </c>
      <c r="AZ261" s="22">
        <f>VLOOKUP($B261,Sheet3!$A:$Z,12,FALSE)</f>
        <v>1.4292062741445011E-7</v>
      </c>
      <c r="BA261" s="22">
        <f>VLOOKUP($B261,Sheet3!$A:$Z,13,FALSE)</f>
        <v>7.2674496962984074E-9</v>
      </c>
      <c r="BB261" s="22">
        <f>VLOOKUP($B261,Sheet3!$A:$Z,14,FALSE)</f>
        <v>1.6354517300353463E-7</v>
      </c>
      <c r="BC261" s="23">
        <f>VLOOKUP($B261,Sheet3!$A:$Z,15,FALSE)</f>
        <v>1.684058288979496E-8</v>
      </c>
      <c r="BD261" s="22">
        <f>VLOOKUP($B261,Sheet3!$A:$Z,16,FALSE)</f>
        <v>6.4865148053992726E-6</v>
      </c>
      <c r="BE261" s="22">
        <f>VLOOKUP($B261,Sheet3!$A:$Z,17,FALSE)</f>
        <v>3.1575172320766456E-4</v>
      </c>
      <c r="BF261" s="22">
        <f>VLOOKUP($B261,Sheet3!$A:$Z,18,FALSE)</f>
        <v>6.3017309716212984E-4</v>
      </c>
      <c r="BG261" s="22">
        <f>VLOOKUP($B261,Sheet3!$A:$Z,19,FALSE)</f>
        <v>3.2622730864360926E-8</v>
      </c>
      <c r="BH261" s="22">
        <f>VLOOKUP($B261,Sheet3!$A:$Z,20,FALSE)</f>
        <v>1.5679323984647641E-7</v>
      </c>
      <c r="BI261" s="22">
        <f>VLOOKUP($B261,Sheet3!$A:$Z,21,FALSE)</f>
        <v>4.7152903189745387E-6</v>
      </c>
      <c r="BJ261" s="22">
        <f>VLOOKUP($B261,Sheet3!$A:$Z,22,FALSE)</f>
        <v>1.1528455904775092E-7</v>
      </c>
      <c r="BK261" s="22">
        <f>VLOOKUP($B261,Sheet3!$A:$Z,23,FALSE)</f>
        <v>2.8889074646990905E-8</v>
      </c>
      <c r="BL261" s="22">
        <f>VLOOKUP($B261,Sheet3!$A:$Z,24,FALSE)</f>
        <v>1.5700427152338176E-7</v>
      </c>
      <c r="BM261" s="22">
        <f>VLOOKUP($B261,Sheet3!$A:$Z,25,FALSE)</f>
        <v>2.1099106740687759E-8</v>
      </c>
      <c r="BN261" s="22">
        <f>VLOOKUP($B261,Sheet3!$A:$Z,25,FALSE)</f>
        <v>2.1099106740687759E-8</v>
      </c>
    </row>
    <row r="262" spans="1:66" hidden="1" x14ac:dyDescent="0.2">
      <c r="A262">
        <f>VLOOKUP(B262,Sheet3!A:B,2,FALSE)</f>
        <v>0</v>
      </c>
      <c r="B262" s="12" t="s">
        <v>1137</v>
      </c>
      <c r="C262" s="13">
        <v>81.88</v>
      </c>
      <c r="D262" s="13">
        <v>5.24</v>
      </c>
      <c r="E262" s="12" t="s">
        <v>1126</v>
      </c>
      <c r="F262" s="11" t="s">
        <v>1127</v>
      </c>
      <c r="G262" s="13" t="s">
        <v>307</v>
      </c>
      <c r="H262" s="12" t="s">
        <v>1113</v>
      </c>
      <c r="I262" s="12"/>
      <c r="J262" s="12" t="s">
        <v>308</v>
      </c>
      <c r="K262" s="12">
        <v>4</v>
      </c>
      <c r="L262" s="12">
        <v>94.12</v>
      </c>
      <c r="M262" s="12">
        <v>3.92</v>
      </c>
      <c r="N262" s="11"/>
      <c r="O262" s="11"/>
      <c r="P262" s="11"/>
      <c r="Q262" s="11"/>
      <c r="R262" s="11"/>
      <c r="S262" s="11"/>
      <c r="T262" s="11"/>
      <c r="U262" s="11" t="s">
        <v>313</v>
      </c>
      <c r="V262" s="12" t="s">
        <v>1138</v>
      </c>
      <c r="W262" s="11"/>
      <c r="X262" s="14">
        <v>434</v>
      </c>
      <c r="Y262" s="14">
        <v>3268</v>
      </c>
      <c r="Z262" s="14">
        <v>434</v>
      </c>
      <c r="AA262" s="15">
        <v>0.93105934669254098</v>
      </c>
      <c r="AB262" s="16">
        <v>0.64355004370376001</v>
      </c>
      <c r="AC262" s="17">
        <v>3450504</v>
      </c>
      <c r="AD262" s="14">
        <v>56443</v>
      </c>
      <c r="AE262" s="14">
        <v>56443</v>
      </c>
      <c r="AF262" s="14">
        <v>7950.4700460829399</v>
      </c>
      <c r="AG262" s="14">
        <v>7950.4700460829399</v>
      </c>
      <c r="AH262" s="14">
        <v>11257</v>
      </c>
      <c r="AI262" s="14">
        <v>11257</v>
      </c>
      <c r="AJ262" s="14">
        <v>11</v>
      </c>
      <c r="AK262" s="14">
        <v>44</v>
      </c>
      <c r="AL262" s="14">
        <v>0</v>
      </c>
      <c r="AM262" s="14">
        <v>0</v>
      </c>
      <c r="AN262" s="14">
        <v>0</v>
      </c>
      <c r="AO262" s="14">
        <v>1</v>
      </c>
      <c r="AP262" s="14">
        <v>45</v>
      </c>
      <c r="AQ262" s="22">
        <f>VLOOKUP($B262,Sheet3!$A:$Z,3,FALSE)</f>
        <v>4.9299052472209137E-5</v>
      </c>
      <c r="AR262" s="22">
        <f>VLOOKUP($B262,Sheet3!$A:$Z,4,FALSE)</f>
        <v>1.8775910968045899E-4</v>
      </c>
      <c r="AS262" s="22">
        <f>VLOOKUP($B262,Sheet3!$A:$Z,5,FALSE)</f>
        <v>1.3733582800452913E-4</v>
      </c>
      <c r="AT262" s="22">
        <f>VLOOKUP($B262,Sheet3!$A:$Z,6,FALSE)</f>
        <v>2.709877271566315E-4</v>
      </c>
      <c r="AU262" s="22">
        <f>VLOOKUP($B262,Sheet3!$A:$Z,6,FALSE)</f>
        <v>2.709877271566315E-4</v>
      </c>
      <c r="AV262" s="22">
        <f>VLOOKUP($B262,Sheet3!$A:$Z,8,FALSE)</f>
        <v>1.4055985372132749E-8</v>
      </c>
      <c r="AW262" s="22">
        <f>VLOOKUP($B262,Sheet3!$A:$Z,9,FALSE)</f>
        <v>4.0980642130080027E-7</v>
      </c>
      <c r="AX262" s="22">
        <f>VLOOKUP($B262,Sheet3!$A:$Z,10,FALSE)</f>
        <v>2.300078288284978E-8</v>
      </c>
      <c r="AY262" s="22">
        <f>VLOOKUP($B262,Sheet3!$A:$Z,11,FALSE)</f>
        <v>8.7512395517088587E-9</v>
      </c>
      <c r="AZ262" s="22">
        <f>VLOOKUP($B262,Sheet3!$A:$Z,12,FALSE)</f>
        <v>3.4339132873250129E-7</v>
      </c>
      <c r="BA262" s="22">
        <f>VLOOKUP($B262,Sheet3!$A:$Z,13,FALSE)</f>
        <v>6.3386323028148162E-9</v>
      </c>
      <c r="BB262" s="22">
        <f>VLOOKUP($B262,Sheet3!$A:$Z,14,FALSE)</f>
        <v>2.2565700630952745E-7</v>
      </c>
      <c r="BC262" s="23">
        <f>VLOOKUP($B262,Sheet3!$A:$Z,15,FALSE)</f>
        <v>2.9523120124247509E-8</v>
      </c>
      <c r="BD262" s="22">
        <f>VLOOKUP($B262,Sheet3!$A:$Z,16,FALSE)</f>
        <v>1.2419863872967864E-5</v>
      </c>
      <c r="BE262" s="22">
        <f>VLOOKUP($B262,Sheet3!$A:$Z,17,FALSE)</f>
        <v>3.0234425971525534E-4</v>
      </c>
      <c r="BF262" s="22">
        <f>VLOOKUP($B262,Sheet3!$A:$Z,18,FALSE)</f>
        <v>3.7161588091276461E-4</v>
      </c>
      <c r="BG262" s="22">
        <f>VLOOKUP($B262,Sheet3!$A:$Z,19,FALSE)</f>
        <v>1.5872397183849688E-8</v>
      </c>
      <c r="BH262" s="22">
        <f>VLOOKUP($B262,Sheet3!$A:$Z,20,FALSE)</f>
        <v>1.7382018473571356E-7</v>
      </c>
      <c r="BI262" s="22">
        <f>VLOOKUP($B262,Sheet3!$A:$Z,21,FALSE)</f>
        <v>6.5887033243590563E-6</v>
      </c>
      <c r="BJ262" s="22">
        <f>VLOOKUP($B262,Sheet3!$A:$Z,22,FALSE)</f>
        <v>6.0918872624364572E-8</v>
      </c>
      <c r="BK262" s="22">
        <f>VLOOKUP($B262,Sheet3!$A:$Z,23,FALSE)</f>
        <v>1.055724527971665E-7</v>
      </c>
      <c r="BL262" s="22">
        <f>VLOOKUP($B262,Sheet3!$A:$Z,24,FALSE)</f>
        <v>3.5861910597643147E-7</v>
      </c>
      <c r="BM262" s="22">
        <f>VLOOKUP($B262,Sheet3!$A:$Z,25,FALSE)</f>
        <v>3.7594305398543091E-8</v>
      </c>
      <c r="BN262" s="22">
        <f>VLOOKUP($B262,Sheet3!$A:$Z,25,FALSE)</f>
        <v>3.7594305398543091E-8</v>
      </c>
    </row>
    <row r="263" spans="1:66" x14ac:dyDescent="0.2">
      <c r="A263" t="str">
        <f>VLOOKUP(B263,Sheet3!A:B,2,FALSE)</f>
        <v>compare with baikal</v>
      </c>
      <c r="B263" s="12" t="s">
        <v>85</v>
      </c>
      <c r="C263" s="13">
        <v>82.63</v>
      </c>
      <c r="D263" s="13">
        <v>9.19</v>
      </c>
      <c r="E263" s="12" t="s">
        <v>1402</v>
      </c>
      <c r="F263" s="11" t="s">
        <v>1403</v>
      </c>
      <c r="G263" s="13" t="s">
        <v>307</v>
      </c>
      <c r="H263" s="12"/>
      <c r="I263" s="12"/>
      <c r="J263" s="12" t="s">
        <v>308</v>
      </c>
      <c r="K263" s="12">
        <v>1</v>
      </c>
      <c r="L263" s="12">
        <v>50.98</v>
      </c>
      <c r="M263" s="12">
        <v>5.88</v>
      </c>
      <c r="N263" s="11"/>
      <c r="O263" s="11"/>
      <c r="P263" s="11"/>
      <c r="Q263" s="11"/>
      <c r="R263" s="11"/>
      <c r="S263" s="11"/>
      <c r="T263" s="11"/>
      <c r="U263" s="11" t="s">
        <v>1404</v>
      </c>
      <c r="V263" s="12" t="s">
        <v>1418</v>
      </c>
      <c r="W263" s="11"/>
      <c r="X263" s="14">
        <v>515</v>
      </c>
      <c r="Y263" s="14">
        <v>3304</v>
      </c>
      <c r="Z263" s="14">
        <v>515</v>
      </c>
      <c r="AA263" s="15">
        <v>0.91965784688215801</v>
      </c>
      <c r="AB263" s="16">
        <v>0.64894546375990902</v>
      </c>
      <c r="AC263" s="17">
        <v>2707209</v>
      </c>
      <c r="AD263" s="14">
        <v>40452</v>
      </c>
      <c r="AE263" s="14">
        <v>40452</v>
      </c>
      <c r="AF263" s="14">
        <v>5256.7165048543602</v>
      </c>
      <c r="AG263" s="14">
        <v>5256.7165048543602</v>
      </c>
      <c r="AH263" s="14">
        <v>7860</v>
      </c>
      <c r="AI263" s="14">
        <v>7860</v>
      </c>
      <c r="AJ263" s="14">
        <v>11</v>
      </c>
      <c r="AK263" s="14">
        <v>30</v>
      </c>
      <c r="AL263" s="14">
        <v>0</v>
      </c>
      <c r="AM263" s="14">
        <v>0</v>
      </c>
      <c r="AN263" s="14">
        <v>1</v>
      </c>
      <c r="AO263" s="14">
        <v>1</v>
      </c>
      <c r="AP263" s="14">
        <v>32</v>
      </c>
      <c r="AQ263" s="22">
        <f>VLOOKUP($B263,Sheet3!$A:$Z,3,FALSE)</f>
        <v>1.0004349009513857E-3</v>
      </c>
      <c r="AR263" s="22">
        <f>VLOOKUP($B263,Sheet3!$A:$Z,4,FALSE)</f>
        <v>1.9908058168071579E-3</v>
      </c>
      <c r="AS263" s="22">
        <f>VLOOKUP($B263,Sheet3!$A:$Z,5,FALSE)</f>
        <v>1.7825537923845673E-3</v>
      </c>
      <c r="AT263" s="22">
        <f>VLOOKUP($B263,Sheet3!$A:$Z,6,FALSE)</f>
        <v>1.6782563625463087E-3</v>
      </c>
      <c r="AU263" s="22">
        <f>VLOOKUP($B263,Sheet3!$A:$Z,6,FALSE)</f>
        <v>1.6782563625463087E-3</v>
      </c>
      <c r="AV263" s="22">
        <f>VLOOKUP($B263,Sheet3!$A:$Z,8,FALSE)</f>
        <v>2.5553893321792476E-3</v>
      </c>
      <c r="AW263" s="22">
        <f>VLOOKUP($B263,Sheet3!$A:$Z,9,FALSE)</f>
        <v>1.3365949679058431E-3</v>
      </c>
      <c r="AX263" s="22">
        <f>VLOOKUP($B263,Sheet3!$A:$Z,10,FALSE)</f>
        <v>2.9027106405675402E-3</v>
      </c>
      <c r="AY263" s="22">
        <f>VLOOKUP($B263,Sheet3!$A:$Z,11,FALSE)</f>
        <v>2.8277337189749354E-3</v>
      </c>
      <c r="AZ263" s="22">
        <f>VLOOKUP($B263,Sheet3!$A:$Z,12,FALSE)</f>
        <v>3.9417590759178005E-5</v>
      </c>
      <c r="BA263" s="22">
        <f>VLOOKUP($B263,Sheet3!$A:$Z,13,FALSE)</f>
        <v>1.7267063107498626E-3</v>
      </c>
      <c r="BB263" s="22">
        <f>VLOOKUP($B263,Sheet3!$A:$Z,14,FALSE)</f>
        <v>1.2091692306835299E-4</v>
      </c>
      <c r="BC263" s="23">
        <f>VLOOKUP($B263,Sheet3!$A:$Z,15,FALSE)</f>
        <v>2.4731184066923875E-3</v>
      </c>
      <c r="BD263" s="22">
        <f>VLOOKUP($B263,Sheet3!$A:$Z,16,FALSE)</f>
        <v>2.6536361070502077E-3</v>
      </c>
      <c r="BE263" s="22">
        <f>VLOOKUP($B263,Sheet3!$A:$Z,17,FALSE)</f>
        <v>1.9805682695084596E-3</v>
      </c>
      <c r="BF263" s="22">
        <f>VLOOKUP($B263,Sheet3!$A:$Z,18,FALSE)</f>
        <v>1.5404788904098163E-3</v>
      </c>
      <c r="BG263" s="22">
        <f>VLOOKUP($B263,Sheet3!$A:$Z,19,FALSE)</f>
        <v>3.5847498601030512E-3</v>
      </c>
      <c r="BH263" s="22">
        <f>VLOOKUP($B263,Sheet3!$A:$Z,20,FALSE)</f>
        <v>1.2007569163604076E-3</v>
      </c>
      <c r="BI263" s="22">
        <f>VLOOKUP($B263,Sheet3!$A:$Z,21,FALSE)</f>
        <v>1.0844116266068413E-3</v>
      </c>
      <c r="BJ263" s="22">
        <f>VLOOKUP($B263,Sheet3!$A:$Z,22,FALSE)</f>
        <v>3.778475400818502E-3</v>
      </c>
      <c r="BK263" s="22">
        <f>VLOOKUP($B263,Sheet3!$A:$Z,23,FALSE)</f>
        <v>1.4066578074511528E-3</v>
      </c>
      <c r="BL263" s="22">
        <f>VLOOKUP($B263,Sheet3!$A:$Z,24,FALSE)</f>
        <v>2.6655164271064272E-3</v>
      </c>
      <c r="BM263" s="22">
        <f>VLOOKUP($B263,Sheet3!$A:$Z,25,FALSE)</f>
        <v>1.9011544922527778E-3</v>
      </c>
      <c r="BN263" s="22">
        <f>VLOOKUP($B263,Sheet3!$A:$Z,25,FALSE)</f>
        <v>1.9011544922527778E-3</v>
      </c>
    </row>
    <row r="264" spans="1:66" x14ac:dyDescent="0.2">
      <c r="A264" t="str">
        <f>VLOOKUP(B264,Sheet3!A:B,2,FALSE)</f>
        <v>compare with baikal</v>
      </c>
      <c r="B264" s="12" t="s">
        <v>132</v>
      </c>
      <c r="C264" s="13">
        <v>96.55</v>
      </c>
      <c r="D264" s="13">
        <v>6.19</v>
      </c>
      <c r="E264" s="12" t="s">
        <v>1402</v>
      </c>
      <c r="F264" s="11" t="s">
        <v>1403</v>
      </c>
      <c r="G264" s="13" t="s">
        <v>307</v>
      </c>
      <c r="H264" s="12"/>
      <c r="I264" s="12"/>
      <c r="J264" s="12" t="s">
        <v>308</v>
      </c>
      <c r="K264" s="12">
        <v>1</v>
      </c>
      <c r="L264" s="12">
        <v>98.04</v>
      </c>
      <c r="M264" s="12">
        <v>23.53</v>
      </c>
      <c r="N264" s="11"/>
      <c r="O264" s="11"/>
      <c r="P264" s="11"/>
      <c r="Q264" s="11"/>
      <c r="R264" s="11"/>
      <c r="S264" s="11"/>
      <c r="T264" s="11"/>
      <c r="U264" s="11" t="s">
        <v>1404</v>
      </c>
      <c r="V264" s="12" t="s">
        <v>1419</v>
      </c>
      <c r="W264" s="11"/>
      <c r="X264" s="14">
        <v>696</v>
      </c>
      <c r="Y264" s="14">
        <v>3657</v>
      </c>
      <c r="Z264" s="14">
        <v>696</v>
      </c>
      <c r="AA264" s="15">
        <v>0.90187965663985203</v>
      </c>
      <c r="AB264" s="16">
        <v>0.63724826147614599</v>
      </c>
      <c r="AC264" s="17">
        <v>2964584</v>
      </c>
      <c r="AD264" s="14">
        <v>23293</v>
      </c>
      <c r="AE264" s="14">
        <v>23293</v>
      </c>
      <c r="AF264" s="14">
        <v>4259.4597701149396</v>
      </c>
      <c r="AG264" s="14">
        <v>4259.4597701149396</v>
      </c>
      <c r="AH264" s="14">
        <v>5254</v>
      </c>
      <c r="AI264" s="14">
        <v>5254</v>
      </c>
      <c r="AJ264" s="14">
        <v>11</v>
      </c>
      <c r="AK264" s="14">
        <v>46</v>
      </c>
      <c r="AL264" s="14">
        <v>0</v>
      </c>
      <c r="AM264" s="14">
        <v>0</v>
      </c>
      <c r="AN264" s="14">
        <v>0</v>
      </c>
      <c r="AO264" s="14">
        <v>0</v>
      </c>
      <c r="AP264" s="14">
        <v>46</v>
      </c>
      <c r="AQ264" s="22">
        <f>VLOOKUP($B264,Sheet3!$A:$Z,3,FALSE)</f>
        <v>5.7529356767453764E-4</v>
      </c>
      <c r="AR264" s="22">
        <f>VLOOKUP($B264,Sheet3!$A:$Z,4,FALSE)</f>
        <v>1.2165148463041404E-3</v>
      </c>
      <c r="AS264" s="22">
        <f>VLOOKUP($B264,Sheet3!$A:$Z,5,FALSE)</f>
        <v>1.0542455894402912E-3</v>
      </c>
      <c r="AT264" s="22">
        <f>VLOOKUP($B264,Sheet3!$A:$Z,6,FALSE)</f>
        <v>9.5464980439204539E-4</v>
      </c>
      <c r="AU264" s="22">
        <f>VLOOKUP($B264,Sheet3!$A:$Z,6,FALSE)</f>
        <v>9.5464980439204539E-4</v>
      </c>
      <c r="AV264" s="22">
        <f>VLOOKUP($B264,Sheet3!$A:$Z,8,FALSE)</f>
        <v>1.7551155398072408E-3</v>
      </c>
      <c r="AW264" s="22">
        <f>VLOOKUP($B264,Sheet3!$A:$Z,9,FALSE)</f>
        <v>7.4968646883924375E-4</v>
      </c>
      <c r="AX264" s="22">
        <f>VLOOKUP($B264,Sheet3!$A:$Z,10,FALSE)</f>
        <v>1.7867879681976078E-3</v>
      </c>
      <c r="AY264" s="22">
        <f>VLOOKUP($B264,Sheet3!$A:$Z,11,FALSE)</f>
        <v>1.6368462823328042E-3</v>
      </c>
      <c r="AZ264" s="22">
        <f>VLOOKUP($B264,Sheet3!$A:$Z,12,FALSE)</f>
        <v>4.8869452578396996E-5</v>
      </c>
      <c r="BA264" s="22">
        <f>VLOOKUP($B264,Sheet3!$A:$Z,13,FALSE)</f>
        <v>1.1066029364878397E-3</v>
      </c>
      <c r="BB264" s="22">
        <f>VLOOKUP($B264,Sheet3!$A:$Z,14,FALSE)</f>
        <v>1.4132817270163075E-4</v>
      </c>
      <c r="BC264" s="23">
        <f>VLOOKUP($B264,Sheet3!$A:$Z,15,FALSE)</f>
        <v>1.5735405902669347E-3</v>
      </c>
      <c r="BD264" s="22">
        <f>VLOOKUP($B264,Sheet3!$A:$Z,16,FALSE)</f>
        <v>1.3297724714551715E-3</v>
      </c>
      <c r="BE264" s="22">
        <f>VLOOKUP($B264,Sheet3!$A:$Z,17,FALSE)</f>
        <v>1.0113414667599621E-3</v>
      </c>
      <c r="BF264" s="22">
        <f>VLOOKUP($B264,Sheet3!$A:$Z,18,FALSE)</f>
        <v>7.3580535161934103E-4</v>
      </c>
      <c r="BG264" s="22">
        <f>VLOOKUP($B264,Sheet3!$A:$Z,19,FALSE)</f>
        <v>1.660811847538673E-3</v>
      </c>
      <c r="BH264" s="22">
        <f>VLOOKUP($B264,Sheet3!$A:$Z,20,FALSE)</f>
        <v>5.665810005261628E-4</v>
      </c>
      <c r="BI264" s="22">
        <f>VLOOKUP($B264,Sheet3!$A:$Z,21,FALSE)</f>
        <v>5.1828953622806641E-4</v>
      </c>
      <c r="BJ264" s="22">
        <f>VLOOKUP($B264,Sheet3!$A:$Z,22,FALSE)</f>
        <v>1.525959257091633E-3</v>
      </c>
      <c r="BK264" s="22">
        <f>VLOOKUP($B264,Sheet3!$A:$Z,23,FALSE)</f>
        <v>9.1388536975853002E-4</v>
      </c>
      <c r="BL264" s="22">
        <f>VLOOKUP($B264,Sheet3!$A:$Z,24,FALSE)</f>
        <v>1.1073201319375975E-3</v>
      </c>
      <c r="BM264" s="22">
        <f>VLOOKUP($B264,Sheet3!$A:$Z,25,FALSE)</f>
        <v>7.7382807165162523E-4</v>
      </c>
      <c r="BN264" s="22">
        <f>VLOOKUP($B264,Sheet3!$A:$Z,25,FALSE)</f>
        <v>7.7382807165162523E-4</v>
      </c>
    </row>
    <row r="265" spans="1:66" hidden="1" x14ac:dyDescent="0.2">
      <c r="A265">
        <f>VLOOKUP(B265,Sheet3!A:B,2,FALSE)</f>
        <v>0</v>
      </c>
      <c r="B265" s="12" t="s">
        <v>1144</v>
      </c>
      <c r="C265" s="13">
        <v>55.9</v>
      </c>
      <c r="D265" s="13">
        <v>1.87</v>
      </c>
      <c r="E265" s="12" t="s">
        <v>1140</v>
      </c>
      <c r="F265" s="11" t="s">
        <v>1145</v>
      </c>
      <c r="G265" s="13" t="s">
        <v>307</v>
      </c>
      <c r="H265" s="12" t="s">
        <v>1113</v>
      </c>
      <c r="I265" s="12"/>
      <c r="J265" s="12" t="s">
        <v>1114</v>
      </c>
      <c r="K265" s="12">
        <v>2</v>
      </c>
      <c r="L265" s="12">
        <v>65.790000000000006</v>
      </c>
      <c r="M265" s="12">
        <v>5.26</v>
      </c>
      <c r="N265" s="11" t="s">
        <v>1120</v>
      </c>
      <c r="O265" s="11" t="s">
        <v>1121</v>
      </c>
      <c r="P265" s="11" t="s">
        <v>1122</v>
      </c>
      <c r="Q265" s="11" t="s">
        <v>312</v>
      </c>
      <c r="R265" s="11" t="s">
        <v>312</v>
      </c>
      <c r="S265" s="11" t="s">
        <v>312</v>
      </c>
      <c r="T265" s="11" t="s">
        <v>312</v>
      </c>
      <c r="U265" s="11" t="s">
        <v>1142</v>
      </c>
      <c r="V265" s="12" t="s">
        <v>1146</v>
      </c>
      <c r="W265" s="11" t="s">
        <v>1125</v>
      </c>
      <c r="X265" s="14">
        <v>612</v>
      </c>
      <c r="Y265" s="14">
        <v>1599</v>
      </c>
      <c r="Z265" s="14">
        <v>612</v>
      </c>
      <c r="AA265" s="15">
        <v>0.87762677910037501</v>
      </c>
      <c r="AB265" s="16">
        <v>0.46479629155116498</v>
      </c>
      <c r="AC265" s="17">
        <v>1073225</v>
      </c>
      <c r="AD265" s="14">
        <v>6651</v>
      </c>
      <c r="AE265" s="14">
        <v>6651</v>
      </c>
      <c r="AF265" s="14">
        <v>1753.6356209150299</v>
      </c>
      <c r="AG265" s="14">
        <v>1753.6356209150299</v>
      </c>
      <c r="AH265" s="14">
        <v>1849</v>
      </c>
      <c r="AI265" s="14">
        <v>1849</v>
      </c>
      <c r="AJ265" s="14">
        <v>11</v>
      </c>
      <c r="AK265" s="14">
        <v>24</v>
      </c>
      <c r="AL265" s="14">
        <v>0</v>
      </c>
      <c r="AM265" s="14">
        <v>0</v>
      </c>
      <c r="AN265" s="14">
        <v>1</v>
      </c>
      <c r="AO265" s="14">
        <v>0</v>
      </c>
      <c r="AP265" s="14">
        <v>25</v>
      </c>
      <c r="AQ265" s="21">
        <f>VLOOKUP($B265,Sheet3!$A:$Z,3,FALSE)</f>
        <v>8.549512145834114E-5</v>
      </c>
      <c r="AR265" s="21">
        <f>VLOOKUP($B265,Sheet3!$A:$Z,4,FALSE)</f>
        <v>3.1907397290449965E-4</v>
      </c>
      <c r="AS265" s="21">
        <f>VLOOKUP($B265,Sheet3!$A:$Z,5,FALSE)</f>
        <v>2.1793358037564716E-4</v>
      </c>
      <c r="AT265" s="21">
        <f>VLOOKUP($B265,Sheet3!$A:$Z,6,FALSE)</f>
        <v>6.3709874634523247E-4</v>
      </c>
      <c r="AU265" s="21">
        <f>VLOOKUP($B265,Sheet3!$A:$Z,6,FALSE)</f>
        <v>6.3709874634523247E-4</v>
      </c>
      <c r="AV265" s="21">
        <f>VLOOKUP($B265,Sheet3!$A:$Z,8,FALSE)</f>
        <v>4.3136640208810546E-7</v>
      </c>
      <c r="AW265" s="21">
        <f>VLOOKUP($B265,Sheet3!$A:$Z,9,FALSE)</f>
        <v>3.778233958012504E-7</v>
      </c>
      <c r="AX265" s="21">
        <f>VLOOKUP($B265,Sheet3!$A:$Z,10,FALSE)</f>
        <v>2.6989872084705777E-8</v>
      </c>
      <c r="AY265" s="21">
        <f>VLOOKUP($B265,Sheet3!$A:$Z,11,FALSE)</f>
        <v>4.1810822894900618E-8</v>
      </c>
      <c r="AZ265" s="21">
        <f>VLOOKUP($B265,Sheet3!$A:$Z,12,FALSE)</f>
        <v>2.4417027375184448E-7</v>
      </c>
      <c r="BA265" s="21">
        <f>VLOOKUP($B265,Sheet3!$A:$Z,13,FALSE)</f>
        <v>1.2233226442630634E-5</v>
      </c>
      <c r="BB265" s="21">
        <f>VLOOKUP($B265,Sheet3!$A:$Z,14,FALSE)</f>
        <v>8.1840211773572446E-6</v>
      </c>
      <c r="BC265" s="21">
        <f>VLOOKUP($B265,Sheet3!$A:$Z,15,FALSE)</f>
        <v>2.8991104548787428E-6</v>
      </c>
      <c r="BD265" s="21">
        <f>VLOOKUP($B265,Sheet3!$A:$Z,16,FALSE)</f>
        <v>2.2573590431214529E-5</v>
      </c>
      <c r="BE265" s="21">
        <f>VLOOKUP($B265,Sheet3!$A:$Z,17,FALSE)</f>
        <v>6.1479565956348587E-4</v>
      </c>
      <c r="BF265" s="21">
        <f>VLOOKUP($B265,Sheet3!$A:$Z,18,FALSE)</f>
        <v>6.6889267681231217E-4</v>
      </c>
      <c r="BG265" s="21">
        <f>VLOOKUP($B265,Sheet3!$A:$Z,19,FALSE)</f>
        <v>9.3166287494145954E-6</v>
      </c>
      <c r="BH265" s="21">
        <f>VLOOKUP($B265,Sheet3!$A:$Z,20,FALSE)</f>
        <v>2.9543945569299348E-6</v>
      </c>
      <c r="BI265" s="21">
        <f>VLOOKUP($B265,Sheet3!$A:$Z,21,FALSE)</f>
        <v>1.1256883336530426E-5</v>
      </c>
      <c r="BJ265" s="21">
        <f>VLOOKUP($B265,Sheet3!$A:$Z,22,FALSE)</f>
        <v>1.2694369721136953E-6</v>
      </c>
      <c r="BK265" s="21">
        <f>VLOOKUP($B265,Sheet3!$A:$Z,23,FALSE)</f>
        <v>1.512542806403031E-6</v>
      </c>
      <c r="BL265" s="21">
        <f>VLOOKUP($B265,Sheet3!$A:$Z,24,FALSE)</f>
        <v>6.3443619961474138E-6</v>
      </c>
      <c r="BM265" s="21">
        <f>VLOOKUP($B265,Sheet3!$A:$Z,25,FALSE)</f>
        <v>4.7316478064464183E-6</v>
      </c>
      <c r="BN265" s="21">
        <f>VLOOKUP($B265,Sheet3!$A:$Z,25,FALSE)</f>
        <v>4.7316478064464183E-6</v>
      </c>
    </row>
    <row r="266" spans="1:66" x14ac:dyDescent="0.2">
      <c r="A266" t="str">
        <f>VLOOKUP(B266,Sheet3!A:B,2,FALSE)</f>
        <v>compare with baikal</v>
      </c>
      <c r="B266" s="12" t="s">
        <v>20</v>
      </c>
      <c r="C266" s="13">
        <v>88.68</v>
      </c>
      <c r="D266" s="13">
        <v>1.36</v>
      </c>
      <c r="E266" s="12" t="s">
        <v>1402</v>
      </c>
      <c r="F266" s="11" t="s">
        <v>1403</v>
      </c>
      <c r="G266" s="13" t="s">
        <v>307</v>
      </c>
      <c r="H266" s="12"/>
      <c r="I266" s="12"/>
      <c r="J266" s="12" t="s">
        <v>308</v>
      </c>
      <c r="K266" s="12">
        <v>22</v>
      </c>
      <c r="L266" s="12">
        <v>90.2</v>
      </c>
      <c r="M266" s="12">
        <v>3.92</v>
      </c>
      <c r="N266" s="11"/>
      <c r="O266" s="11"/>
      <c r="P266" s="11"/>
      <c r="Q266" s="11"/>
      <c r="R266" s="11"/>
      <c r="S266" s="11"/>
      <c r="T266" s="11"/>
      <c r="U266" s="11" t="s">
        <v>1404</v>
      </c>
      <c r="V266" s="12" t="s">
        <v>1420</v>
      </c>
      <c r="W266" s="11"/>
      <c r="X266" s="14">
        <v>165</v>
      </c>
      <c r="Y266" s="14">
        <v>2043</v>
      </c>
      <c r="Z266" s="14">
        <v>165</v>
      </c>
      <c r="AA266" s="15">
        <v>0.93080350211780805</v>
      </c>
      <c r="AB266" s="16">
        <v>0.65929564328356305</v>
      </c>
      <c r="AC266" s="17">
        <v>1739062</v>
      </c>
      <c r="AD266" s="14">
        <v>77666</v>
      </c>
      <c r="AE266" s="14">
        <v>77666</v>
      </c>
      <c r="AF266" s="14">
        <v>10539.769696969601</v>
      </c>
      <c r="AG266" s="14">
        <v>10539.769696969601</v>
      </c>
      <c r="AH266" s="14">
        <v>17556</v>
      </c>
      <c r="AI266" s="14">
        <v>17556</v>
      </c>
      <c r="AJ266" s="14">
        <v>11</v>
      </c>
      <c r="AK266" s="14">
        <v>32</v>
      </c>
      <c r="AL266" s="14">
        <v>0</v>
      </c>
      <c r="AM266" s="14">
        <v>0</v>
      </c>
      <c r="AN266" s="14">
        <v>0</v>
      </c>
      <c r="AO266" s="14">
        <v>0</v>
      </c>
      <c r="AP266" s="14">
        <v>32</v>
      </c>
      <c r="AQ266" s="22">
        <f>VLOOKUP($B266,Sheet3!$A:$Z,3,FALSE)</f>
        <v>5.3108047385078457E-3</v>
      </c>
      <c r="AR266" s="22">
        <f>VLOOKUP($B266,Sheet3!$A:$Z,4,FALSE)</f>
        <v>1.1106696679444548E-2</v>
      </c>
      <c r="AS266" s="22">
        <f>VLOOKUP($B266,Sheet3!$A:$Z,5,FALSE)</f>
        <v>9.9945018867872229E-3</v>
      </c>
      <c r="AT266" s="22">
        <f>VLOOKUP($B266,Sheet3!$A:$Z,6,FALSE)</f>
        <v>8.9485324023621977E-3</v>
      </c>
      <c r="AU266" s="22">
        <f>VLOOKUP($B266,Sheet3!$A:$Z,6,FALSE)</f>
        <v>8.9485324023621977E-3</v>
      </c>
      <c r="AV266" s="22">
        <f>VLOOKUP($B266,Sheet3!$A:$Z,8,FALSE)</f>
        <v>1.3595069084508972E-2</v>
      </c>
      <c r="AW266" s="22">
        <f>VLOOKUP($B266,Sheet3!$A:$Z,9,FALSE)</f>
        <v>7.623870545805325E-3</v>
      </c>
      <c r="AX266" s="22">
        <f>VLOOKUP($B266,Sheet3!$A:$Z,10,FALSE)</f>
        <v>1.7185478806215102E-2</v>
      </c>
      <c r="AY266" s="22">
        <f>VLOOKUP($B266,Sheet3!$A:$Z,11,FALSE)</f>
        <v>2.4083115983653463E-2</v>
      </c>
      <c r="AZ266" s="22">
        <f>VLOOKUP($B266,Sheet3!$A:$Z,12,FALSE)</f>
        <v>1.6025211841212328E-4</v>
      </c>
      <c r="BA266" s="22">
        <f>VLOOKUP($B266,Sheet3!$A:$Z,13,FALSE)</f>
        <v>1.6683760640839363E-2</v>
      </c>
      <c r="BB266" s="22">
        <f>VLOOKUP($B266,Sheet3!$A:$Z,14,FALSE)</f>
        <v>3.1278574813051971E-4</v>
      </c>
      <c r="BC266" s="23">
        <f>VLOOKUP($B266,Sheet3!$A:$Z,15,FALSE)</f>
        <v>1.9283027871484934E-2</v>
      </c>
      <c r="BD266" s="22">
        <f>VLOOKUP($B266,Sheet3!$A:$Z,16,FALSE)</f>
        <v>9.2717450778362787E-3</v>
      </c>
      <c r="BE266" s="22">
        <f>VLOOKUP($B266,Sheet3!$A:$Z,17,FALSE)</f>
        <v>5.9215985051978004E-3</v>
      </c>
      <c r="BF266" s="22">
        <f>VLOOKUP($B266,Sheet3!$A:$Z,18,FALSE)</f>
        <v>5.8553139454546712E-3</v>
      </c>
      <c r="BG266" s="22">
        <f>VLOOKUP($B266,Sheet3!$A:$Z,19,FALSE)</f>
        <v>1.2518306487362105E-2</v>
      </c>
      <c r="BH266" s="22">
        <f>VLOOKUP($B266,Sheet3!$A:$Z,20,FALSE)</f>
        <v>4.2098781538016808E-3</v>
      </c>
      <c r="BI266" s="22">
        <f>VLOOKUP($B266,Sheet3!$A:$Z,21,FALSE)</f>
        <v>3.8587106778856109E-3</v>
      </c>
      <c r="BJ266" s="22">
        <f>VLOOKUP($B266,Sheet3!$A:$Z,22,FALSE)</f>
        <v>1.2637435703744378E-2</v>
      </c>
      <c r="BK266" s="22">
        <f>VLOOKUP($B266,Sheet3!$A:$Z,23,FALSE)</f>
        <v>5.2953359561371633E-3</v>
      </c>
      <c r="BL266" s="22">
        <f>VLOOKUP($B266,Sheet3!$A:$Z,24,FALSE)</f>
        <v>1.0902977557165868E-2</v>
      </c>
      <c r="BM266" s="22">
        <f>VLOOKUP($B266,Sheet3!$A:$Z,25,FALSE)</f>
        <v>7.3049788655163723E-3</v>
      </c>
      <c r="BN266" s="22">
        <f>VLOOKUP($B266,Sheet3!$A:$Z,25,FALSE)</f>
        <v>7.3049788655163723E-3</v>
      </c>
    </row>
    <row r="267" spans="1:66" x14ac:dyDescent="0.2">
      <c r="A267" t="str">
        <f>VLOOKUP(B267,Sheet3!A:B,2,FALSE)</f>
        <v>compare with baikal</v>
      </c>
      <c r="B267" s="12" t="s">
        <v>120</v>
      </c>
      <c r="C267" s="13">
        <v>98.91</v>
      </c>
      <c r="D267" s="13">
        <v>0.54</v>
      </c>
      <c r="E267" s="12" t="s">
        <v>1402</v>
      </c>
      <c r="F267" s="11" t="s">
        <v>1403</v>
      </c>
      <c r="G267" s="13" t="s">
        <v>307</v>
      </c>
      <c r="H267" s="12"/>
      <c r="I267" s="12"/>
      <c r="J267" s="12" t="s">
        <v>308</v>
      </c>
      <c r="K267" s="12">
        <v>16</v>
      </c>
      <c r="L267" s="12">
        <v>98.04</v>
      </c>
      <c r="M267" s="12">
        <v>0</v>
      </c>
      <c r="N267" s="11" t="s">
        <v>309</v>
      </c>
      <c r="O267" s="11" t="s">
        <v>1421</v>
      </c>
      <c r="P267" s="11" t="s">
        <v>1422</v>
      </c>
      <c r="Q267" s="11" t="s">
        <v>312</v>
      </c>
      <c r="R267" s="11" t="s">
        <v>312</v>
      </c>
      <c r="S267" s="11" t="s">
        <v>312</v>
      </c>
      <c r="T267" s="11" t="s">
        <v>312</v>
      </c>
      <c r="U267" s="11" t="s">
        <v>1404</v>
      </c>
      <c r="V267" s="12" t="s">
        <v>1423</v>
      </c>
      <c r="W267" s="11" t="s">
        <v>1424</v>
      </c>
      <c r="X267" s="14">
        <v>52</v>
      </c>
      <c r="Y267" s="14">
        <v>3043</v>
      </c>
      <c r="Z267" s="14">
        <v>52</v>
      </c>
      <c r="AA267" s="15">
        <v>0.91371361892680403</v>
      </c>
      <c r="AB267" s="16">
        <v>0.69960739774426595</v>
      </c>
      <c r="AC267" s="17">
        <v>2891476</v>
      </c>
      <c r="AD267" s="14">
        <v>217881</v>
      </c>
      <c r="AE267" s="14">
        <v>217881</v>
      </c>
      <c r="AF267" s="14">
        <v>55605.307692307601</v>
      </c>
      <c r="AG267" s="14">
        <v>55605.307692307601</v>
      </c>
      <c r="AH267" s="14">
        <v>84849</v>
      </c>
      <c r="AI267" s="14">
        <v>84849</v>
      </c>
      <c r="AJ267" s="14">
        <v>11</v>
      </c>
      <c r="AK267" s="14">
        <v>40</v>
      </c>
      <c r="AL267" s="14">
        <v>0</v>
      </c>
      <c r="AM267" s="14">
        <v>0</v>
      </c>
      <c r="AN267" s="14">
        <v>0</v>
      </c>
      <c r="AO267" s="14">
        <v>1</v>
      </c>
      <c r="AP267" s="14">
        <v>41</v>
      </c>
      <c r="AQ267" s="22">
        <f>VLOOKUP($B267,Sheet3!$A:$Z,3,FALSE)</f>
        <v>9.0126327084602369E-4</v>
      </c>
      <c r="AR267" s="22">
        <f>VLOOKUP($B267,Sheet3!$A:$Z,4,FALSE)</f>
        <v>1.3318512469190876E-3</v>
      </c>
      <c r="AS267" s="22">
        <f>VLOOKUP($B267,Sheet3!$A:$Z,5,FALSE)</f>
        <v>1.2944081177925521E-3</v>
      </c>
      <c r="AT267" s="22">
        <f>VLOOKUP($B267,Sheet3!$A:$Z,6,FALSE)</f>
        <v>1.1820888340067896E-3</v>
      </c>
      <c r="AU267" s="22">
        <f>VLOOKUP($B267,Sheet3!$A:$Z,6,FALSE)</f>
        <v>1.1820888340067896E-3</v>
      </c>
      <c r="AV267" s="22">
        <f>VLOOKUP($B267,Sheet3!$A:$Z,8,FALSE)</f>
        <v>1.5196811459986966E-3</v>
      </c>
      <c r="AW267" s="22">
        <f>VLOOKUP($B267,Sheet3!$A:$Z,9,FALSE)</f>
        <v>9.2219451363188018E-4</v>
      </c>
      <c r="AX267" s="22">
        <f>VLOOKUP($B267,Sheet3!$A:$Z,10,FALSE)</f>
        <v>1.7084383231898718E-3</v>
      </c>
      <c r="AY267" s="22">
        <f>VLOOKUP($B267,Sheet3!$A:$Z,11,FALSE)</f>
        <v>2.4518644106048238E-3</v>
      </c>
      <c r="AZ267" s="22">
        <f>VLOOKUP($B267,Sheet3!$A:$Z,12,FALSE)</f>
        <v>3.1095318401546328E-4</v>
      </c>
      <c r="BA267" s="22">
        <f>VLOOKUP($B267,Sheet3!$A:$Z,13,FALSE)</f>
        <v>1.3880372067559708E-3</v>
      </c>
      <c r="BB267" s="22">
        <f>VLOOKUP($B267,Sheet3!$A:$Z,14,FALSE)</f>
        <v>6.9157816173481053E-4</v>
      </c>
      <c r="BC267" s="23">
        <f>VLOOKUP($B267,Sheet3!$A:$Z,15,FALSE)</f>
        <v>3.1968498887499797E-3</v>
      </c>
      <c r="BD267" s="22">
        <f>VLOOKUP($B267,Sheet3!$A:$Z,16,FALSE)</f>
        <v>1.3209525939182666E-3</v>
      </c>
      <c r="BE267" s="22">
        <f>VLOOKUP($B267,Sheet3!$A:$Z,17,FALSE)</f>
        <v>2.1252256181125201E-3</v>
      </c>
      <c r="BF267" s="22">
        <f>VLOOKUP($B267,Sheet3!$A:$Z,18,FALSE)</f>
        <v>9.8790384817195112E-4</v>
      </c>
      <c r="BG267" s="22">
        <f>VLOOKUP($B267,Sheet3!$A:$Z,19,FALSE)</f>
        <v>1.6202640677741643E-3</v>
      </c>
      <c r="BH267" s="22">
        <f>VLOOKUP($B267,Sheet3!$A:$Z,20,FALSE)</f>
        <v>7.9192443677260208E-4</v>
      </c>
      <c r="BI267" s="22">
        <f>VLOOKUP($B267,Sheet3!$A:$Z,21,FALSE)</f>
        <v>7.4533930481271633E-4</v>
      </c>
      <c r="BJ267" s="22">
        <f>VLOOKUP($B267,Sheet3!$A:$Z,22,FALSE)</f>
        <v>1.4256760514636184E-3</v>
      </c>
      <c r="BK267" s="22">
        <f>VLOOKUP($B267,Sheet3!$A:$Z,23,FALSE)</f>
        <v>4.2835152349117764E-4</v>
      </c>
      <c r="BL267" s="22">
        <f>VLOOKUP($B267,Sheet3!$A:$Z,24,FALSE)</f>
        <v>1.0325045237743525E-3</v>
      </c>
      <c r="BM267" s="22">
        <f>VLOOKUP($B267,Sheet3!$A:$Z,25,FALSE)</f>
        <v>1.0086792552589092E-3</v>
      </c>
      <c r="BN267" s="22">
        <f>VLOOKUP($B267,Sheet3!$A:$Z,25,FALSE)</f>
        <v>1.0086792552589092E-3</v>
      </c>
    </row>
    <row r="268" spans="1:66" x14ac:dyDescent="0.2">
      <c r="A268" t="str">
        <f>VLOOKUP(B268,Sheet3!A:B,2,FALSE)</f>
        <v>compare with baikal</v>
      </c>
      <c r="B268" s="12" t="s">
        <v>203</v>
      </c>
      <c r="C268" s="13">
        <v>95.89</v>
      </c>
      <c r="D268" s="13">
        <v>2.8</v>
      </c>
      <c r="E268" s="12" t="s">
        <v>1402</v>
      </c>
      <c r="F268" s="11" t="s">
        <v>1403</v>
      </c>
      <c r="G268" s="13" t="s">
        <v>307</v>
      </c>
      <c r="H268" s="12"/>
      <c r="I268" s="12"/>
      <c r="J268" s="12" t="s">
        <v>308</v>
      </c>
      <c r="K268" s="12">
        <v>2</v>
      </c>
      <c r="L268" s="12">
        <v>94.12</v>
      </c>
      <c r="M268" s="12">
        <v>13.73</v>
      </c>
      <c r="N268" s="11" t="s">
        <v>541</v>
      </c>
      <c r="O268" s="11" t="s">
        <v>312</v>
      </c>
      <c r="P268" s="11" t="s">
        <v>312</v>
      </c>
      <c r="Q268" s="11" t="s">
        <v>312</v>
      </c>
      <c r="R268" s="11" t="s">
        <v>312</v>
      </c>
      <c r="S268" s="11" t="s">
        <v>312</v>
      </c>
      <c r="T268" s="11" t="s">
        <v>312</v>
      </c>
      <c r="U268" s="11" t="s">
        <v>1404</v>
      </c>
      <c r="V268" s="12" t="s">
        <v>1425</v>
      </c>
      <c r="W268" s="11"/>
      <c r="X268" s="14">
        <v>343</v>
      </c>
      <c r="Y268" s="14">
        <v>3852</v>
      </c>
      <c r="Z268" s="14">
        <v>343</v>
      </c>
      <c r="AA268" s="15">
        <v>0.88218331494087399</v>
      </c>
      <c r="AB268" s="16">
        <v>0.64980494151936297</v>
      </c>
      <c r="AC268" s="17">
        <v>3522277</v>
      </c>
      <c r="AD268" s="14">
        <v>83215</v>
      </c>
      <c r="AE268" s="14">
        <v>83215</v>
      </c>
      <c r="AF268" s="14">
        <v>10269.029154518899</v>
      </c>
      <c r="AG268" s="14">
        <v>10269.029154518899</v>
      </c>
      <c r="AH268" s="14">
        <v>15966</v>
      </c>
      <c r="AI268" s="14">
        <v>15966</v>
      </c>
      <c r="AJ268" s="14">
        <v>11</v>
      </c>
      <c r="AK268" s="14">
        <v>40</v>
      </c>
      <c r="AL268" s="14">
        <v>0</v>
      </c>
      <c r="AM268" s="14">
        <v>0</v>
      </c>
      <c r="AN268" s="14">
        <v>0</v>
      </c>
      <c r="AO268" s="14">
        <v>0</v>
      </c>
      <c r="AP268" s="14">
        <v>40</v>
      </c>
      <c r="AQ268" s="22">
        <f>VLOOKUP($B268,Sheet3!$A:$Z,3,FALSE)</f>
        <v>5.6074081460838411E-4</v>
      </c>
      <c r="AR268" s="22">
        <f>VLOOKUP($B268,Sheet3!$A:$Z,4,FALSE)</f>
        <v>6.6463849675402079E-4</v>
      </c>
      <c r="AS268" s="22">
        <f>VLOOKUP($B268,Sheet3!$A:$Z,5,FALSE)</f>
        <v>6.613577483039544E-4</v>
      </c>
      <c r="AT268" s="22">
        <f>VLOOKUP($B268,Sheet3!$A:$Z,6,FALSE)</f>
        <v>6.6942645153073466E-4</v>
      </c>
      <c r="AU268" s="22">
        <f>VLOOKUP($B268,Sheet3!$A:$Z,6,FALSE)</f>
        <v>6.6942645153073466E-4</v>
      </c>
      <c r="AV268" s="22">
        <f>VLOOKUP($B268,Sheet3!$A:$Z,8,FALSE)</f>
        <v>1.2513200318202374E-3</v>
      </c>
      <c r="AW268" s="22">
        <f>VLOOKUP($B268,Sheet3!$A:$Z,9,FALSE)</f>
        <v>5.6308216067278249E-4</v>
      </c>
      <c r="AX268" s="22">
        <f>VLOOKUP($B268,Sheet3!$A:$Z,10,FALSE)</f>
        <v>1.0814313916963445E-3</v>
      </c>
      <c r="AY268" s="22">
        <f>VLOOKUP($B268,Sheet3!$A:$Z,11,FALSE)</f>
        <v>1.2468875352215887E-3</v>
      </c>
      <c r="AZ268" s="22">
        <f>VLOOKUP($B268,Sheet3!$A:$Z,12,FALSE)</f>
        <v>4.2861086750345251E-5</v>
      </c>
      <c r="BA268" s="22">
        <f>VLOOKUP($B268,Sheet3!$A:$Z,13,FALSE)</f>
        <v>8.9794353108625115E-4</v>
      </c>
      <c r="BB268" s="22">
        <f>VLOOKUP($B268,Sheet3!$A:$Z,14,FALSE)</f>
        <v>9.4563443235333631E-5</v>
      </c>
      <c r="BC268" s="23">
        <f>VLOOKUP($B268,Sheet3!$A:$Z,15,FALSE)</f>
        <v>1.8741219809136479E-3</v>
      </c>
      <c r="BD268" s="22">
        <f>VLOOKUP($B268,Sheet3!$A:$Z,16,FALSE)</f>
        <v>5.4563914469568577E-4</v>
      </c>
      <c r="BE268" s="22">
        <f>VLOOKUP($B268,Sheet3!$A:$Z,17,FALSE)</f>
        <v>3.6576735544528022E-4</v>
      </c>
      <c r="BF268" s="22">
        <f>VLOOKUP($B268,Sheet3!$A:$Z,18,FALSE)</f>
        <v>2.8530423947466195E-4</v>
      </c>
      <c r="BG268" s="22">
        <f>VLOOKUP($B268,Sheet3!$A:$Z,19,FALSE)</f>
        <v>6.7411037260271854E-4</v>
      </c>
      <c r="BH268" s="22">
        <f>VLOOKUP($B268,Sheet3!$A:$Z,20,FALSE)</f>
        <v>2.3493595070442472E-4</v>
      </c>
      <c r="BI268" s="22">
        <f>VLOOKUP($B268,Sheet3!$A:$Z,21,FALSE)</f>
        <v>2.0891337333898925E-4</v>
      </c>
      <c r="BJ268" s="22">
        <f>VLOOKUP($B268,Sheet3!$A:$Z,22,FALSE)</f>
        <v>7.184526919427447E-4</v>
      </c>
      <c r="BK268" s="22">
        <f>VLOOKUP($B268,Sheet3!$A:$Z,23,FALSE)</f>
        <v>2.6775767211990631E-4</v>
      </c>
      <c r="BL268" s="22">
        <f>VLOOKUP($B268,Sheet3!$A:$Z,24,FALSE)</f>
        <v>5.0772696885363221E-4</v>
      </c>
      <c r="BM268" s="22">
        <f>VLOOKUP($B268,Sheet3!$A:$Z,25,FALSE)</f>
        <v>3.4434910557126888E-4</v>
      </c>
      <c r="BN268" s="22">
        <f>VLOOKUP($B268,Sheet3!$A:$Z,25,FALSE)</f>
        <v>3.4434910557126888E-4</v>
      </c>
    </row>
    <row r="269" spans="1:66" x14ac:dyDescent="0.2">
      <c r="A269" t="str">
        <f>VLOOKUP(B269,Sheet3!A:B,2,FALSE)</f>
        <v>compare with baikal</v>
      </c>
      <c r="B269" s="12" t="s">
        <v>208</v>
      </c>
      <c r="C269" s="13">
        <v>91.45</v>
      </c>
      <c r="D269" s="13">
        <v>0.85</v>
      </c>
      <c r="E269" s="12" t="s">
        <v>1288</v>
      </c>
      <c r="F269" s="11" t="s">
        <v>1289</v>
      </c>
      <c r="G269" s="13" t="s">
        <v>1290</v>
      </c>
      <c r="H269" s="12" t="s">
        <v>1113</v>
      </c>
      <c r="I269" s="12"/>
      <c r="J269" s="12" t="s">
        <v>308</v>
      </c>
      <c r="K269" s="12">
        <v>13</v>
      </c>
      <c r="L269" s="12">
        <v>100</v>
      </c>
      <c r="M269" s="12">
        <v>0</v>
      </c>
      <c r="N269" s="11" t="s">
        <v>309</v>
      </c>
      <c r="O269" s="11" t="s">
        <v>1291</v>
      </c>
      <c r="P269" s="11" t="s">
        <v>312</v>
      </c>
      <c r="Q269" s="11" t="s">
        <v>312</v>
      </c>
      <c r="R269" s="11" t="s">
        <v>312</v>
      </c>
      <c r="S269" s="11" t="s">
        <v>312</v>
      </c>
      <c r="T269" s="11" t="s">
        <v>312</v>
      </c>
      <c r="U269" s="11" t="s">
        <v>1292</v>
      </c>
      <c r="V269" s="12" t="s">
        <v>1293</v>
      </c>
      <c r="W269" s="11" t="s">
        <v>1294</v>
      </c>
      <c r="X269" s="14">
        <v>41</v>
      </c>
      <c r="Y269" s="14">
        <v>2743</v>
      </c>
      <c r="Z269" s="14">
        <v>41</v>
      </c>
      <c r="AA269" s="15">
        <v>0.93863661227478101</v>
      </c>
      <c r="AB269" s="16">
        <v>0.67116963591940204</v>
      </c>
      <c r="AC269" s="17">
        <v>2851896</v>
      </c>
      <c r="AD269" s="14">
        <v>221433</v>
      </c>
      <c r="AE269" s="14">
        <v>221433</v>
      </c>
      <c r="AF269" s="14">
        <v>69558.439024390202</v>
      </c>
      <c r="AG269" s="14">
        <v>69558.439024390202</v>
      </c>
      <c r="AH269" s="14">
        <v>132492</v>
      </c>
      <c r="AI269" s="14">
        <v>132492</v>
      </c>
      <c r="AJ269" s="14">
        <v>11</v>
      </c>
      <c r="AK269" s="14">
        <v>45</v>
      </c>
      <c r="AL269" s="14">
        <v>0</v>
      </c>
      <c r="AM269" s="14">
        <v>0</v>
      </c>
      <c r="AN269" s="14">
        <v>0</v>
      </c>
      <c r="AO269" s="14">
        <v>1</v>
      </c>
      <c r="AP269" s="14">
        <v>46</v>
      </c>
      <c r="AQ269" s="22">
        <f>VLOOKUP($B269,Sheet3!$A:$Z,3,FALSE)</f>
        <v>5.4273478313066753E-4</v>
      </c>
      <c r="AR269" s="22">
        <f>VLOOKUP($B269,Sheet3!$A:$Z,4,FALSE)</f>
        <v>6.4780208591983185E-4</v>
      </c>
      <c r="AS269" s="22">
        <f>VLOOKUP($B269,Sheet3!$A:$Z,5,FALSE)</f>
        <v>6.8383932029682324E-4</v>
      </c>
      <c r="AT269" s="22">
        <f>VLOOKUP($B269,Sheet3!$A:$Z,6,FALSE)</f>
        <v>7.4370340457656536E-4</v>
      </c>
      <c r="AU269" s="22">
        <f>VLOOKUP($B269,Sheet3!$A:$Z,6,FALSE)</f>
        <v>7.4370340457656536E-4</v>
      </c>
      <c r="AV269" s="22">
        <f>VLOOKUP($B269,Sheet3!$A:$Z,8,FALSE)</f>
        <v>1.354544369904177E-3</v>
      </c>
      <c r="AW269" s="22">
        <f>VLOOKUP($B269,Sheet3!$A:$Z,9,FALSE)</f>
        <v>6.2722010454896644E-4</v>
      </c>
      <c r="AX269" s="22">
        <f>VLOOKUP($B269,Sheet3!$A:$Z,10,FALSE)</f>
        <v>8.6607469302606144E-4</v>
      </c>
      <c r="AY269" s="22">
        <f>VLOOKUP($B269,Sheet3!$A:$Z,11,FALSE)</f>
        <v>1.8289930468732749E-3</v>
      </c>
      <c r="AZ269" s="22">
        <f>VLOOKUP($B269,Sheet3!$A:$Z,12,FALSE)</f>
        <v>1.33811493914808E-5</v>
      </c>
      <c r="BA269" s="22">
        <f>VLOOKUP($B269,Sheet3!$A:$Z,13,FALSE)</f>
        <v>2.195254857309298E-3</v>
      </c>
      <c r="BB269" s="22">
        <f>VLOOKUP($B269,Sheet3!$A:$Z,14,FALSE)</f>
        <v>1.592356103690751E-5</v>
      </c>
      <c r="BC269" s="23">
        <f>VLOOKUP($B269,Sheet3!$A:$Z,15,FALSE)</f>
        <v>1.1682241943554133E-3</v>
      </c>
      <c r="BD269" s="22">
        <f>VLOOKUP($B269,Sheet3!$A:$Z,16,FALSE)</f>
        <v>6.1038275358941605E-4</v>
      </c>
      <c r="BE269" s="22">
        <f>VLOOKUP($B269,Sheet3!$A:$Z,17,FALSE)</f>
        <v>3.2852357090306701E-4</v>
      </c>
      <c r="BF269" s="22">
        <f>VLOOKUP($B269,Sheet3!$A:$Z,18,FALSE)</f>
        <v>3.3236224086066431E-4</v>
      </c>
      <c r="BG269" s="22">
        <f>VLOOKUP($B269,Sheet3!$A:$Z,19,FALSE)</f>
        <v>6.6122072535460246E-4</v>
      </c>
      <c r="BH269" s="22">
        <f>VLOOKUP($B269,Sheet3!$A:$Z,20,FALSE)</f>
        <v>2.6247508177886994E-4</v>
      </c>
      <c r="BI269" s="22">
        <f>VLOOKUP($B269,Sheet3!$A:$Z,21,FALSE)</f>
        <v>1.5425786204275566E-4</v>
      </c>
      <c r="BJ269" s="22">
        <f>VLOOKUP($B269,Sheet3!$A:$Z,22,FALSE)</f>
        <v>3.8028608838041965E-4</v>
      </c>
      <c r="BK269" s="22">
        <f>VLOOKUP($B269,Sheet3!$A:$Z,23,FALSE)</f>
        <v>1.6012677349828568E-4</v>
      </c>
      <c r="BL269" s="22">
        <f>VLOOKUP($B269,Sheet3!$A:$Z,24,FALSE)</f>
        <v>7.1580848387879561E-4</v>
      </c>
      <c r="BM269" s="22">
        <f>VLOOKUP($B269,Sheet3!$A:$Z,25,FALSE)</f>
        <v>5.3528416424568793E-4</v>
      </c>
      <c r="BN269" s="22">
        <f>VLOOKUP($B269,Sheet3!$A:$Z,25,FALSE)</f>
        <v>5.3528416424568793E-4</v>
      </c>
    </row>
    <row r="270" spans="1:66" hidden="1" x14ac:dyDescent="0.2">
      <c r="A270" t="str">
        <f>VLOOKUP(B270,Sheet3!A:B,2,FALSE)</f>
        <v>compare with baikal</v>
      </c>
      <c r="B270" s="12" t="s">
        <v>62</v>
      </c>
      <c r="C270" s="13">
        <v>95.16</v>
      </c>
      <c r="D270" s="13">
        <v>4.5199999999999996</v>
      </c>
      <c r="E270" s="12" t="s">
        <v>1427</v>
      </c>
      <c r="F270" s="11" t="s">
        <v>1445</v>
      </c>
      <c r="G270" s="13" t="s">
        <v>1446</v>
      </c>
      <c r="H270" s="12"/>
      <c r="I270" s="12"/>
      <c r="J270" s="12" t="s">
        <v>308</v>
      </c>
      <c r="K270" s="12">
        <v>8</v>
      </c>
      <c r="L270" s="12">
        <v>96.08</v>
      </c>
      <c r="M270" s="12">
        <v>2.63</v>
      </c>
      <c r="N270" s="11" t="s">
        <v>309</v>
      </c>
      <c r="O270" s="11" t="s">
        <v>496</v>
      </c>
      <c r="P270" s="11" t="s">
        <v>1428</v>
      </c>
      <c r="Q270" s="11" t="s">
        <v>1447</v>
      </c>
      <c r="R270" s="11" t="s">
        <v>1448</v>
      </c>
      <c r="S270" s="11" t="s">
        <v>312</v>
      </c>
      <c r="T270" s="11" t="s">
        <v>312</v>
      </c>
      <c r="U270" s="11" t="s">
        <v>1449</v>
      </c>
      <c r="V270" s="12" t="s">
        <v>1450</v>
      </c>
      <c r="W270" s="11" t="s">
        <v>1451</v>
      </c>
      <c r="X270" s="14">
        <v>234</v>
      </c>
      <c r="Y270" s="14">
        <v>5025</v>
      </c>
      <c r="Z270" s="14">
        <v>234</v>
      </c>
      <c r="AA270" s="15">
        <v>0.80904243609758997</v>
      </c>
      <c r="AB270" s="16">
        <v>0.49979636433458202</v>
      </c>
      <c r="AC270" s="17">
        <v>5333054</v>
      </c>
      <c r="AD270" s="14">
        <v>147096</v>
      </c>
      <c r="AE270" s="14">
        <v>147096</v>
      </c>
      <c r="AF270" s="14">
        <v>22790.829059829</v>
      </c>
      <c r="AG270" s="14">
        <v>22790.829059829</v>
      </c>
      <c r="AH270" s="14">
        <v>38857</v>
      </c>
      <c r="AI270" s="14">
        <v>38857</v>
      </c>
      <c r="AJ270" s="14">
        <v>11</v>
      </c>
      <c r="AK270" s="14">
        <v>43</v>
      </c>
      <c r="AL270" s="14">
        <v>0</v>
      </c>
      <c r="AM270" s="14">
        <v>1</v>
      </c>
      <c r="AN270" s="14">
        <v>0</v>
      </c>
      <c r="AO270" s="14">
        <v>0</v>
      </c>
      <c r="AP270" s="14">
        <v>44</v>
      </c>
      <c r="AQ270" s="22">
        <f>VLOOKUP($B270,Sheet3!$A:$Z,3,FALSE)</f>
        <v>1.7957039126410854E-3</v>
      </c>
      <c r="AR270" s="22">
        <f>VLOOKUP($B270,Sheet3!$A:$Z,4,FALSE)</f>
        <v>3.0395694518813663E-3</v>
      </c>
      <c r="AS270" s="22">
        <f>VLOOKUP($B270,Sheet3!$A:$Z,5,FALSE)</f>
        <v>3.2389725664503412E-3</v>
      </c>
      <c r="AT270" s="22">
        <f>VLOOKUP($B270,Sheet3!$A:$Z,6,FALSE)</f>
        <v>4.0346250476384505E-3</v>
      </c>
      <c r="AU270" s="22">
        <f>VLOOKUP($B270,Sheet3!$A:$Z,6,FALSE)</f>
        <v>4.0346250476384505E-3</v>
      </c>
      <c r="AV270" s="22">
        <f>VLOOKUP($B270,Sheet3!$A:$Z,8,FALSE)</f>
        <v>8.9671598017527798E-7</v>
      </c>
      <c r="AW270" s="22">
        <f>VLOOKUP($B270,Sheet3!$A:$Z,9,FALSE)</f>
        <v>7.3162490995136279E-6</v>
      </c>
      <c r="AX270" s="22">
        <f>VLOOKUP($B270,Sheet3!$A:$Z,10,FALSE)</f>
        <v>8.446217061981407E-7</v>
      </c>
      <c r="AY270" s="22">
        <f>VLOOKUP($B270,Sheet3!$A:$Z,11,FALSE)</f>
        <v>6.6120372414210299E-7</v>
      </c>
      <c r="AZ270" s="22">
        <f>VLOOKUP($B270,Sheet3!$A:$Z,12,FALSE)</f>
        <v>4.9657486059696119E-6</v>
      </c>
      <c r="BA270" s="22">
        <f>VLOOKUP($B270,Sheet3!$A:$Z,13,FALSE)</f>
        <v>6.0446644496974126E-7</v>
      </c>
      <c r="BB270" s="22">
        <f>VLOOKUP($B270,Sheet3!$A:$Z,14,FALSE)</f>
        <v>5.6032852682712967E-7</v>
      </c>
      <c r="BC270" s="23">
        <f>VLOOKUP($B270,Sheet3!$A:$Z,15,FALSE)</f>
        <v>7.8423825879024322E-7</v>
      </c>
      <c r="BD270" s="22">
        <f>VLOOKUP($B270,Sheet3!$A:$Z,16,FALSE)</f>
        <v>5.8747156240886958E-4</v>
      </c>
      <c r="BE270" s="22">
        <f>VLOOKUP($B270,Sheet3!$A:$Z,17,FALSE)</f>
        <v>5.1379859390328336E-3</v>
      </c>
      <c r="BF270" s="22">
        <f>VLOOKUP($B270,Sheet3!$A:$Z,18,FALSE)</f>
        <v>3.8951416484222178E-3</v>
      </c>
      <c r="BG270" s="22">
        <f>VLOOKUP($B270,Sheet3!$A:$Z,19,FALSE)</f>
        <v>8.7421380466846191E-7</v>
      </c>
      <c r="BH270" s="22">
        <f>VLOOKUP($B270,Sheet3!$A:$Z,20,FALSE)</f>
        <v>7.3274521747848712E-7</v>
      </c>
      <c r="BI270" s="22">
        <f>VLOOKUP($B270,Sheet3!$A:$Z,21,FALSE)</f>
        <v>1.2357865613128171E-4</v>
      </c>
      <c r="BJ270" s="22">
        <f>VLOOKUP($B270,Sheet3!$A:$Z,22,FALSE)</f>
        <v>9.1024170261884816E-7</v>
      </c>
      <c r="BK270" s="22">
        <f>VLOOKUP($B270,Sheet3!$A:$Z,23,FALSE)</f>
        <v>8.6070335041021366E-7</v>
      </c>
      <c r="BL270" s="22">
        <f>VLOOKUP($B270,Sheet3!$A:$Z,24,FALSE)</f>
        <v>1.4506676675631525E-6</v>
      </c>
      <c r="BM270" s="22">
        <f>VLOOKUP($B270,Sheet3!$A:$Z,25,FALSE)</f>
        <v>6.5304048664537139E-7</v>
      </c>
      <c r="BN270" s="22">
        <f>VLOOKUP($B270,Sheet3!$A:$Z,25,FALSE)</f>
        <v>6.5304048664537139E-7</v>
      </c>
    </row>
    <row r="271" spans="1:66" hidden="1" x14ac:dyDescent="0.2">
      <c r="A271" t="str">
        <f>VLOOKUP(B271,Sheet3!A:B,2,FALSE)</f>
        <v>compare with baikal</v>
      </c>
      <c r="B271" s="12" t="s">
        <v>24</v>
      </c>
      <c r="C271" s="13">
        <v>85.66</v>
      </c>
      <c r="D271" s="13">
        <v>3.73</v>
      </c>
      <c r="E271" s="12" t="s">
        <v>1427</v>
      </c>
      <c r="F271" s="11" t="s">
        <v>1452</v>
      </c>
      <c r="G271" s="13" t="s">
        <v>1446</v>
      </c>
      <c r="H271" s="12"/>
      <c r="I271" s="12"/>
      <c r="J271" s="12" t="s">
        <v>308</v>
      </c>
      <c r="K271" s="12">
        <v>9</v>
      </c>
      <c r="L271" s="12">
        <v>96.08</v>
      </c>
      <c r="M271" s="12">
        <v>2.63</v>
      </c>
      <c r="N271" s="11" t="s">
        <v>309</v>
      </c>
      <c r="O271" s="11" t="s">
        <v>496</v>
      </c>
      <c r="P271" s="11" t="s">
        <v>1428</v>
      </c>
      <c r="Q271" s="11" t="s">
        <v>1453</v>
      </c>
      <c r="R271" s="11" t="s">
        <v>312</v>
      </c>
      <c r="S271" s="11" t="s">
        <v>312</v>
      </c>
      <c r="T271" s="11" t="s">
        <v>312</v>
      </c>
      <c r="U271" s="11" t="s">
        <v>1449</v>
      </c>
      <c r="V271" s="12" t="s">
        <v>1454</v>
      </c>
      <c r="W271" s="11" t="s">
        <v>1431</v>
      </c>
      <c r="X271" s="14">
        <v>435</v>
      </c>
      <c r="Y271" s="14">
        <v>4148</v>
      </c>
      <c r="Z271" s="14">
        <v>435</v>
      </c>
      <c r="AA271" s="15">
        <v>0.84604293628704297</v>
      </c>
      <c r="AB271" s="16">
        <v>0.482985294106545</v>
      </c>
      <c r="AC271" s="17">
        <v>3974121</v>
      </c>
      <c r="AD271" s="14">
        <v>104921</v>
      </c>
      <c r="AE271" s="14">
        <v>104921</v>
      </c>
      <c r="AF271" s="14">
        <v>9135.91034482758</v>
      </c>
      <c r="AG271" s="14">
        <v>9135.91034482758</v>
      </c>
      <c r="AH271" s="14">
        <v>13422</v>
      </c>
      <c r="AI271" s="14">
        <v>13422</v>
      </c>
      <c r="AJ271" s="14">
        <v>11</v>
      </c>
      <c r="AK271" s="14">
        <v>46</v>
      </c>
      <c r="AL271" s="14">
        <v>0</v>
      </c>
      <c r="AM271" s="14">
        <v>1</v>
      </c>
      <c r="AN271" s="14">
        <v>0</v>
      </c>
      <c r="AO271" s="14">
        <v>0</v>
      </c>
      <c r="AP271" s="14">
        <v>47</v>
      </c>
      <c r="AQ271" s="22">
        <f>VLOOKUP($B271,Sheet3!$A:$Z,3,FALSE)</f>
        <v>4.5273610541911851E-3</v>
      </c>
      <c r="AR271" s="22">
        <f>VLOOKUP($B271,Sheet3!$A:$Z,4,FALSE)</f>
        <v>7.9069741958694238E-3</v>
      </c>
      <c r="AS271" s="22">
        <f>VLOOKUP($B271,Sheet3!$A:$Z,5,FALSE)</f>
        <v>6.2513145865247671E-3</v>
      </c>
      <c r="AT271" s="22">
        <f>VLOOKUP($B271,Sheet3!$A:$Z,6,FALSE)</f>
        <v>9.0120894155066664E-3</v>
      </c>
      <c r="AU271" s="22">
        <f>VLOOKUP($B271,Sheet3!$A:$Z,6,FALSE)</f>
        <v>9.0120894155066664E-3</v>
      </c>
      <c r="AV271" s="22">
        <f>VLOOKUP($B271,Sheet3!$A:$Z,8,FALSE)</f>
        <v>8.7157834018103819E-7</v>
      </c>
      <c r="AW271" s="22">
        <f>VLOOKUP($B271,Sheet3!$A:$Z,9,FALSE)</f>
        <v>1.7291976712516821E-5</v>
      </c>
      <c r="AX271" s="22">
        <f>VLOOKUP($B271,Sheet3!$A:$Z,10,FALSE)</f>
        <v>3.2294768336088472E-7</v>
      </c>
      <c r="AY271" s="22">
        <f>VLOOKUP($B271,Sheet3!$A:$Z,11,FALSE)</f>
        <v>1.705265554368263E-7</v>
      </c>
      <c r="AZ271" s="22">
        <f>VLOOKUP($B271,Sheet3!$A:$Z,12,FALSE)</f>
        <v>1.5062664404237056E-5</v>
      </c>
      <c r="BA271" s="22">
        <f>VLOOKUP($B271,Sheet3!$A:$Z,13,FALSE)</f>
        <v>1.9544254236010893E-7</v>
      </c>
      <c r="BB271" s="22">
        <f>VLOOKUP($B271,Sheet3!$A:$Z,14,FALSE)</f>
        <v>4.6007186161701839E-7</v>
      </c>
      <c r="BC271" s="23">
        <f>VLOOKUP($B271,Sheet3!$A:$Z,15,FALSE)</f>
        <v>4.4992282813102126E-7</v>
      </c>
      <c r="BD271" s="22">
        <f>VLOOKUP($B271,Sheet3!$A:$Z,16,FALSE)</f>
        <v>1.3150997557066764E-3</v>
      </c>
      <c r="BE271" s="22">
        <f>VLOOKUP($B271,Sheet3!$A:$Z,17,FALSE)</f>
        <v>1.0909135855067836E-2</v>
      </c>
      <c r="BF271" s="22">
        <f>VLOOKUP($B271,Sheet3!$A:$Z,18,FALSE)</f>
        <v>1.0045000649458867E-2</v>
      </c>
      <c r="BG271" s="22">
        <f>VLOOKUP($B271,Sheet3!$A:$Z,19,FALSE)</f>
        <v>5.5709706729438014E-7</v>
      </c>
      <c r="BH271" s="22">
        <f>VLOOKUP($B271,Sheet3!$A:$Z,20,FALSE)</f>
        <v>9.3431390789050368E-7</v>
      </c>
      <c r="BI271" s="22">
        <f>VLOOKUP($B271,Sheet3!$A:$Z,21,FALSE)</f>
        <v>4.9403895015849315E-4</v>
      </c>
      <c r="BJ271" s="22">
        <f>VLOOKUP($B271,Sheet3!$A:$Z,22,FALSE)</f>
        <v>4.925625967822488E-7</v>
      </c>
      <c r="BK271" s="22">
        <f>VLOOKUP($B271,Sheet3!$A:$Z,23,FALSE)</f>
        <v>6.7556658147587755E-7</v>
      </c>
      <c r="BL271" s="22">
        <f>VLOOKUP($B271,Sheet3!$A:$Z,24,FALSE)</f>
        <v>1.3632436995930937E-6</v>
      </c>
      <c r="BM271" s="22">
        <f>VLOOKUP($B271,Sheet3!$A:$Z,25,FALSE)</f>
        <v>5.2569176301955268E-7</v>
      </c>
      <c r="BN271" s="22">
        <f>VLOOKUP($B271,Sheet3!$A:$Z,25,FALSE)</f>
        <v>5.2569176301955268E-7</v>
      </c>
    </row>
    <row r="272" spans="1:66" hidden="1" x14ac:dyDescent="0.2">
      <c r="A272">
        <f>VLOOKUP(B272,Sheet3!A:B,2,FALSE)</f>
        <v>0</v>
      </c>
      <c r="B272" s="12" t="s">
        <v>1164</v>
      </c>
      <c r="C272" s="13">
        <v>52.62</v>
      </c>
      <c r="D272" s="13">
        <v>3.45</v>
      </c>
      <c r="E272" s="12" t="s">
        <v>1165</v>
      </c>
      <c r="F272" s="11" t="s">
        <v>1166</v>
      </c>
      <c r="G272" s="13" t="s">
        <v>332</v>
      </c>
      <c r="H272" s="12" t="s">
        <v>1113</v>
      </c>
      <c r="I272" s="12"/>
      <c r="J272" s="12" t="s">
        <v>308</v>
      </c>
      <c r="K272" s="12">
        <v>1</v>
      </c>
      <c r="L272" s="12">
        <v>66.67</v>
      </c>
      <c r="M272" s="12">
        <v>1.96</v>
      </c>
      <c r="N272" s="11"/>
      <c r="O272" s="11"/>
      <c r="P272" s="11"/>
      <c r="Q272" s="11"/>
      <c r="R272" s="11"/>
      <c r="S272" s="11"/>
      <c r="T272" s="11"/>
      <c r="U272" s="11" t="s">
        <v>1162</v>
      </c>
      <c r="V272" s="12" t="s">
        <v>1167</v>
      </c>
      <c r="W272" s="11"/>
      <c r="X272" s="14">
        <v>170</v>
      </c>
      <c r="Y272" s="14">
        <v>549</v>
      </c>
      <c r="Z272" s="14">
        <v>170</v>
      </c>
      <c r="AA272" s="15">
        <v>0.89118974475670298</v>
      </c>
      <c r="AB272" s="16">
        <v>0.35659157279933201</v>
      </c>
      <c r="AC272" s="17">
        <v>421872</v>
      </c>
      <c r="AD272" s="14">
        <v>6743</v>
      </c>
      <c r="AE272" s="14">
        <v>6743</v>
      </c>
      <c r="AF272" s="14">
        <v>2481.5999999999899</v>
      </c>
      <c r="AG272" s="14">
        <v>2481.5999999999899</v>
      </c>
      <c r="AH272" s="14">
        <v>2569</v>
      </c>
      <c r="AI272" s="14">
        <v>2569</v>
      </c>
      <c r="AJ272" s="14">
        <v>11</v>
      </c>
      <c r="AK272" s="14">
        <v>27</v>
      </c>
      <c r="AL272" s="14">
        <v>0</v>
      </c>
      <c r="AM272" s="14">
        <v>1</v>
      </c>
      <c r="AN272" s="14">
        <v>0</v>
      </c>
      <c r="AO272" s="14">
        <v>1</v>
      </c>
      <c r="AP272" s="14">
        <v>29</v>
      </c>
      <c r="AQ272" s="22">
        <f>VLOOKUP($B272,Sheet3!$A:$Z,3,FALSE)</f>
        <v>2.2963379455159805E-5</v>
      </c>
      <c r="AR272" s="22">
        <f>VLOOKUP($B272,Sheet3!$A:$Z,4,FALSE)</f>
        <v>3.9980342966401791E-4</v>
      </c>
      <c r="AS272" s="22">
        <f>VLOOKUP($B272,Sheet3!$A:$Z,5,FALSE)</f>
        <v>8.4125951248692498E-5</v>
      </c>
      <c r="AT272" s="22">
        <f>VLOOKUP($B272,Sheet3!$A:$Z,6,FALSE)</f>
        <v>3.9145474621007378E-4</v>
      </c>
      <c r="AU272" s="22">
        <f>VLOOKUP($B272,Sheet3!$A:$Z,6,FALSE)</f>
        <v>3.9145474621007378E-4</v>
      </c>
      <c r="AV272" s="22">
        <f>VLOOKUP($B272,Sheet3!$A:$Z,8,FALSE)</f>
        <v>4.5819714705085092E-8</v>
      </c>
      <c r="AW272" s="22">
        <f>VLOOKUP($B272,Sheet3!$A:$Z,9,FALSE)</f>
        <v>1.2496276604850566E-7</v>
      </c>
      <c r="AX272" s="22">
        <f>VLOOKUP($B272,Sheet3!$A:$Z,10,FALSE)</f>
        <v>0</v>
      </c>
      <c r="AY272" s="22">
        <f>VLOOKUP($B272,Sheet3!$A:$Z,11,FALSE)</f>
        <v>7.880570091009162E-9</v>
      </c>
      <c r="AZ272" s="22">
        <f>VLOOKUP($B272,Sheet3!$A:$Z,12,FALSE)</f>
        <v>5.1186473406263385E-7</v>
      </c>
      <c r="BA272" s="22">
        <f>VLOOKUP($B272,Sheet3!$A:$Z,13,FALSE)</f>
        <v>0</v>
      </c>
      <c r="BB272" s="22">
        <f>VLOOKUP($B272,Sheet3!$A:$Z,14,FALSE)</f>
        <v>6.5326514296027689E-8</v>
      </c>
      <c r="BC272" s="23">
        <f>VLOOKUP($B272,Sheet3!$A:$Z,15,FALSE)</f>
        <v>0</v>
      </c>
      <c r="BD272" s="22">
        <f>VLOOKUP($B272,Sheet3!$A:$Z,16,FALSE)</f>
        <v>5.5386862583430466E-6</v>
      </c>
      <c r="BE272" s="22">
        <f>VLOOKUP($B272,Sheet3!$A:$Z,17,FALSE)</f>
        <v>4.371578980134991E-4</v>
      </c>
      <c r="BF272" s="22">
        <f>VLOOKUP($B272,Sheet3!$A:$Z,18,FALSE)</f>
        <v>6.1400584359308041E-4</v>
      </c>
      <c r="BG272" s="22">
        <f>VLOOKUP($B272,Sheet3!$A:$Z,19,FALSE)</f>
        <v>0</v>
      </c>
      <c r="BH272" s="22">
        <f>VLOOKUP($B272,Sheet3!$A:$Z,20,FALSE)</f>
        <v>5.2477983813233139E-7</v>
      </c>
      <c r="BI272" s="22">
        <f>VLOOKUP($B272,Sheet3!$A:$Z,21,FALSE)</f>
        <v>2.086465084894398E-6</v>
      </c>
      <c r="BJ272" s="22">
        <f>VLOOKUP($B272,Sheet3!$A:$Z,22,FALSE)</f>
        <v>5.1084832275718121E-8</v>
      </c>
      <c r="BK272" s="22">
        <f>VLOOKUP($B272,Sheet3!$A:$Z,23,FALSE)</f>
        <v>1.7870083147396402E-8</v>
      </c>
      <c r="BL272" s="22">
        <f>VLOOKUP($B272,Sheet3!$A:$Z,24,FALSE)</f>
        <v>2.0139539227838479E-7</v>
      </c>
      <c r="BM272" s="22">
        <f>VLOOKUP($B272,Sheet3!$A:$Z,25,FALSE)</f>
        <v>0</v>
      </c>
      <c r="BN272" s="22">
        <f>VLOOKUP($B272,Sheet3!$A:$Z,25,FALSE)</f>
        <v>0</v>
      </c>
    </row>
    <row r="273" spans="1:66" hidden="1" x14ac:dyDescent="0.2">
      <c r="A273">
        <f>VLOOKUP(B273,Sheet3!A:B,2,FALSE)</f>
        <v>0</v>
      </c>
      <c r="B273" s="12" t="s">
        <v>1168</v>
      </c>
      <c r="C273" s="13">
        <v>96.7</v>
      </c>
      <c r="D273" s="13">
        <v>4.4000000000000004</v>
      </c>
      <c r="E273" s="12" t="s">
        <v>1169</v>
      </c>
      <c r="F273" s="11" t="s">
        <v>1170</v>
      </c>
      <c r="G273" s="13" t="s">
        <v>332</v>
      </c>
      <c r="H273" s="12" t="s">
        <v>1113</v>
      </c>
      <c r="I273" s="12"/>
      <c r="J273" s="12" t="s">
        <v>308</v>
      </c>
      <c r="K273" s="12">
        <v>8</v>
      </c>
      <c r="L273" s="12">
        <v>100</v>
      </c>
      <c r="M273" s="12">
        <v>3.92</v>
      </c>
      <c r="N273" s="11" t="s">
        <v>309</v>
      </c>
      <c r="O273" s="11" t="s">
        <v>1171</v>
      </c>
      <c r="P273" s="11" t="s">
        <v>312</v>
      </c>
      <c r="Q273" s="11" t="s">
        <v>312</v>
      </c>
      <c r="R273" s="11" t="s">
        <v>312</v>
      </c>
      <c r="S273" s="11" t="s">
        <v>312</v>
      </c>
      <c r="T273" s="11" t="s">
        <v>312</v>
      </c>
      <c r="U273" s="11" t="s">
        <v>333</v>
      </c>
      <c r="V273" s="12" t="s">
        <v>1172</v>
      </c>
      <c r="W273" s="11" t="s">
        <v>1173</v>
      </c>
      <c r="X273" s="14">
        <v>248</v>
      </c>
      <c r="Y273" s="14">
        <v>4861</v>
      </c>
      <c r="Z273" s="14">
        <v>248</v>
      </c>
      <c r="AA273" s="15">
        <v>0.90768241646208103</v>
      </c>
      <c r="AB273" s="16">
        <v>0.66520195665895598</v>
      </c>
      <c r="AC273" s="17">
        <v>4944551</v>
      </c>
      <c r="AD273" s="14">
        <v>223761</v>
      </c>
      <c r="AE273" s="14">
        <v>223761</v>
      </c>
      <c r="AF273" s="14">
        <v>19937.705645161201</v>
      </c>
      <c r="AG273" s="14">
        <v>19937.705645161201</v>
      </c>
      <c r="AH273" s="14">
        <v>49182</v>
      </c>
      <c r="AI273" s="14">
        <v>49182</v>
      </c>
      <c r="AJ273" s="14">
        <v>11</v>
      </c>
      <c r="AK273" s="14">
        <v>44</v>
      </c>
      <c r="AL273" s="14">
        <v>0</v>
      </c>
      <c r="AM273" s="14">
        <v>1</v>
      </c>
      <c r="AN273" s="14">
        <v>0</v>
      </c>
      <c r="AO273" s="14">
        <v>2</v>
      </c>
      <c r="AP273" s="14">
        <v>47</v>
      </c>
      <c r="AQ273" s="22">
        <f>VLOOKUP($B273,Sheet3!$A:$Z,3,FALSE)</f>
        <v>1.311213924037339E-4</v>
      </c>
      <c r="AR273" s="22">
        <f>VLOOKUP($B273,Sheet3!$A:$Z,4,FALSE)</f>
        <v>3.6433390255952088E-4</v>
      </c>
      <c r="AS273" s="22">
        <f>VLOOKUP($B273,Sheet3!$A:$Z,5,FALSE)</f>
        <v>2.9199906438482194E-4</v>
      </c>
      <c r="AT273" s="22">
        <f>VLOOKUP($B273,Sheet3!$A:$Z,6,FALSE)</f>
        <v>2.2800663846914908E-4</v>
      </c>
      <c r="AU273" s="22">
        <f>VLOOKUP($B273,Sheet3!$A:$Z,6,FALSE)</f>
        <v>2.2800663846914908E-4</v>
      </c>
      <c r="AV273" s="22">
        <f>VLOOKUP($B273,Sheet3!$A:$Z,8,FALSE)</f>
        <v>1.4889568827567269E-5</v>
      </c>
      <c r="AW273" s="22">
        <f>VLOOKUP($B273,Sheet3!$A:$Z,9,FALSE)</f>
        <v>1.7313380590888662E-3</v>
      </c>
      <c r="AX273" s="22">
        <f>VLOOKUP($B273,Sheet3!$A:$Z,10,FALSE)</f>
        <v>1.9336852593317356E-6</v>
      </c>
      <c r="AY273" s="22">
        <f>VLOOKUP($B273,Sheet3!$A:$Z,11,FALSE)</f>
        <v>1.0459634639636431E-6</v>
      </c>
      <c r="AZ273" s="22">
        <f>VLOOKUP($B273,Sheet3!$A:$Z,12,FALSE)</f>
        <v>2.720949143268309E-3</v>
      </c>
      <c r="BA273" s="22">
        <f>VLOOKUP($B273,Sheet3!$A:$Z,13,FALSE)</f>
        <v>4.1265119170876418E-6</v>
      </c>
      <c r="BB273" s="22">
        <f>VLOOKUP($B273,Sheet3!$A:$Z,14,FALSE)</f>
        <v>1.6000157955563447E-3</v>
      </c>
      <c r="BC273" s="23">
        <f>VLOOKUP($B273,Sheet3!$A:$Z,15,FALSE)</f>
        <v>8.9231476720270971E-7</v>
      </c>
      <c r="BD273" s="22">
        <f>VLOOKUP($B273,Sheet3!$A:$Z,16,FALSE)</f>
        <v>2.2376576373893785E-4</v>
      </c>
      <c r="BE273" s="22">
        <f>VLOOKUP($B273,Sheet3!$A:$Z,17,FALSE)</f>
        <v>3.8192141922867344E-4</v>
      </c>
      <c r="BF273" s="22">
        <f>VLOOKUP($B273,Sheet3!$A:$Z,18,FALSE)</f>
        <v>3.1857998238727411E-4</v>
      </c>
      <c r="BG273" s="22">
        <f>VLOOKUP($B273,Sheet3!$A:$Z,19,FALSE)</f>
        <v>4.3676193331219394E-5</v>
      </c>
      <c r="BH273" s="22">
        <f>VLOOKUP($B273,Sheet3!$A:$Z,20,FALSE)</f>
        <v>1.7214192982694036E-3</v>
      </c>
      <c r="BI273" s="22">
        <f>VLOOKUP($B273,Sheet3!$A:$Z,21,FALSE)</f>
        <v>7.4623587935246523E-4</v>
      </c>
      <c r="BJ273" s="22">
        <f>VLOOKUP($B273,Sheet3!$A:$Z,22,FALSE)</f>
        <v>6.1148233634131285E-7</v>
      </c>
      <c r="BK273" s="22">
        <f>VLOOKUP($B273,Sheet3!$A:$Z,23,FALSE)</f>
        <v>1.8529445016763631E-6</v>
      </c>
      <c r="BL273" s="22">
        <f>VLOOKUP($B273,Sheet3!$A:$Z,24,FALSE)</f>
        <v>6.6187697626063901E-7</v>
      </c>
      <c r="BM273" s="22">
        <f>VLOOKUP($B273,Sheet3!$A:$Z,25,FALSE)</f>
        <v>2.6651072467371401E-6</v>
      </c>
      <c r="BN273" s="22">
        <f>VLOOKUP($B273,Sheet3!$A:$Z,25,FALSE)</f>
        <v>2.6651072467371401E-6</v>
      </c>
    </row>
    <row r="274" spans="1:66" hidden="1" x14ac:dyDescent="0.2">
      <c r="A274" t="str">
        <f>VLOOKUP(B274,Sheet3!A:B,2,FALSE)</f>
        <v>compare with baikal</v>
      </c>
      <c r="B274" s="12" t="s">
        <v>93</v>
      </c>
      <c r="C274" s="13">
        <v>54.03</v>
      </c>
      <c r="D274" s="13">
        <v>2.62</v>
      </c>
      <c r="E274" s="12" t="s">
        <v>1427</v>
      </c>
      <c r="F274" s="11" t="s">
        <v>1452</v>
      </c>
      <c r="G274" s="13" t="s">
        <v>1446</v>
      </c>
      <c r="H274" s="12"/>
      <c r="I274" s="12"/>
      <c r="J274" s="12" t="s">
        <v>308</v>
      </c>
      <c r="K274" s="12">
        <v>8</v>
      </c>
      <c r="L274" s="12">
        <v>74.510000000000005</v>
      </c>
      <c r="M274" s="12">
        <v>1.96</v>
      </c>
      <c r="N274" s="11"/>
      <c r="O274" s="11"/>
      <c r="P274" s="11"/>
      <c r="Q274" s="11"/>
      <c r="R274" s="11"/>
      <c r="S274" s="11"/>
      <c r="T274" s="11"/>
      <c r="U274" s="11" t="s">
        <v>1449</v>
      </c>
      <c r="V274" s="12" t="s">
        <v>1455</v>
      </c>
      <c r="W274" s="11"/>
      <c r="X274" s="14">
        <v>515</v>
      </c>
      <c r="Y274" s="14">
        <v>1947</v>
      </c>
      <c r="Z274" s="14">
        <v>515</v>
      </c>
      <c r="AA274" s="15">
        <v>0.88348234140403903</v>
      </c>
      <c r="AB274" s="16">
        <v>0.47035484741302502</v>
      </c>
      <c r="AC274" s="17">
        <v>1623402</v>
      </c>
      <c r="AD274" s="14">
        <v>19479</v>
      </c>
      <c r="AE274" s="14">
        <v>19479</v>
      </c>
      <c r="AF274" s="14">
        <v>3152.2368932038798</v>
      </c>
      <c r="AG274" s="14">
        <v>3152.2368932038798</v>
      </c>
      <c r="AH274" s="14">
        <v>3290</v>
      </c>
      <c r="AI274" s="14">
        <v>3290</v>
      </c>
      <c r="AJ274" s="14">
        <v>11</v>
      </c>
      <c r="AK274" s="14">
        <v>12</v>
      </c>
      <c r="AL274" s="14">
        <v>0</v>
      </c>
      <c r="AM274" s="14">
        <v>0</v>
      </c>
      <c r="AN274" s="14">
        <v>0</v>
      </c>
      <c r="AO274" s="14">
        <v>0</v>
      </c>
      <c r="AP274" s="14">
        <v>12</v>
      </c>
      <c r="AQ274" s="22">
        <f>VLOOKUP($B274,Sheet3!$A:$Z,3,FALSE)</f>
        <v>9.4336949274899341E-4</v>
      </c>
      <c r="AR274" s="22">
        <f>VLOOKUP($B274,Sheet3!$A:$Z,4,FALSE)</f>
        <v>1.7958431193796929E-3</v>
      </c>
      <c r="AS274" s="22">
        <f>VLOOKUP($B274,Sheet3!$A:$Z,5,FALSE)</f>
        <v>1.4006469814214426E-3</v>
      </c>
      <c r="AT274" s="22">
        <f>VLOOKUP($B274,Sheet3!$A:$Z,6,FALSE)</f>
        <v>2.0785498993807481E-3</v>
      </c>
      <c r="AU274" s="22">
        <f>VLOOKUP($B274,Sheet3!$A:$Z,6,FALSE)</f>
        <v>2.0785498993807481E-3</v>
      </c>
      <c r="AV274" s="22">
        <f>VLOOKUP($B274,Sheet3!$A:$Z,8,FALSE)</f>
        <v>8.365957763683473E-8</v>
      </c>
      <c r="AW274" s="22">
        <f>VLOOKUP($B274,Sheet3!$A:$Z,9,FALSE)</f>
        <v>2.4573648479335981E-6</v>
      </c>
      <c r="AX274" s="22">
        <f>VLOOKUP($B274,Sheet3!$A:$Z,10,FALSE)</f>
        <v>1.6668662960353095E-8</v>
      </c>
      <c r="AY274" s="22">
        <f>VLOOKUP($B274,Sheet3!$A:$Z,11,FALSE)</f>
        <v>9.9774982439922092E-8</v>
      </c>
      <c r="AZ274" s="22">
        <f>VLOOKUP($B274,Sheet3!$A:$Z,12,FALSE)</f>
        <v>2.3165971645449605E-6</v>
      </c>
      <c r="BA274" s="22">
        <f>VLOOKUP($B274,Sheet3!$A:$Z,13,FALSE)</f>
        <v>2.1405957425886329E-8</v>
      </c>
      <c r="BB274" s="22">
        <f>VLOOKUP($B274,Sheet3!$A:$Z,14,FALSE)</f>
        <v>1.6309024412228082E-7</v>
      </c>
      <c r="BC274" s="23">
        <f>VLOOKUP($B274,Sheet3!$A:$Z,15,FALSE)</f>
        <v>3.1836583832546918E-7</v>
      </c>
      <c r="BD274" s="22">
        <f>VLOOKUP($B274,Sheet3!$A:$Z,16,FALSE)</f>
        <v>2.5261407298309718E-4</v>
      </c>
      <c r="BE274" s="22">
        <f>VLOOKUP($B274,Sheet3!$A:$Z,17,FALSE)</f>
        <v>2.671824810435164E-3</v>
      </c>
      <c r="BF274" s="22">
        <f>VLOOKUP($B274,Sheet3!$A:$Z,18,FALSE)</f>
        <v>2.2147876421274139E-3</v>
      </c>
      <c r="BG274" s="22">
        <f>VLOOKUP($B274,Sheet3!$A:$Z,19,FALSE)</f>
        <v>4.8813836000069378E-7</v>
      </c>
      <c r="BH274" s="22">
        <f>VLOOKUP($B274,Sheet3!$A:$Z,20,FALSE)</f>
        <v>3.4716257972337591E-7</v>
      </c>
      <c r="BI274" s="22">
        <f>VLOOKUP($B274,Sheet3!$A:$Z,21,FALSE)</f>
        <v>7.6556635793346726E-5</v>
      </c>
      <c r="BJ274" s="22">
        <f>VLOOKUP($B274,Sheet3!$A:$Z,22,FALSE)</f>
        <v>7.6996315971391782E-7</v>
      </c>
      <c r="BK274" s="22">
        <f>VLOOKUP($B274,Sheet3!$A:$Z,23,FALSE)</f>
        <v>5.7179769642386935E-7</v>
      </c>
      <c r="BL274" s="22">
        <f>VLOOKUP($B274,Sheet3!$A:$Z,24,FALSE)</f>
        <v>2.4792031091974426E-6</v>
      </c>
      <c r="BM274" s="22">
        <f>VLOOKUP($B274,Sheet3!$A:$Z,25,FALSE)</f>
        <v>5.905615461596266E-7</v>
      </c>
      <c r="BN274" s="22">
        <f>VLOOKUP($B274,Sheet3!$A:$Z,25,FALSE)</f>
        <v>5.905615461596266E-7</v>
      </c>
    </row>
    <row r="275" spans="1:66" hidden="1" x14ac:dyDescent="0.2">
      <c r="A275">
        <f>VLOOKUP(B275,Sheet3!A:B,2,FALSE)</f>
        <v>0</v>
      </c>
      <c r="B275" s="12" t="s">
        <v>1180</v>
      </c>
      <c r="C275" s="13">
        <v>55.88</v>
      </c>
      <c r="D275" s="13">
        <v>0.65</v>
      </c>
      <c r="E275" s="12" t="s">
        <v>1181</v>
      </c>
      <c r="F275" s="11" t="s">
        <v>1182</v>
      </c>
      <c r="G275" s="13" t="s">
        <v>307</v>
      </c>
      <c r="H275" s="12" t="s">
        <v>1113</v>
      </c>
      <c r="I275" s="12"/>
      <c r="J275" s="12" t="s">
        <v>308</v>
      </c>
      <c r="K275" s="12">
        <v>1</v>
      </c>
      <c r="L275" s="12">
        <v>74.510000000000005</v>
      </c>
      <c r="M275" s="12">
        <v>3.92</v>
      </c>
      <c r="N275" s="11"/>
      <c r="O275" s="11"/>
      <c r="P275" s="11"/>
      <c r="Q275" s="11"/>
      <c r="R275" s="11"/>
      <c r="S275" s="11"/>
      <c r="T275" s="11"/>
      <c r="U275" s="11" t="s">
        <v>1183</v>
      </c>
      <c r="V275" s="12" t="s">
        <v>1184</v>
      </c>
      <c r="W275" s="11"/>
      <c r="X275" s="14">
        <v>1034</v>
      </c>
      <c r="Y275" s="14">
        <v>2944</v>
      </c>
      <c r="Z275" s="14">
        <v>1034</v>
      </c>
      <c r="AA275" s="15">
        <v>0.88204200105818498</v>
      </c>
      <c r="AB275" s="16">
        <v>0.64272132410863403</v>
      </c>
      <c r="AC275" s="17">
        <v>2629029</v>
      </c>
      <c r="AD275" s="14">
        <v>7739</v>
      </c>
      <c r="AE275" s="14">
        <v>7739</v>
      </c>
      <c r="AF275" s="14">
        <v>2542.5812379110198</v>
      </c>
      <c r="AG275" s="14">
        <v>2542.5812379110198</v>
      </c>
      <c r="AH275" s="14">
        <v>2600</v>
      </c>
      <c r="AI275" s="14">
        <v>2600</v>
      </c>
      <c r="AJ275" s="14">
        <v>11</v>
      </c>
      <c r="AK275" s="14">
        <v>19</v>
      </c>
      <c r="AL275" s="14">
        <v>0</v>
      </c>
      <c r="AM275" s="14">
        <v>0</v>
      </c>
      <c r="AN275" s="14">
        <v>0</v>
      </c>
      <c r="AO275" s="14">
        <v>0</v>
      </c>
      <c r="AP275" s="14">
        <v>19</v>
      </c>
      <c r="AQ275" s="22">
        <f>VLOOKUP($B275,Sheet3!$A:$Z,3,FALSE)</f>
        <v>2.1473220650567167E-4</v>
      </c>
      <c r="AR275" s="22">
        <f>VLOOKUP($B275,Sheet3!$A:$Z,4,FALSE)</f>
        <v>3.4733637147220367E-5</v>
      </c>
      <c r="AS275" s="22">
        <f>VLOOKUP($B275,Sheet3!$A:$Z,5,FALSE)</f>
        <v>7.8778720523368017E-5</v>
      </c>
      <c r="AT275" s="22">
        <f>VLOOKUP($B275,Sheet3!$A:$Z,6,FALSE)</f>
        <v>3.4418183330141041E-5</v>
      </c>
      <c r="AU275" s="22">
        <f>VLOOKUP($B275,Sheet3!$A:$Z,6,FALSE)</f>
        <v>3.4418183330141041E-5</v>
      </c>
      <c r="AV275" s="22">
        <f>VLOOKUP($B275,Sheet3!$A:$Z,8,FALSE)</f>
        <v>6.8040610508488201E-7</v>
      </c>
      <c r="AW275" s="22">
        <f>VLOOKUP($B275,Sheet3!$A:$Z,9,FALSE)</f>
        <v>7.2382857969520324E-6</v>
      </c>
      <c r="AX275" s="22">
        <f>VLOOKUP($B275,Sheet3!$A:$Z,10,FALSE)</f>
        <v>5.5959527148194524E-7</v>
      </c>
      <c r="AY275" s="22">
        <f>VLOOKUP($B275,Sheet3!$A:$Z,11,FALSE)</f>
        <v>5.7623193112581593E-7</v>
      </c>
      <c r="AZ275" s="22">
        <f>VLOOKUP($B275,Sheet3!$A:$Z,12,FALSE)</f>
        <v>9.4335176762498753E-6</v>
      </c>
      <c r="BA275" s="22">
        <f>VLOOKUP($B275,Sheet3!$A:$Z,13,FALSE)</f>
        <v>4.8684891689212499E-7</v>
      </c>
      <c r="BB275" s="22">
        <f>VLOOKUP($B275,Sheet3!$A:$Z,14,FALSE)</f>
        <v>7.0832040402482912E-6</v>
      </c>
      <c r="BC275" s="23">
        <f>VLOOKUP($B275,Sheet3!$A:$Z,15,FALSE)</f>
        <v>6.2650025174434345E-7</v>
      </c>
      <c r="BD275" s="22">
        <f>VLOOKUP($B275,Sheet3!$A:$Z,16,FALSE)</f>
        <v>7.8861012834562449E-5</v>
      </c>
      <c r="BE275" s="22">
        <f>VLOOKUP($B275,Sheet3!$A:$Z,17,FALSE)</f>
        <v>9.3697677477404601E-5</v>
      </c>
      <c r="BF275" s="22">
        <f>VLOOKUP($B275,Sheet3!$A:$Z,18,FALSE)</f>
        <v>4.5207526514417524E-5</v>
      </c>
      <c r="BG275" s="22">
        <f>VLOOKUP($B275,Sheet3!$A:$Z,19,FALSE)</f>
        <v>9.3524695876806824E-7</v>
      </c>
      <c r="BH275" s="22">
        <f>VLOOKUP($B275,Sheet3!$A:$Z,20,FALSE)</f>
        <v>5.7336547843713326E-6</v>
      </c>
      <c r="BI275" s="22">
        <f>VLOOKUP($B275,Sheet3!$A:$Z,21,FALSE)</f>
        <v>6.1853926975691806E-4</v>
      </c>
      <c r="BJ275" s="22">
        <f>VLOOKUP($B275,Sheet3!$A:$Z,22,FALSE)</f>
        <v>4.1925609910689195E-7</v>
      </c>
      <c r="BK275" s="22">
        <f>VLOOKUP($B275,Sheet3!$A:$Z,23,FALSE)</f>
        <v>9.0776944188082778E-7</v>
      </c>
      <c r="BL275" s="22">
        <f>VLOOKUP($B275,Sheet3!$A:$Z,24,FALSE)</f>
        <v>7.0629476403743545E-7</v>
      </c>
      <c r="BM275" s="22">
        <f>VLOOKUP($B275,Sheet3!$A:$Z,25,FALSE)</f>
        <v>6.0811153803927171E-7</v>
      </c>
      <c r="BN275" s="22">
        <f>VLOOKUP($B275,Sheet3!$A:$Z,25,FALSE)</f>
        <v>6.0811153803927171E-7</v>
      </c>
    </row>
    <row r="276" spans="1:66" hidden="1" x14ac:dyDescent="0.2">
      <c r="A276">
        <f>VLOOKUP(B276,Sheet3!A:B,2,FALSE)</f>
        <v>0</v>
      </c>
      <c r="B276" s="12" t="s">
        <v>1185</v>
      </c>
      <c r="C276" s="13">
        <v>62.22</v>
      </c>
      <c r="D276" s="13">
        <v>1.71</v>
      </c>
      <c r="E276" s="12" t="s">
        <v>1186</v>
      </c>
      <c r="F276" s="11" t="s">
        <v>1187</v>
      </c>
      <c r="G276" s="13" t="s">
        <v>307</v>
      </c>
      <c r="H276" s="12" t="s">
        <v>1113</v>
      </c>
      <c r="I276" s="12"/>
      <c r="J276" s="12" t="s">
        <v>308</v>
      </c>
      <c r="K276" s="12">
        <v>1</v>
      </c>
      <c r="L276" s="12">
        <v>84.31</v>
      </c>
      <c r="M276" s="12">
        <v>3.92</v>
      </c>
      <c r="N276" s="11" t="s">
        <v>309</v>
      </c>
      <c r="O276" s="11" t="s">
        <v>1176</v>
      </c>
      <c r="P276" s="11" t="s">
        <v>1177</v>
      </c>
      <c r="Q276" s="11" t="s">
        <v>1188</v>
      </c>
      <c r="R276" s="11" t="s">
        <v>312</v>
      </c>
      <c r="S276" s="11" t="s">
        <v>312</v>
      </c>
      <c r="T276" s="11" t="s">
        <v>312</v>
      </c>
      <c r="U276" s="11" t="s">
        <v>1162</v>
      </c>
      <c r="V276" s="12" t="s">
        <v>1189</v>
      </c>
      <c r="W276" s="11"/>
      <c r="X276" s="14">
        <v>50</v>
      </c>
      <c r="Y276" s="14">
        <v>1134</v>
      </c>
      <c r="Z276" s="14">
        <v>50</v>
      </c>
      <c r="AA276" s="15">
        <v>0.86340230473395896</v>
      </c>
      <c r="AB276" s="16">
        <v>0.53124544315587996</v>
      </c>
      <c r="AC276" s="17">
        <v>1008099</v>
      </c>
      <c r="AD276" s="14">
        <v>92438</v>
      </c>
      <c r="AE276" s="14">
        <v>92438</v>
      </c>
      <c r="AF276" s="14">
        <v>20161.98</v>
      </c>
      <c r="AG276" s="14">
        <v>20161.98</v>
      </c>
      <c r="AH276" s="14">
        <v>37207</v>
      </c>
      <c r="AI276" s="14">
        <v>37207</v>
      </c>
      <c r="AJ276" s="14">
        <v>11</v>
      </c>
      <c r="AK276" s="14">
        <v>42</v>
      </c>
      <c r="AL276" s="14">
        <v>0</v>
      </c>
      <c r="AM276" s="14">
        <v>0</v>
      </c>
      <c r="AN276" s="14">
        <v>0</v>
      </c>
      <c r="AO276" s="14">
        <v>2</v>
      </c>
      <c r="AP276" s="14">
        <v>44</v>
      </c>
      <c r="AQ276" s="22">
        <f>VLOOKUP($B276,Sheet3!$A:$Z,3,FALSE)</f>
        <v>1.3514219277815446E-4</v>
      </c>
      <c r="AR276" s="22">
        <f>VLOOKUP($B276,Sheet3!$A:$Z,4,FALSE)</f>
        <v>7.9615076170012737E-5</v>
      </c>
      <c r="AS276" s="22">
        <f>VLOOKUP($B276,Sheet3!$A:$Z,5,FALSE)</f>
        <v>8.0503641607201069E-5</v>
      </c>
      <c r="AT276" s="22">
        <f>VLOOKUP($B276,Sheet3!$A:$Z,6,FALSE)</f>
        <v>3.3321992925467495E-5</v>
      </c>
      <c r="AU276" s="22">
        <f>VLOOKUP($B276,Sheet3!$A:$Z,6,FALSE)</f>
        <v>3.3321992925467495E-5</v>
      </c>
      <c r="AV276" s="22">
        <f>VLOOKUP($B276,Sheet3!$A:$Z,8,FALSE)</f>
        <v>8.1446581102646381E-8</v>
      </c>
      <c r="AW276" s="22">
        <f>VLOOKUP($B276,Sheet3!$A:$Z,9,FALSE)</f>
        <v>4.2103546698463389E-5</v>
      </c>
      <c r="AX276" s="22">
        <f>VLOOKUP($B276,Sheet3!$A:$Z,10,FALSE)</f>
        <v>8.3877817456232661E-9</v>
      </c>
      <c r="AY276" s="22">
        <f>VLOOKUP($B276,Sheet3!$A:$Z,11,FALSE)</f>
        <v>8.5740645460502418E-9</v>
      </c>
      <c r="AZ276" s="22">
        <f>VLOOKUP($B276,Sheet3!$A:$Z,12,FALSE)</f>
        <v>3.0607849853166858E-5</v>
      </c>
      <c r="BA276" s="22">
        <f>VLOOKUP($B276,Sheet3!$A:$Z,13,FALSE)</f>
        <v>2.0493443929913483E-8</v>
      </c>
      <c r="BB276" s="22">
        <f>VLOOKUP($B276,Sheet3!$A:$Z,14,FALSE)</f>
        <v>7.3747154281269257E-7</v>
      </c>
      <c r="BC276" s="23">
        <f>VLOOKUP($B276,Sheet3!$A:$Z,15,FALSE)</f>
        <v>1.0874930049578121E-8</v>
      </c>
      <c r="BD276" s="22">
        <f>VLOOKUP($B276,Sheet3!$A:$Z,16,FALSE)</f>
        <v>1.1101472435982529E-4</v>
      </c>
      <c r="BE276" s="22">
        <f>VLOOKUP($B276,Sheet3!$A:$Z,17,FALSE)</f>
        <v>7.0816009721071327E-5</v>
      </c>
      <c r="BF276" s="22">
        <f>VLOOKUP($B276,Sheet3!$A:$Z,18,FALSE)</f>
        <v>7.463091739363489E-5</v>
      </c>
      <c r="BG276" s="22">
        <f>VLOOKUP($B276,Sheet3!$A:$Z,19,FALSE)</f>
        <v>9.8388182128764776E-8</v>
      </c>
      <c r="BH276" s="22">
        <f>VLOOKUP($B276,Sheet3!$A:$Z,20,FALSE)</f>
        <v>9.1200561986950582E-6</v>
      </c>
      <c r="BI276" s="22">
        <f>VLOOKUP($B276,Sheet3!$A:$Z,21,FALSE)</f>
        <v>1.4015662381650948E-3</v>
      </c>
      <c r="BJ276" s="22">
        <f>VLOOKUP($B276,Sheet3!$A:$Z,22,FALSE)</f>
        <v>4.4355472064584028E-7</v>
      </c>
      <c r="BK276" s="22">
        <f>VLOOKUP($B276,Sheet3!$A:$Z,23,FALSE)</f>
        <v>8.3675486845338196E-7</v>
      </c>
      <c r="BL276" s="22">
        <f>VLOOKUP($B276,Sheet3!$A:$Z,24,FALSE)</f>
        <v>9.3558878329570625E-7</v>
      </c>
      <c r="BM276" s="22">
        <f>VLOOKUP($B276,Sheet3!$A:$Z,25,FALSE)</f>
        <v>3.8632887095875889E-7</v>
      </c>
      <c r="BN276" s="22">
        <f>VLOOKUP($B276,Sheet3!$A:$Z,25,FALSE)</f>
        <v>3.8632887095875889E-7</v>
      </c>
    </row>
    <row r="277" spans="1:66" hidden="1" x14ac:dyDescent="0.2">
      <c r="A277" t="str">
        <f>VLOOKUP(B277,Sheet3!A:B,2,FALSE)</f>
        <v>compare with baikal</v>
      </c>
      <c r="B277" s="12" t="s">
        <v>27</v>
      </c>
      <c r="C277" s="13">
        <v>80.319999999999993</v>
      </c>
      <c r="D277" s="13">
        <v>3.23</v>
      </c>
      <c r="E277" s="12" t="s">
        <v>1427</v>
      </c>
      <c r="F277" s="11" t="s">
        <v>1452</v>
      </c>
      <c r="G277" s="13" t="s">
        <v>1446</v>
      </c>
      <c r="H277" s="12"/>
      <c r="I277" s="12"/>
      <c r="J277" s="12" t="s">
        <v>308</v>
      </c>
      <c r="K277" s="12">
        <v>9</v>
      </c>
      <c r="L277" s="12">
        <v>86.27</v>
      </c>
      <c r="M277" s="12">
        <v>1.96</v>
      </c>
      <c r="N277" s="11"/>
      <c r="O277" s="11"/>
      <c r="P277" s="11"/>
      <c r="Q277" s="11"/>
      <c r="R277" s="11"/>
      <c r="S277" s="11"/>
      <c r="T277" s="11"/>
      <c r="U277" s="11" t="s">
        <v>1449</v>
      </c>
      <c r="V277" s="12" t="s">
        <v>1456</v>
      </c>
      <c r="W277" s="11"/>
      <c r="X277" s="14">
        <v>187</v>
      </c>
      <c r="Y277" s="14">
        <v>4012</v>
      </c>
      <c r="Z277" s="14">
        <v>187</v>
      </c>
      <c r="AA277" s="15">
        <v>0.86501920287662104</v>
      </c>
      <c r="AB277" s="16">
        <v>0.47258778029056803</v>
      </c>
      <c r="AC277" s="17">
        <v>4080899</v>
      </c>
      <c r="AD277" s="14">
        <v>124559</v>
      </c>
      <c r="AE277" s="14">
        <v>124559</v>
      </c>
      <c r="AF277" s="14">
        <v>21822.9893048128</v>
      </c>
      <c r="AG277" s="14">
        <v>21822.9893048128</v>
      </c>
      <c r="AH277" s="14">
        <v>46603</v>
      </c>
      <c r="AI277" s="14">
        <v>46603</v>
      </c>
      <c r="AJ277" s="14">
        <v>11</v>
      </c>
      <c r="AK277" s="14">
        <v>37</v>
      </c>
      <c r="AL277" s="14">
        <v>0</v>
      </c>
      <c r="AM277" s="14">
        <v>1</v>
      </c>
      <c r="AN277" s="14">
        <v>0</v>
      </c>
      <c r="AO277" s="14">
        <v>0</v>
      </c>
      <c r="AP277" s="14">
        <v>38</v>
      </c>
      <c r="AQ277" s="22">
        <f>VLOOKUP($B277,Sheet3!$A:$Z,3,FALSE)</f>
        <v>6.5692912987105325E-3</v>
      </c>
      <c r="AR277" s="22">
        <f>VLOOKUP($B277,Sheet3!$A:$Z,4,FALSE)</f>
        <v>7.1325537862725868E-3</v>
      </c>
      <c r="AS277" s="22">
        <f>VLOOKUP($B277,Sheet3!$A:$Z,5,FALSE)</f>
        <v>7.6526522179232032E-3</v>
      </c>
      <c r="AT277" s="22">
        <f>VLOOKUP($B277,Sheet3!$A:$Z,6,FALSE)</f>
        <v>8.1071910600791323E-3</v>
      </c>
      <c r="AU277" s="22">
        <f>VLOOKUP($B277,Sheet3!$A:$Z,6,FALSE)</f>
        <v>8.1071910600791323E-3</v>
      </c>
      <c r="AV277" s="22">
        <f>VLOOKUP($B277,Sheet3!$A:$Z,8,FALSE)</f>
        <v>1.9220902274252533E-6</v>
      </c>
      <c r="AW277" s="22">
        <f>VLOOKUP($B277,Sheet3!$A:$Z,9,FALSE)</f>
        <v>1.1151875180912183E-3</v>
      </c>
      <c r="AX277" s="22">
        <f>VLOOKUP($B277,Sheet3!$A:$Z,10,FALSE)</f>
        <v>7.6416099238962105E-8</v>
      </c>
      <c r="AY277" s="22">
        <f>VLOOKUP($B277,Sheet3!$A:$Z,11,FALSE)</f>
        <v>4.5159269738138222E-7</v>
      </c>
      <c r="AZ277" s="22">
        <f>VLOOKUP($B277,Sheet3!$A:$Z,12,FALSE)</f>
        <v>9.8990428509727977E-4</v>
      </c>
      <c r="BA277" s="22">
        <f>VLOOKUP($B277,Sheet3!$A:$Z,13,FALSE)</f>
        <v>1.3056128316902905E-6</v>
      </c>
      <c r="BB277" s="22">
        <f>VLOOKUP($B277,Sheet3!$A:$Z,14,FALSE)</f>
        <v>4.722284527600701E-4</v>
      </c>
      <c r="BC277" s="23">
        <f>VLOOKUP($B277,Sheet3!$A:$Z,15,FALSE)</f>
        <v>1.3389977275595548E-6</v>
      </c>
      <c r="BD277" s="22">
        <f>VLOOKUP($B277,Sheet3!$A:$Z,16,FALSE)</f>
        <v>2.1407858587502043E-3</v>
      </c>
      <c r="BE277" s="22">
        <f>VLOOKUP($B277,Sheet3!$A:$Z,17,FALSE)</f>
        <v>1.0157984749838242E-2</v>
      </c>
      <c r="BF277" s="22">
        <f>VLOOKUP($B277,Sheet3!$A:$Z,18,FALSE)</f>
        <v>8.2608585266891344E-3</v>
      </c>
      <c r="BG277" s="22">
        <f>VLOOKUP($B277,Sheet3!$A:$Z,19,FALSE)</f>
        <v>1.1732339397585481E-5</v>
      </c>
      <c r="BH277" s="22">
        <f>VLOOKUP($B277,Sheet3!$A:$Z,20,FALSE)</f>
        <v>9.769091705653305E-4</v>
      </c>
      <c r="BI277" s="22">
        <f>VLOOKUP($B277,Sheet3!$A:$Z,21,FALSE)</f>
        <v>1.5431048240034965E-3</v>
      </c>
      <c r="BJ277" s="22">
        <f>VLOOKUP($B277,Sheet3!$A:$Z,22,FALSE)</f>
        <v>2.4815689976051959E-6</v>
      </c>
      <c r="BK277" s="22">
        <f>VLOOKUP($B277,Sheet3!$A:$Z,23,FALSE)</f>
        <v>3.2835749372319136E-6</v>
      </c>
      <c r="BL277" s="22">
        <f>VLOOKUP($B277,Sheet3!$A:$Z,24,FALSE)</f>
        <v>7.0260318839668643E-6</v>
      </c>
      <c r="BM277" s="22">
        <f>VLOOKUP($B277,Sheet3!$A:$Z,25,FALSE)</f>
        <v>2.8251810482207761E-6</v>
      </c>
      <c r="BN277" s="22">
        <f>VLOOKUP($B277,Sheet3!$A:$Z,25,FALSE)</f>
        <v>2.8251810482207761E-6</v>
      </c>
    </row>
    <row r="278" spans="1:66" hidden="1" x14ac:dyDescent="0.2">
      <c r="A278">
        <f>VLOOKUP(B278,Sheet3!A:B,2,FALSE)</f>
        <v>0</v>
      </c>
      <c r="B278" s="12" t="s">
        <v>1192</v>
      </c>
      <c r="C278" s="13">
        <v>77.27</v>
      </c>
      <c r="D278" s="13">
        <v>0</v>
      </c>
      <c r="E278" s="12" t="s">
        <v>1193</v>
      </c>
      <c r="F278" s="11" t="s">
        <v>1194</v>
      </c>
      <c r="G278" s="13" t="s">
        <v>1195</v>
      </c>
      <c r="H278" s="12" t="s">
        <v>1113</v>
      </c>
      <c r="I278" s="12"/>
      <c r="J278" s="12" t="s">
        <v>308</v>
      </c>
      <c r="K278" s="12">
        <v>5</v>
      </c>
      <c r="L278" s="12">
        <v>92.16</v>
      </c>
      <c r="M278" s="12">
        <v>2.63</v>
      </c>
      <c r="N278" s="11" t="s">
        <v>309</v>
      </c>
      <c r="O278" s="11" t="s">
        <v>1176</v>
      </c>
      <c r="P278" s="11" t="s">
        <v>1177</v>
      </c>
      <c r="Q278" s="11" t="s">
        <v>1196</v>
      </c>
      <c r="R278" s="11" t="s">
        <v>312</v>
      </c>
      <c r="S278" s="11" t="s">
        <v>312</v>
      </c>
      <c r="T278" s="11" t="s">
        <v>312</v>
      </c>
      <c r="U278" s="11" t="s">
        <v>1162</v>
      </c>
      <c r="V278" s="12" t="s">
        <v>1197</v>
      </c>
      <c r="W278" s="11" t="s">
        <v>1198</v>
      </c>
      <c r="X278" s="14">
        <v>14</v>
      </c>
      <c r="Y278" s="14">
        <v>954</v>
      </c>
      <c r="Z278" s="14">
        <v>14</v>
      </c>
      <c r="AA278" s="15">
        <v>0.88985984147681796</v>
      </c>
      <c r="AB278" s="16">
        <v>0.48273449073916003</v>
      </c>
      <c r="AC278" s="17">
        <v>878862</v>
      </c>
      <c r="AD278" s="14">
        <v>283038</v>
      </c>
      <c r="AE278" s="14">
        <v>283038</v>
      </c>
      <c r="AF278" s="14">
        <v>62775.857142857101</v>
      </c>
      <c r="AG278" s="14">
        <v>62775.857142857101</v>
      </c>
      <c r="AH278" s="14">
        <v>111322</v>
      </c>
      <c r="AI278" s="14">
        <v>111322</v>
      </c>
      <c r="AJ278" s="14">
        <v>11</v>
      </c>
      <c r="AK278" s="14">
        <v>46</v>
      </c>
      <c r="AL278" s="14">
        <v>0</v>
      </c>
      <c r="AM278" s="14">
        <v>0</v>
      </c>
      <c r="AN278" s="14">
        <v>0</v>
      </c>
      <c r="AO278" s="14">
        <v>0</v>
      </c>
      <c r="AP278" s="14">
        <v>46</v>
      </c>
      <c r="AQ278" s="22">
        <f>VLOOKUP($B278,Sheet3!$A:$Z,3,FALSE)</f>
        <v>1.3375697350819133E-4</v>
      </c>
      <c r="AR278" s="22">
        <f>VLOOKUP($B278,Sheet3!$A:$Z,4,FALSE)</f>
        <v>3.2650629016430031E-4</v>
      </c>
      <c r="AS278" s="22">
        <f>VLOOKUP($B278,Sheet3!$A:$Z,5,FALSE)</f>
        <v>2.4170729464488054E-4</v>
      </c>
      <c r="AT278" s="22">
        <f>VLOOKUP($B278,Sheet3!$A:$Z,6,FALSE)</f>
        <v>1.9830969998178727E-4</v>
      </c>
      <c r="AU278" s="22">
        <f>VLOOKUP($B278,Sheet3!$A:$Z,6,FALSE)</f>
        <v>1.9830969998178727E-4</v>
      </c>
      <c r="AV278" s="22">
        <f>VLOOKUP($B278,Sheet3!$A:$Z,8,FALSE)</f>
        <v>1.8054122058094054E-6</v>
      </c>
      <c r="AW278" s="22">
        <f>VLOOKUP($B278,Sheet3!$A:$Z,9,FALSE)</f>
        <v>1.3548331791917883E-3</v>
      </c>
      <c r="AX278" s="22">
        <f>VLOOKUP($B278,Sheet3!$A:$Z,10,FALSE)</f>
        <v>3.6852566614843033E-7</v>
      </c>
      <c r="AY278" s="22">
        <f>VLOOKUP($B278,Sheet3!$A:$Z,11,FALSE)</f>
        <v>7.033412322931839E-8</v>
      </c>
      <c r="AZ278" s="22">
        <f>VLOOKUP($B278,Sheet3!$A:$Z,12,FALSE)</f>
        <v>2.7610201119663792E-3</v>
      </c>
      <c r="BA278" s="22">
        <f>VLOOKUP($B278,Sheet3!$A:$Z,13,FALSE)</f>
        <v>8.3430380056673399E-7</v>
      </c>
      <c r="BB278" s="22">
        <f>VLOOKUP($B278,Sheet3!$A:$Z,14,FALSE)</f>
        <v>7.6636393976966849E-4</v>
      </c>
      <c r="BC278" s="23">
        <f>VLOOKUP($B278,Sheet3!$A:$Z,15,FALSE)</f>
        <v>5.5720557432244324E-7</v>
      </c>
      <c r="BD278" s="22">
        <f>VLOOKUP($B278,Sheet3!$A:$Z,16,FALSE)</f>
        <v>2.7180566713091954E-4</v>
      </c>
      <c r="BE278" s="22">
        <f>VLOOKUP($B278,Sheet3!$A:$Z,17,FALSE)</f>
        <v>3.3321073524941112E-4</v>
      </c>
      <c r="BF278" s="22">
        <f>VLOOKUP($B278,Sheet3!$A:$Z,18,FALSE)</f>
        <v>3.7577856342638167E-4</v>
      </c>
      <c r="BG278" s="22">
        <f>VLOOKUP($B278,Sheet3!$A:$Z,19,FALSE)</f>
        <v>1.5820171951995558E-5</v>
      </c>
      <c r="BH278" s="22">
        <f>VLOOKUP($B278,Sheet3!$A:$Z,20,FALSE)</f>
        <v>2.260526637127168E-3</v>
      </c>
      <c r="BI278" s="22">
        <f>VLOOKUP($B278,Sheet3!$A:$Z,21,FALSE)</f>
        <v>7.1200793760134711E-4</v>
      </c>
      <c r="BJ278" s="22">
        <f>VLOOKUP($B278,Sheet3!$A:$Z,22,FALSE)</f>
        <v>1.0591020959960362E-6</v>
      </c>
      <c r="BK278" s="22">
        <f>VLOOKUP($B278,Sheet3!$A:$Z,23,FALSE)</f>
        <v>2.077843001352709E-6</v>
      </c>
      <c r="BL278" s="22">
        <f>VLOOKUP($B278,Sheet3!$A:$Z,24,FALSE)</f>
        <v>1.2519080736257733E-6</v>
      </c>
      <c r="BM278" s="22">
        <f>VLOOKUP($B278,Sheet3!$A:$Z,25,FALSE)</f>
        <v>3.5092257181871127E-7</v>
      </c>
      <c r="BN278" s="22">
        <f>VLOOKUP($B278,Sheet3!$A:$Z,25,FALSE)</f>
        <v>3.5092257181871127E-7</v>
      </c>
    </row>
    <row r="279" spans="1:66" hidden="1" x14ac:dyDescent="0.2">
      <c r="A279">
        <f>VLOOKUP(B279,Sheet3!A:B,2,FALSE)</f>
        <v>0</v>
      </c>
      <c r="B279" s="12" t="s">
        <v>1199</v>
      </c>
      <c r="C279" s="13">
        <v>66.290000000000006</v>
      </c>
      <c r="D279" s="13">
        <v>1.1200000000000001</v>
      </c>
      <c r="E279" s="12" t="s">
        <v>1200</v>
      </c>
      <c r="F279" s="11" t="s">
        <v>1201</v>
      </c>
      <c r="G279" s="13" t="s">
        <v>1195</v>
      </c>
      <c r="H279" s="12" t="s">
        <v>1113</v>
      </c>
      <c r="I279" s="12"/>
      <c r="J279" s="12" t="s">
        <v>308</v>
      </c>
      <c r="K279" s="12">
        <v>2</v>
      </c>
      <c r="L279" s="12">
        <v>94.12</v>
      </c>
      <c r="M279" s="12">
        <v>5.26</v>
      </c>
      <c r="N279" s="11" t="s">
        <v>309</v>
      </c>
      <c r="O279" s="11" t="s">
        <v>1176</v>
      </c>
      <c r="P279" s="11" t="s">
        <v>1202</v>
      </c>
      <c r="Q279" s="11" t="s">
        <v>312</v>
      </c>
      <c r="R279" s="11" t="s">
        <v>312</v>
      </c>
      <c r="S279" s="11" t="s">
        <v>312</v>
      </c>
      <c r="T279" s="11" t="s">
        <v>312</v>
      </c>
      <c r="U279" s="11" t="s">
        <v>1162</v>
      </c>
      <c r="V279" s="12" t="s">
        <v>1203</v>
      </c>
      <c r="W279" s="11" t="s">
        <v>1204</v>
      </c>
      <c r="X279" s="14">
        <v>105</v>
      </c>
      <c r="Y279" s="14">
        <v>934</v>
      </c>
      <c r="Z279" s="14">
        <v>105</v>
      </c>
      <c r="AA279" s="15">
        <v>0.88605991352899804</v>
      </c>
      <c r="AB279" s="16">
        <v>0.43405867658672898</v>
      </c>
      <c r="AC279" s="17">
        <v>869887</v>
      </c>
      <c r="AD279" s="14">
        <v>40648</v>
      </c>
      <c r="AE279" s="14">
        <v>40648</v>
      </c>
      <c r="AF279" s="14">
        <v>8284.6380952380896</v>
      </c>
      <c r="AG279" s="14">
        <v>8284.6380952380896</v>
      </c>
      <c r="AH279" s="14">
        <v>15097</v>
      </c>
      <c r="AI279" s="14">
        <v>15097</v>
      </c>
      <c r="AJ279" s="14">
        <v>11</v>
      </c>
      <c r="AK279" s="14">
        <v>41</v>
      </c>
      <c r="AL279" s="14">
        <v>0</v>
      </c>
      <c r="AM279" s="14">
        <v>0</v>
      </c>
      <c r="AN279" s="14">
        <v>0</v>
      </c>
      <c r="AO279" s="14">
        <v>1</v>
      </c>
      <c r="AP279" s="14">
        <v>42</v>
      </c>
      <c r="AQ279" s="22">
        <f>VLOOKUP($B279,Sheet3!$A:$Z,3,FALSE)</f>
        <v>5.4402675356471852E-4</v>
      </c>
      <c r="AR279" s="22">
        <f>VLOOKUP($B279,Sheet3!$A:$Z,4,FALSE)</f>
        <v>1.7121773978565294E-4</v>
      </c>
      <c r="AS279" s="22">
        <f>VLOOKUP($B279,Sheet3!$A:$Z,5,FALSE)</f>
        <v>8.4060184338062235E-4</v>
      </c>
      <c r="AT279" s="22">
        <f>VLOOKUP($B279,Sheet3!$A:$Z,6,FALSE)</f>
        <v>1.6828160605901875E-4</v>
      </c>
      <c r="AU279" s="22">
        <f>VLOOKUP($B279,Sheet3!$A:$Z,6,FALSE)</f>
        <v>1.6828160605901875E-4</v>
      </c>
      <c r="AV279" s="22">
        <f>VLOOKUP($B279,Sheet3!$A:$Z,8,FALSE)</f>
        <v>1.4972221146043043E-7</v>
      </c>
      <c r="AW279" s="22">
        <f>VLOOKUP($B279,Sheet3!$A:$Z,9,FALSE)</f>
        <v>4.0757598754673998E-6</v>
      </c>
      <c r="AX279" s="22">
        <f>VLOOKUP($B279,Sheet3!$A:$Z,10,FALSE)</f>
        <v>2.870194066080461E-9</v>
      </c>
      <c r="AY279" s="22">
        <f>VLOOKUP($B279,Sheet3!$A:$Z,11,FALSE)</f>
        <v>1.1802065877879627E-8</v>
      </c>
      <c r="AZ279" s="22">
        <f>VLOOKUP($B279,Sheet3!$A:$Z,12,FALSE)</f>
        <v>1.8054949773610262E-6</v>
      </c>
      <c r="BA279" s="22">
        <f>VLOOKUP($B279,Sheet3!$A:$Z,13,FALSE)</f>
        <v>5.5764377133032558E-9</v>
      </c>
      <c r="BB279" s="22">
        <f>VLOOKUP($B279,Sheet3!$A:$Z,14,FALSE)</f>
        <v>6.2240478956216028E-7</v>
      </c>
      <c r="BC279" s="23">
        <f>VLOOKUP($B279,Sheet3!$A:$Z,15,FALSE)</f>
        <v>0</v>
      </c>
      <c r="BD279" s="22">
        <f>VLOOKUP($B279,Sheet3!$A:$Z,16,FALSE)</f>
        <v>1.0490968941336734E-4</v>
      </c>
      <c r="BE279" s="22">
        <f>VLOOKUP($B279,Sheet3!$A:$Z,17,FALSE)</f>
        <v>2.1617839175175143E-4</v>
      </c>
      <c r="BF279" s="22">
        <f>VLOOKUP($B279,Sheet3!$A:$Z,18,FALSE)</f>
        <v>1.0478310718526113E-4</v>
      </c>
      <c r="BG279" s="22">
        <f>VLOOKUP($B279,Sheet3!$A:$Z,19,FALSE)</f>
        <v>5.363354895740816E-8</v>
      </c>
      <c r="BH279" s="22">
        <f>VLOOKUP($B279,Sheet3!$A:$Z,20,FALSE)</f>
        <v>7.6314389563669427E-7</v>
      </c>
      <c r="BI279" s="22">
        <f>VLOOKUP($B279,Sheet3!$A:$Z,21,FALSE)</f>
        <v>5.3268237194745947E-5</v>
      </c>
      <c r="BJ279" s="22">
        <f>VLOOKUP($B279,Sheet3!$A:$Z,22,FALSE)</f>
        <v>1.4734904052415497E-8</v>
      </c>
      <c r="BK279" s="22">
        <f>VLOOKUP($B279,Sheet3!$A:$Z,23,FALSE)</f>
        <v>4.0520805362660085E-8</v>
      </c>
      <c r="BL279" s="22">
        <f>VLOOKUP($B279,Sheet3!$A:$Z,24,FALSE)</f>
        <v>2.9550923126943749E-8</v>
      </c>
      <c r="BM279" s="22">
        <f>VLOOKUP($B279,Sheet3!$A:$Z,25,FALSE)</f>
        <v>1.1723569989793018E-8</v>
      </c>
      <c r="BN279" s="22">
        <f>VLOOKUP($B279,Sheet3!$A:$Z,25,FALSE)</f>
        <v>1.1723569989793018E-8</v>
      </c>
    </row>
    <row r="280" spans="1:66" hidden="1" x14ac:dyDescent="0.2">
      <c r="A280" t="str">
        <f>VLOOKUP(B280,Sheet3!A:B,2,FALSE)</f>
        <v>compare with baikal</v>
      </c>
      <c r="B280" s="12" t="s">
        <v>111</v>
      </c>
      <c r="C280" s="13">
        <v>89.72</v>
      </c>
      <c r="D280" s="13">
        <v>7.49</v>
      </c>
      <c r="E280" s="12" t="s">
        <v>1427</v>
      </c>
      <c r="F280" s="11" t="s">
        <v>1452</v>
      </c>
      <c r="G280" s="13" t="s">
        <v>1446</v>
      </c>
      <c r="H280" s="12"/>
      <c r="I280" s="12"/>
      <c r="J280" s="12" t="s">
        <v>308</v>
      </c>
      <c r="K280" s="12">
        <v>8</v>
      </c>
      <c r="L280" s="12">
        <v>78.430000000000007</v>
      </c>
      <c r="M280" s="12">
        <v>2.63</v>
      </c>
      <c r="N280" s="11"/>
      <c r="O280" s="11"/>
      <c r="P280" s="11"/>
      <c r="Q280" s="11"/>
      <c r="R280" s="11"/>
      <c r="S280" s="11"/>
      <c r="T280" s="11"/>
      <c r="U280" s="11" t="s">
        <v>1449</v>
      </c>
      <c r="V280" s="12" t="s">
        <v>1457</v>
      </c>
      <c r="W280" s="11"/>
      <c r="X280" s="14">
        <v>712</v>
      </c>
      <c r="Y280" s="14">
        <v>3899</v>
      </c>
      <c r="Z280" s="14">
        <v>712</v>
      </c>
      <c r="AA280" s="15">
        <v>0.879533715872998</v>
      </c>
      <c r="AB280" s="16">
        <v>0.47295516105489199</v>
      </c>
      <c r="AC280" s="17">
        <v>3559718</v>
      </c>
      <c r="AD280" s="14">
        <v>53883</v>
      </c>
      <c r="AE280" s="14">
        <v>53883</v>
      </c>
      <c r="AF280" s="14">
        <v>4999.6039325842603</v>
      </c>
      <c r="AG280" s="14">
        <v>4999.6039325842603</v>
      </c>
      <c r="AH280" s="14">
        <v>6211</v>
      </c>
      <c r="AI280" s="14">
        <v>6211</v>
      </c>
      <c r="AJ280" s="14">
        <v>11</v>
      </c>
      <c r="AK280" s="14">
        <v>34</v>
      </c>
      <c r="AL280" s="14">
        <v>0</v>
      </c>
      <c r="AM280" s="14">
        <v>1</v>
      </c>
      <c r="AN280" s="14">
        <v>0</v>
      </c>
      <c r="AO280" s="14">
        <v>1</v>
      </c>
      <c r="AP280" s="14">
        <v>36</v>
      </c>
      <c r="AQ280" s="22">
        <f>VLOOKUP($B280,Sheet3!$A:$Z,3,FALSE)</f>
        <v>6.6516775791641792E-4</v>
      </c>
      <c r="AR280" s="22">
        <f>VLOOKUP($B280,Sheet3!$A:$Z,4,FALSE)</f>
        <v>1.4988115035532734E-3</v>
      </c>
      <c r="AS280" s="22">
        <f>VLOOKUP($B280,Sheet3!$A:$Z,5,FALSE)</f>
        <v>1.0564742931532221E-3</v>
      </c>
      <c r="AT280" s="22">
        <f>VLOOKUP($B280,Sheet3!$A:$Z,6,FALSE)</f>
        <v>1.6538139558176744E-3</v>
      </c>
      <c r="AU280" s="22">
        <f>VLOOKUP($B280,Sheet3!$A:$Z,6,FALSE)</f>
        <v>1.6538139558176744E-3</v>
      </c>
      <c r="AV280" s="22">
        <f>VLOOKUP($B280,Sheet3!$A:$Z,8,FALSE)</f>
        <v>1.0097905645297506E-7</v>
      </c>
      <c r="AW280" s="22">
        <f>VLOOKUP($B280,Sheet3!$A:$Z,9,FALSE)</f>
        <v>2.0520051051549098E-6</v>
      </c>
      <c r="AX280" s="22">
        <f>VLOOKUP($B280,Sheet3!$A:$Z,10,FALSE)</f>
        <v>3.2586837886289196E-8</v>
      </c>
      <c r="AY280" s="22">
        <f>VLOOKUP($B280,Sheet3!$A:$Z,11,FALSE)</f>
        <v>6.2911193833454664E-8</v>
      </c>
      <c r="AZ280" s="22">
        <f>VLOOKUP($B280,Sheet3!$A:$Z,12,FALSE)</f>
        <v>2.0419535110658718E-6</v>
      </c>
      <c r="BA280" s="22">
        <f>VLOOKUP($B280,Sheet3!$A:$Z,13,FALSE)</f>
        <v>4.2904993449326256E-8</v>
      </c>
      <c r="BB280" s="22">
        <f>VLOOKUP($B280,Sheet3!$A:$Z,14,FALSE)</f>
        <v>2.5300119004667472E-7</v>
      </c>
      <c r="BC280" s="23">
        <f>VLOOKUP($B280,Sheet3!$A:$Z,15,FALSE)</f>
        <v>3.688314895834102E-7</v>
      </c>
      <c r="BD280" s="22">
        <f>VLOOKUP($B280,Sheet3!$A:$Z,16,FALSE)</f>
        <v>1.8893998743015861E-4</v>
      </c>
      <c r="BE280" s="22">
        <f>VLOOKUP($B280,Sheet3!$A:$Z,17,FALSE)</f>
        <v>2.0047570448085425E-3</v>
      </c>
      <c r="BF280" s="22">
        <f>VLOOKUP($B280,Sheet3!$A:$Z,18,FALSE)</f>
        <v>1.7921094879963441E-3</v>
      </c>
      <c r="BG280" s="22">
        <f>VLOOKUP($B280,Sheet3!$A:$Z,19,FALSE)</f>
        <v>1.6310805912976334E-7</v>
      </c>
      <c r="BH280" s="22">
        <f>VLOOKUP($B280,Sheet3!$A:$Z,20,FALSE)</f>
        <v>2.890104567845067E-7</v>
      </c>
      <c r="BI280" s="22">
        <f>VLOOKUP($B280,Sheet3!$A:$Z,21,FALSE)</f>
        <v>6.0197261289570187E-5</v>
      </c>
      <c r="BJ280" s="22">
        <f>VLOOKUP($B280,Sheet3!$A:$Z,22,FALSE)</f>
        <v>6.9259116648890856E-7</v>
      </c>
      <c r="BK280" s="22">
        <f>VLOOKUP($B280,Sheet3!$A:$Z,23,FALSE)</f>
        <v>7.4190132287902641E-7</v>
      </c>
      <c r="BL280" s="22">
        <f>VLOOKUP($B280,Sheet3!$A:$Z,24,FALSE)</f>
        <v>2.260014707382504E-6</v>
      </c>
      <c r="BM280" s="22">
        <f>VLOOKUP($B280,Sheet3!$A:$Z,25,FALSE)</f>
        <v>5.8700787009000785E-7</v>
      </c>
      <c r="BN280" s="22">
        <f>VLOOKUP($B280,Sheet3!$A:$Z,25,FALSE)</f>
        <v>5.8700787009000785E-7</v>
      </c>
    </row>
    <row r="281" spans="1:66" hidden="1" x14ac:dyDescent="0.2">
      <c r="A281" t="str">
        <f>VLOOKUP(B281,Sheet3!A:B,2,FALSE)</f>
        <v>compare with baikal</v>
      </c>
      <c r="B281" s="12" t="s">
        <v>174</v>
      </c>
      <c r="C281" s="13">
        <v>81.45</v>
      </c>
      <c r="D281" s="13">
        <v>8.41</v>
      </c>
      <c r="E281" s="12" t="s">
        <v>1427</v>
      </c>
      <c r="F281" s="11" t="s">
        <v>1452</v>
      </c>
      <c r="G281" s="13" t="s">
        <v>1446</v>
      </c>
      <c r="H281" s="12"/>
      <c r="I281" s="12"/>
      <c r="J281" s="12" t="s">
        <v>308</v>
      </c>
      <c r="K281" s="12">
        <v>8</v>
      </c>
      <c r="L281" s="12">
        <v>96.08</v>
      </c>
      <c r="M281" s="12">
        <v>3.92</v>
      </c>
      <c r="N281" s="11"/>
      <c r="O281" s="11"/>
      <c r="P281" s="11"/>
      <c r="Q281" s="11"/>
      <c r="R281" s="11"/>
      <c r="S281" s="11"/>
      <c r="T281" s="11"/>
      <c r="U281" s="11" t="s">
        <v>1449</v>
      </c>
      <c r="V281" s="12" t="s">
        <v>1458</v>
      </c>
      <c r="W281" s="11"/>
      <c r="X281" s="14">
        <v>838</v>
      </c>
      <c r="Y281" s="14">
        <v>4587</v>
      </c>
      <c r="Z281" s="14">
        <v>838</v>
      </c>
      <c r="AA281" s="15">
        <v>0.87592296989408502</v>
      </c>
      <c r="AB281" s="16">
        <v>0.46678188535357601</v>
      </c>
      <c r="AC281" s="17">
        <v>4090193</v>
      </c>
      <c r="AD281" s="14">
        <v>89564</v>
      </c>
      <c r="AE281" s="14">
        <v>89564</v>
      </c>
      <c r="AF281" s="14">
        <v>4880.8985680190899</v>
      </c>
      <c r="AG281" s="14">
        <v>4880.8985680190899</v>
      </c>
      <c r="AH281" s="14">
        <v>6088</v>
      </c>
      <c r="AI281" s="14">
        <v>6088</v>
      </c>
      <c r="AJ281" s="14">
        <v>11</v>
      </c>
      <c r="AK281" s="14">
        <v>42</v>
      </c>
      <c r="AL281" s="14">
        <v>0</v>
      </c>
      <c r="AM281" s="14">
        <v>0</v>
      </c>
      <c r="AN281" s="14">
        <v>0</v>
      </c>
      <c r="AO281" s="14">
        <v>1</v>
      </c>
      <c r="AP281" s="14">
        <v>43</v>
      </c>
      <c r="AQ281" s="22">
        <f>VLOOKUP($B281,Sheet3!$A:$Z,3,FALSE)</f>
        <v>4.1104594997242496E-4</v>
      </c>
      <c r="AR281" s="22">
        <f>VLOOKUP($B281,Sheet3!$A:$Z,4,FALSE)</f>
        <v>7.9211429796185008E-4</v>
      </c>
      <c r="AS281" s="22">
        <f>VLOOKUP($B281,Sheet3!$A:$Z,5,FALSE)</f>
        <v>6.4905873984006572E-4</v>
      </c>
      <c r="AT281" s="22">
        <f>VLOOKUP($B281,Sheet3!$A:$Z,6,FALSE)</f>
        <v>9.2778555955964101E-4</v>
      </c>
      <c r="AU281" s="22">
        <f>VLOOKUP($B281,Sheet3!$A:$Z,6,FALSE)</f>
        <v>9.2778555955964101E-4</v>
      </c>
      <c r="AV281" s="22">
        <f>VLOOKUP($B281,Sheet3!$A:$Z,8,FALSE)</f>
        <v>9.6506709894145312E-8</v>
      </c>
      <c r="AW281" s="22">
        <f>VLOOKUP($B281,Sheet3!$A:$Z,9,FALSE)</f>
        <v>2.0467152887380399E-6</v>
      </c>
      <c r="AX281" s="22">
        <f>VLOOKUP($B281,Sheet3!$A:$Z,10,FALSE)</f>
        <v>7.0429844254382603E-9</v>
      </c>
      <c r="AY281" s="22">
        <f>VLOOKUP($B281,Sheet3!$A:$Z,11,FALSE)</f>
        <v>3.5147100120637929E-8</v>
      </c>
      <c r="AZ281" s="22">
        <f>VLOOKUP($B281,Sheet3!$A:$Z,12,FALSE)</f>
        <v>1.7182271626280971E-6</v>
      </c>
      <c r="BA281" s="22">
        <f>VLOOKUP($B281,Sheet3!$A:$Z,13,FALSE)</f>
        <v>2.6424832130199869E-8</v>
      </c>
      <c r="BB281" s="22">
        <f>VLOOKUP($B281,Sheet3!$A:$Z,14,FALSE)</f>
        <v>1.2555459756073221E-6</v>
      </c>
      <c r="BC281" s="23">
        <f>VLOOKUP($B281,Sheet3!$A:$Z,15,FALSE)</f>
        <v>1.7955494715912423E-7</v>
      </c>
      <c r="BD281" s="22">
        <f>VLOOKUP($B281,Sheet3!$A:$Z,16,FALSE)</f>
        <v>1.1445384935305808E-4</v>
      </c>
      <c r="BE281" s="22">
        <f>VLOOKUP($B281,Sheet3!$A:$Z,17,FALSE)</f>
        <v>1.1304703127418638E-3</v>
      </c>
      <c r="BF281" s="22">
        <f>VLOOKUP($B281,Sheet3!$A:$Z,18,FALSE)</f>
        <v>1.000829067661713E-3</v>
      </c>
      <c r="BG281" s="22">
        <f>VLOOKUP($B281,Sheet3!$A:$Z,19,FALSE)</f>
        <v>1.6483123294881909E-7</v>
      </c>
      <c r="BH281" s="22">
        <f>VLOOKUP($B281,Sheet3!$A:$Z,20,FALSE)</f>
        <v>5.1062621720388004E-7</v>
      </c>
      <c r="BI281" s="22">
        <f>VLOOKUP($B281,Sheet3!$A:$Z,21,FALSE)</f>
        <v>3.596216218242168E-5</v>
      </c>
      <c r="BJ281" s="22">
        <f>VLOOKUP($B281,Sheet3!$A:$Z,22,FALSE)</f>
        <v>4.2327781746945413E-7</v>
      </c>
      <c r="BK281" s="22">
        <f>VLOOKUP($B281,Sheet3!$A:$Z,23,FALSE)</f>
        <v>4.6098585595847871E-7</v>
      </c>
      <c r="BL281" s="22">
        <f>VLOOKUP($B281,Sheet3!$A:$Z,24,FALSE)</f>
        <v>1.0820150323308071E-6</v>
      </c>
      <c r="BM281" s="22">
        <f>VLOOKUP($B281,Sheet3!$A:$Z,25,FALSE)</f>
        <v>4.2319415234561792E-7</v>
      </c>
      <c r="BN281" s="22">
        <f>VLOOKUP($B281,Sheet3!$A:$Z,25,FALSE)</f>
        <v>4.2319415234561792E-7</v>
      </c>
    </row>
    <row r="282" spans="1:66" hidden="1" x14ac:dyDescent="0.2">
      <c r="A282">
        <f>VLOOKUP(B282,Sheet3!A:B,2,FALSE)</f>
        <v>0</v>
      </c>
      <c r="B282" s="12" t="s">
        <v>1214</v>
      </c>
      <c r="C282" s="13">
        <v>65.19</v>
      </c>
      <c r="D282" s="13">
        <v>0</v>
      </c>
      <c r="E282" s="12" t="s">
        <v>1215</v>
      </c>
      <c r="F282" s="11" t="s">
        <v>1216</v>
      </c>
      <c r="G282" s="13" t="s">
        <v>307</v>
      </c>
      <c r="H282" s="12" t="s">
        <v>1113</v>
      </c>
      <c r="I282" s="12" t="s">
        <v>1113</v>
      </c>
      <c r="J282" s="12" t="s">
        <v>1114</v>
      </c>
      <c r="K282" s="12">
        <v>4</v>
      </c>
      <c r="L282" s="12">
        <v>81.58</v>
      </c>
      <c r="M282" s="12">
        <v>2.63</v>
      </c>
      <c r="N282" s="11"/>
      <c r="O282" s="11"/>
      <c r="P282" s="11"/>
      <c r="Q282" s="11"/>
      <c r="R282" s="11"/>
      <c r="S282" s="11"/>
      <c r="T282" s="11"/>
      <c r="U282" s="11" t="s">
        <v>1115</v>
      </c>
      <c r="V282" s="12" t="s">
        <v>1217</v>
      </c>
      <c r="W282" s="11" t="s">
        <v>1218</v>
      </c>
      <c r="X282" s="14">
        <v>31</v>
      </c>
      <c r="Y282" s="14">
        <v>975</v>
      </c>
      <c r="Z282" s="14">
        <v>31</v>
      </c>
      <c r="AA282" s="15">
        <v>0.88700124610901199</v>
      </c>
      <c r="AB282" s="16">
        <v>0.38795692732354597</v>
      </c>
      <c r="AC282" s="17">
        <v>805708</v>
      </c>
      <c r="AD282" s="14">
        <v>118453</v>
      </c>
      <c r="AE282" s="14">
        <v>118453</v>
      </c>
      <c r="AF282" s="14">
        <v>25990.580645161201</v>
      </c>
      <c r="AG282" s="14">
        <v>25990.580645161201</v>
      </c>
      <c r="AH282" s="14">
        <v>44665</v>
      </c>
      <c r="AI282" s="14">
        <v>44665</v>
      </c>
      <c r="AJ282" s="14">
        <v>11</v>
      </c>
      <c r="AK282" s="14">
        <v>42</v>
      </c>
      <c r="AL282" s="14">
        <v>0</v>
      </c>
      <c r="AM282" s="14">
        <v>0</v>
      </c>
      <c r="AN282" s="14">
        <v>0</v>
      </c>
      <c r="AO282" s="14">
        <v>0</v>
      </c>
      <c r="AP282" s="14">
        <v>42</v>
      </c>
      <c r="AQ282" s="21">
        <f>VLOOKUP($B282,Sheet3!$A:$Z,3,FALSE)</f>
        <v>7.940111084512951E-5</v>
      </c>
      <c r="AR282" s="21">
        <f>VLOOKUP($B282,Sheet3!$A:$Z,4,FALSE)</f>
        <v>2.3968300323417828E-4</v>
      </c>
      <c r="AS282" s="21">
        <f>VLOOKUP($B282,Sheet3!$A:$Z,5,FALSE)</f>
        <v>1.4969990432509817E-4</v>
      </c>
      <c r="AT282" s="21">
        <f>VLOOKUP($B282,Sheet3!$A:$Z,6,FALSE)</f>
        <v>1.1121287498654262E-4</v>
      </c>
      <c r="AU282" s="21">
        <f>VLOOKUP($B282,Sheet3!$A:$Z,6,FALSE)</f>
        <v>1.1121287498654262E-4</v>
      </c>
      <c r="AV282" s="21">
        <f>VLOOKUP($B282,Sheet3!$A:$Z,8,FALSE)</f>
        <v>2.0334314208177484E-6</v>
      </c>
      <c r="AW282" s="21">
        <f>VLOOKUP($B282,Sheet3!$A:$Z,9,FALSE)</f>
        <v>1.2691167240476754E-3</v>
      </c>
      <c r="AX282" s="21">
        <f>VLOOKUP($B282,Sheet3!$A:$Z,10,FALSE)</f>
        <v>0</v>
      </c>
      <c r="AY282" s="21">
        <f>VLOOKUP($B282,Sheet3!$A:$Z,11,FALSE)</f>
        <v>0</v>
      </c>
      <c r="AZ282" s="21">
        <f>VLOOKUP($B282,Sheet3!$A:$Z,12,FALSE)</f>
        <v>1.6028513361477953E-3</v>
      </c>
      <c r="BA282" s="21">
        <f>VLOOKUP($B282,Sheet3!$A:$Z,13,FALSE)</f>
        <v>7.3174587471336849E-7</v>
      </c>
      <c r="BB282" s="21">
        <f>VLOOKUP($B282,Sheet3!$A:$Z,14,FALSE)</f>
        <v>2.1146867492542295E-4</v>
      </c>
      <c r="BC282" s="21">
        <f>VLOOKUP($B282,Sheet3!$A:$Z,15,FALSE)</f>
        <v>4.1853352694123625E-8</v>
      </c>
      <c r="BD282" s="21">
        <f>VLOOKUP($B282,Sheet3!$A:$Z,16,FALSE)</f>
        <v>2.7379719064417595E-4</v>
      </c>
      <c r="BE282" s="21">
        <f>VLOOKUP($B282,Sheet3!$A:$Z,17,FALSE)</f>
        <v>2.937672387094378E-4</v>
      </c>
      <c r="BF282" s="21">
        <f>VLOOKUP($B282,Sheet3!$A:$Z,18,FALSE)</f>
        <v>2.7907627743550947E-4</v>
      </c>
      <c r="BG282" s="21">
        <f>VLOOKUP($B282,Sheet3!$A:$Z,19,FALSE)</f>
        <v>9.6287933785079711E-6</v>
      </c>
      <c r="BH282" s="21">
        <f>VLOOKUP($B282,Sheet3!$A:$Z,20,FALSE)</f>
        <v>1.8442091225540202E-3</v>
      </c>
      <c r="BI282" s="21">
        <f>VLOOKUP($B282,Sheet3!$A:$Z,21,FALSE)</f>
        <v>5.5046143739075125E-4</v>
      </c>
      <c r="BJ282" s="21">
        <f>VLOOKUP($B282,Sheet3!$A:$Z,22,FALSE)</f>
        <v>1.2207149412255529E-7</v>
      </c>
      <c r="BK282" s="21">
        <f>VLOOKUP($B282,Sheet3!$A:$Z,23,FALSE)</f>
        <v>5.8772263071055734E-7</v>
      </c>
      <c r="BL282" s="21">
        <f>VLOOKUP($B282,Sheet3!$A:$Z,24,FALSE)</f>
        <v>4.4699623305722937E-7</v>
      </c>
      <c r="BM282" s="21">
        <f>VLOOKUP($B282,Sheet3!$A:$Z,25,FALSE)</f>
        <v>1.4075395076784632E-7</v>
      </c>
      <c r="BN282" s="21">
        <f>VLOOKUP($B282,Sheet3!$A:$Z,25,FALSE)</f>
        <v>1.4075395076784632E-7</v>
      </c>
    </row>
    <row r="283" spans="1:66" hidden="1" x14ac:dyDescent="0.2">
      <c r="A283">
        <f>VLOOKUP(B283,Sheet3!A:B,2,FALSE)</f>
        <v>0</v>
      </c>
      <c r="B283" s="12" t="s">
        <v>1219</v>
      </c>
      <c r="C283" s="13">
        <v>63.24</v>
      </c>
      <c r="D283" s="13">
        <v>0</v>
      </c>
      <c r="E283" s="12" t="s">
        <v>1215</v>
      </c>
      <c r="F283" s="11" t="s">
        <v>1216</v>
      </c>
      <c r="G283" s="13" t="s">
        <v>307</v>
      </c>
      <c r="H283" s="12" t="s">
        <v>1113</v>
      </c>
      <c r="I283" s="12" t="s">
        <v>1113</v>
      </c>
      <c r="J283" s="12" t="s">
        <v>1114</v>
      </c>
      <c r="K283" s="12">
        <v>3</v>
      </c>
      <c r="L283" s="12">
        <v>81.58</v>
      </c>
      <c r="M283" s="12">
        <v>0</v>
      </c>
      <c r="N283" s="11"/>
      <c r="O283" s="11"/>
      <c r="P283" s="11"/>
      <c r="Q283" s="11"/>
      <c r="R283" s="11"/>
      <c r="S283" s="11"/>
      <c r="T283" s="11"/>
      <c r="U283" s="11" t="s">
        <v>1115</v>
      </c>
      <c r="V283" s="12" t="s">
        <v>1220</v>
      </c>
      <c r="W283" s="11" t="s">
        <v>1218</v>
      </c>
      <c r="X283" s="14">
        <v>13</v>
      </c>
      <c r="Y283" s="14">
        <v>685</v>
      </c>
      <c r="Z283" s="14">
        <v>13</v>
      </c>
      <c r="AA283" s="15">
        <v>0.89723654059194502</v>
      </c>
      <c r="AB283" s="16">
        <v>0.38721817823124399</v>
      </c>
      <c r="AC283" s="17">
        <v>593061</v>
      </c>
      <c r="AD283" s="14">
        <v>211427</v>
      </c>
      <c r="AE283" s="14">
        <v>211427</v>
      </c>
      <c r="AF283" s="14">
        <v>45620.0769230769</v>
      </c>
      <c r="AG283" s="14">
        <v>45620.0769230769</v>
      </c>
      <c r="AH283" s="14">
        <v>89860</v>
      </c>
      <c r="AI283" s="14">
        <v>89860</v>
      </c>
      <c r="AJ283" s="14">
        <v>11</v>
      </c>
      <c r="AK283" s="14">
        <v>41</v>
      </c>
      <c r="AL283" s="14">
        <v>0</v>
      </c>
      <c r="AM283" s="14">
        <v>0</v>
      </c>
      <c r="AN283" s="14">
        <v>0</v>
      </c>
      <c r="AO283" s="14">
        <v>0</v>
      </c>
      <c r="AP283" s="14">
        <v>41</v>
      </c>
      <c r="AQ283" s="21">
        <f>VLOOKUP($B283,Sheet3!$A:$Z,3,FALSE)</f>
        <v>5.5118496602416005E-5</v>
      </c>
      <c r="AR283" s="21">
        <f>VLOOKUP($B283,Sheet3!$A:$Z,4,FALSE)</f>
        <v>1.5351491628554757E-4</v>
      </c>
      <c r="AS283" s="21">
        <f>VLOOKUP($B283,Sheet3!$A:$Z,5,FALSE)</f>
        <v>1.0933726222721591E-4</v>
      </c>
      <c r="AT283" s="21">
        <f>VLOOKUP($B283,Sheet3!$A:$Z,6,FALSE)</f>
        <v>7.2531201425276293E-5</v>
      </c>
      <c r="AU283" s="21">
        <f>VLOOKUP($B283,Sheet3!$A:$Z,6,FALSE)</f>
        <v>7.2531201425276293E-5</v>
      </c>
      <c r="AV283" s="21">
        <f>VLOOKUP($B283,Sheet3!$A:$Z,8,FALSE)</f>
        <v>9.7042108560897183E-6</v>
      </c>
      <c r="AW283" s="21">
        <f>VLOOKUP($B283,Sheet3!$A:$Z,9,FALSE)</f>
        <v>4.2524022345454584E-4</v>
      </c>
      <c r="AX283" s="21">
        <f>VLOOKUP($B283,Sheet3!$A:$Z,10,FALSE)</f>
        <v>4.9032902225022419E-6</v>
      </c>
      <c r="AY283" s="21">
        <f>VLOOKUP($B283,Sheet3!$A:$Z,11,FALSE)</f>
        <v>1.1382276797355199E-5</v>
      </c>
      <c r="AZ283" s="21">
        <f>VLOOKUP($B283,Sheet3!$A:$Z,12,FALSE)</f>
        <v>5.5895678932600598E-3</v>
      </c>
      <c r="BA283" s="21">
        <f>VLOOKUP($B283,Sheet3!$A:$Z,13,FALSE)</f>
        <v>4.3078943113791398E-5</v>
      </c>
      <c r="BB283" s="21">
        <f>VLOOKUP($B283,Sheet3!$A:$Z,14,FALSE)</f>
        <v>3.3246317853232576E-3</v>
      </c>
      <c r="BC283" s="21">
        <f>VLOOKUP($B283,Sheet3!$A:$Z,15,FALSE)</f>
        <v>2.4163796424803106E-5</v>
      </c>
      <c r="BD283" s="21">
        <f>VLOOKUP($B283,Sheet3!$A:$Z,16,FALSE)</f>
        <v>1.2616403248195997E-4</v>
      </c>
      <c r="BE283" s="21">
        <f>VLOOKUP($B283,Sheet3!$A:$Z,17,FALSE)</f>
        <v>1.5281313203766627E-4</v>
      </c>
      <c r="BF283" s="21">
        <f>VLOOKUP($B283,Sheet3!$A:$Z,18,FALSE)</f>
        <v>1.5068350232588578E-4</v>
      </c>
      <c r="BG283" s="21">
        <f>VLOOKUP($B283,Sheet3!$A:$Z,19,FALSE)</f>
        <v>2.4441095612967876E-5</v>
      </c>
      <c r="BH283" s="21">
        <f>VLOOKUP($B283,Sheet3!$A:$Z,20,FALSE)</f>
        <v>9.7763238578094862E-4</v>
      </c>
      <c r="BI283" s="21">
        <f>VLOOKUP($B283,Sheet3!$A:$Z,21,FALSE)</f>
        <v>2.2444882945569844E-4</v>
      </c>
      <c r="BJ283" s="21">
        <f>VLOOKUP($B283,Sheet3!$A:$Z,22,FALSE)</f>
        <v>4.8073352907166174E-6</v>
      </c>
      <c r="BK283" s="21">
        <f>VLOOKUP($B283,Sheet3!$A:$Z,23,FALSE)</f>
        <v>3.2204574473865388E-5</v>
      </c>
      <c r="BL283" s="21">
        <f>VLOOKUP($B283,Sheet3!$A:$Z,24,FALSE)</f>
        <v>5.0333763756567702E-6</v>
      </c>
      <c r="BM283" s="21">
        <f>VLOOKUP($B283,Sheet3!$A:$Z,25,FALSE)</f>
        <v>9.685910288381075E-6</v>
      </c>
      <c r="BN283" s="21">
        <f>VLOOKUP($B283,Sheet3!$A:$Z,25,FALSE)</f>
        <v>9.685910288381075E-6</v>
      </c>
    </row>
    <row r="284" spans="1:66" hidden="1" x14ac:dyDescent="0.2">
      <c r="A284" t="str">
        <f>VLOOKUP(B284,Sheet3!A:B,2,FALSE)</f>
        <v>compare with baikal</v>
      </c>
      <c r="B284" s="12" t="s">
        <v>47</v>
      </c>
      <c r="C284" s="13">
        <v>84.62</v>
      </c>
      <c r="D284" s="13">
        <v>4.5199999999999996</v>
      </c>
      <c r="E284" s="12" t="s">
        <v>1427</v>
      </c>
      <c r="F284" s="11" t="s">
        <v>1452</v>
      </c>
      <c r="G284" s="13" t="s">
        <v>1446</v>
      </c>
      <c r="H284" s="12"/>
      <c r="I284" s="12"/>
      <c r="J284" s="12" t="s">
        <v>308</v>
      </c>
      <c r="K284" s="12">
        <v>8</v>
      </c>
      <c r="L284" s="12">
        <v>98.04</v>
      </c>
      <c r="M284" s="12">
        <v>2.63</v>
      </c>
      <c r="N284" s="11"/>
      <c r="O284" s="11"/>
      <c r="P284" s="11"/>
      <c r="Q284" s="11"/>
      <c r="R284" s="11"/>
      <c r="S284" s="11"/>
      <c r="T284" s="11"/>
      <c r="U284" s="11" t="s">
        <v>1449</v>
      </c>
      <c r="V284" s="12" t="s">
        <v>1459</v>
      </c>
      <c r="W284" s="11"/>
      <c r="X284" s="14">
        <v>206</v>
      </c>
      <c r="Y284" s="14">
        <v>3093</v>
      </c>
      <c r="Z284" s="14">
        <v>206</v>
      </c>
      <c r="AA284" s="15">
        <v>0.86111258874854602</v>
      </c>
      <c r="AB284" s="16">
        <v>0.48237769594949997</v>
      </c>
      <c r="AC284" s="17">
        <v>3045402</v>
      </c>
      <c r="AD284" s="14">
        <v>92192</v>
      </c>
      <c r="AE284" s="14">
        <v>92192</v>
      </c>
      <c r="AF284" s="14">
        <v>14783.504854368901</v>
      </c>
      <c r="AG284" s="14">
        <v>14783.504854368901</v>
      </c>
      <c r="AH284" s="14">
        <v>23116</v>
      </c>
      <c r="AI284" s="14">
        <v>23116</v>
      </c>
      <c r="AJ284" s="14">
        <v>11</v>
      </c>
      <c r="AK284" s="14">
        <v>45</v>
      </c>
      <c r="AL284" s="14">
        <v>0</v>
      </c>
      <c r="AM284" s="14">
        <v>0</v>
      </c>
      <c r="AN284" s="14">
        <v>0</v>
      </c>
      <c r="AO284" s="14">
        <v>0</v>
      </c>
      <c r="AP284" s="14">
        <v>45</v>
      </c>
      <c r="AQ284" s="22">
        <f>VLOOKUP($B284,Sheet3!$A:$Z,3,FALSE)</f>
        <v>3.715162575608875E-3</v>
      </c>
      <c r="AR284" s="22">
        <f>VLOOKUP($B284,Sheet3!$A:$Z,4,FALSE)</f>
        <v>4.1090111198789428E-3</v>
      </c>
      <c r="AS284" s="22">
        <f>VLOOKUP($B284,Sheet3!$A:$Z,5,FALSE)</f>
        <v>4.1609421827220553E-3</v>
      </c>
      <c r="AT284" s="22">
        <f>VLOOKUP($B284,Sheet3!$A:$Z,6,FALSE)</f>
        <v>4.6099735549937938E-3</v>
      </c>
      <c r="AU284" s="22">
        <f>VLOOKUP($B284,Sheet3!$A:$Z,6,FALSE)</f>
        <v>4.6099735549937938E-3</v>
      </c>
      <c r="AV284" s="22">
        <f>VLOOKUP($B284,Sheet3!$A:$Z,8,FALSE)</f>
        <v>5.2825913597939633E-7</v>
      </c>
      <c r="AW284" s="22">
        <f>VLOOKUP($B284,Sheet3!$A:$Z,9,FALSE)</f>
        <v>1.1678164912379277E-5</v>
      </c>
      <c r="AX284" s="22">
        <f>VLOOKUP($B284,Sheet3!$A:$Z,10,FALSE)</f>
        <v>2.2521805596084086E-8</v>
      </c>
      <c r="AY284" s="22">
        <f>VLOOKUP($B284,Sheet3!$A:$Z,11,FALSE)</f>
        <v>3.1183738784226194E-8</v>
      </c>
      <c r="AZ284" s="22">
        <f>VLOOKUP($B284,Sheet3!$A:$Z,12,FALSE)</f>
        <v>6.5335444390770005E-6</v>
      </c>
      <c r="BA284" s="22">
        <f>VLOOKUP($B284,Sheet3!$A:$Z,13,FALSE)</f>
        <v>1.2741622095803623E-8</v>
      </c>
      <c r="BB284" s="22">
        <f>VLOOKUP($B284,Sheet3!$A:$Z,14,FALSE)</f>
        <v>1.9462935889976945E-7</v>
      </c>
      <c r="BC284" s="23">
        <f>VLOOKUP($B284,Sheet3!$A:$Z,15,FALSE)</f>
        <v>2.0826282438366502E-7</v>
      </c>
      <c r="BD284" s="22">
        <f>VLOOKUP($B284,Sheet3!$A:$Z,16,FALSE)</f>
        <v>1.0788230798236893E-3</v>
      </c>
      <c r="BE284" s="22">
        <f>VLOOKUP($B284,Sheet3!$A:$Z,17,FALSE)</f>
        <v>6.1540527217666527E-3</v>
      </c>
      <c r="BF284" s="22">
        <f>VLOOKUP($B284,Sheet3!$A:$Z,18,FALSE)</f>
        <v>5.276289301632711E-3</v>
      </c>
      <c r="BG284" s="22">
        <f>VLOOKUP($B284,Sheet3!$A:$Z,19,FALSE)</f>
        <v>1.4670535400412953E-7</v>
      </c>
      <c r="BH284" s="22">
        <f>VLOOKUP($B284,Sheet3!$A:$Z,20,FALSE)</f>
        <v>4.3004040787223429E-7</v>
      </c>
      <c r="BI284" s="22">
        <f>VLOOKUP($B284,Sheet3!$A:$Z,21,FALSE)</f>
        <v>2.0299886852227338E-4</v>
      </c>
      <c r="BJ284" s="22">
        <f>VLOOKUP($B284,Sheet3!$A:$Z,22,FALSE)</f>
        <v>3.783575537466278E-7</v>
      </c>
      <c r="BK284" s="22">
        <f>VLOOKUP($B284,Sheet3!$A:$Z,23,FALSE)</f>
        <v>4.590388537308622E-7</v>
      </c>
      <c r="BL284" s="22">
        <f>VLOOKUP($B284,Sheet3!$A:$Z,24,FALSE)</f>
        <v>1.1029696416030275E-6</v>
      </c>
      <c r="BM284" s="22">
        <f>VLOOKUP($B284,Sheet3!$A:$Z,25,FALSE)</f>
        <v>3.9932584245607062E-7</v>
      </c>
      <c r="BN284" s="22">
        <f>VLOOKUP($B284,Sheet3!$A:$Z,25,FALSE)</f>
        <v>3.9932584245607062E-7</v>
      </c>
    </row>
    <row r="285" spans="1:66" hidden="1" x14ac:dyDescent="0.2">
      <c r="A285" t="str">
        <f>VLOOKUP(B285,Sheet3!A:B,2,FALSE)</f>
        <v>compare with baikal</v>
      </c>
      <c r="B285" s="12" t="s">
        <v>191</v>
      </c>
      <c r="C285" s="13">
        <v>97.1</v>
      </c>
      <c r="D285" s="13">
        <v>0.02</v>
      </c>
      <c r="E285" s="12" t="s">
        <v>1427</v>
      </c>
      <c r="F285" s="11" t="s">
        <v>1460</v>
      </c>
      <c r="G285" s="13" t="s">
        <v>1446</v>
      </c>
      <c r="H285" s="12"/>
      <c r="I285" s="12"/>
      <c r="J285" s="12" t="s">
        <v>308</v>
      </c>
      <c r="K285" s="12">
        <v>7</v>
      </c>
      <c r="L285" s="12">
        <v>100</v>
      </c>
      <c r="M285" s="12">
        <v>1.96</v>
      </c>
      <c r="N285" s="11" t="s">
        <v>309</v>
      </c>
      <c r="O285" s="11" t="s">
        <v>496</v>
      </c>
      <c r="P285" s="11" t="s">
        <v>1428</v>
      </c>
      <c r="Q285" s="11" t="s">
        <v>1447</v>
      </c>
      <c r="R285" s="11" t="s">
        <v>1448</v>
      </c>
      <c r="S285" s="11" t="s">
        <v>1461</v>
      </c>
      <c r="T285" s="11" t="s">
        <v>312</v>
      </c>
      <c r="U285" s="11" t="s">
        <v>1449</v>
      </c>
      <c r="V285" s="12" t="s">
        <v>1462</v>
      </c>
      <c r="W285" s="11" t="s">
        <v>1463</v>
      </c>
      <c r="X285" s="14">
        <v>148</v>
      </c>
      <c r="Y285" s="14">
        <v>2937</v>
      </c>
      <c r="Z285" s="14">
        <v>148</v>
      </c>
      <c r="AA285" s="15">
        <v>0.83049717080803998</v>
      </c>
      <c r="AB285" s="16">
        <v>0.59229587286716701</v>
      </c>
      <c r="AC285" s="17">
        <v>3108308</v>
      </c>
      <c r="AD285" s="14">
        <v>105700</v>
      </c>
      <c r="AE285" s="14">
        <v>105700</v>
      </c>
      <c r="AF285" s="14">
        <v>21002.081081081</v>
      </c>
      <c r="AG285" s="14">
        <v>21002.081081081</v>
      </c>
      <c r="AH285" s="14">
        <v>30255</v>
      </c>
      <c r="AI285" s="14">
        <v>30255</v>
      </c>
      <c r="AJ285" s="14">
        <v>11</v>
      </c>
      <c r="AK285" s="14">
        <v>45</v>
      </c>
      <c r="AL285" s="14">
        <v>0</v>
      </c>
      <c r="AM285" s="14">
        <v>1</v>
      </c>
      <c r="AN285" s="14">
        <v>0</v>
      </c>
      <c r="AO285" s="14">
        <v>0</v>
      </c>
      <c r="AP285" s="14">
        <v>46</v>
      </c>
      <c r="AQ285" s="22">
        <f>VLOOKUP($B285,Sheet3!$A:$Z,3,FALSE)</f>
        <v>1.2378784930055771E-3</v>
      </c>
      <c r="AR285" s="22">
        <f>VLOOKUP($B285,Sheet3!$A:$Z,4,FALSE)</f>
        <v>7.2676040560215149E-4</v>
      </c>
      <c r="AS285" s="22">
        <f>VLOOKUP($B285,Sheet3!$A:$Z,5,FALSE)</f>
        <v>1.4886162529141468E-3</v>
      </c>
      <c r="AT285" s="22">
        <f>VLOOKUP($B285,Sheet3!$A:$Z,6,FALSE)</f>
        <v>6.0311729198218238E-4</v>
      </c>
      <c r="AU285" s="22">
        <f>VLOOKUP($B285,Sheet3!$A:$Z,6,FALSE)</f>
        <v>6.0311729198218238E-4</v>
      </c>
      <c r="AV285" s="22">
        <f>VLOOKUP($B285,Sheet3!$A:$Z,8,FALSE)</f>
        <v>4.2075068750446753E-7</v>
      </c>
      <c r="AW285" s="22">
        <f>VLOOKUP($B285,Sheet3!$A:$Z,9,FALSE)</f>
        <v>1.1740926492046427E-5</v>
      </c>
      <c r="AX285" s="22">
        <f>VLOOKUP($B285,Sheet3!$A:$Z,10,FALSE)</f>
        <v>9.9091287656446622E-8</v>
      </c>
      <c r="AY285" s="22">
        <f>VLOOKUP($B285,Sheet3!$A:$Z,11,FALSE)</f>
        <v>1.4433432890086594E-7</v>
      </c>
      <c r="AZ285" s="22">
        <f>VLOOKUP($B285,Sheet3!$A:$Z,12,FALSE)</f>
        <v>7.725651464299037E-6</v>
      </c>
      <c r="BA285" s="22">
        <f>VLOOKUP($B285,Sheet3!$A:$Z,13,FALSE)</f>
        <v>4.9657936559472918E-8</v>
      </c>
      <c r="BB285" s="22">
        <f>VLOOKUP($B285,Sheet3!$A:$Z,14,FALSE)</f>
        <v>1.3318977943079769E-6</v>
      </c>
      <c r="BC285" s="23">
        <f>VLOOKUP($B285,Sheet3!$A:$Z,15,FALSE)</f>
        <v>2.5426733168834717E-7</v>
      </c>
      <c r="BD285" s="22">
        <f>VLOOKUP($B285,Sheet3!$A:$Z,16,FALSE)</f>
        <v>6.4897071683177104E-4</v>
      </c>
      <c r="BE285" s="22">
        <f>VLOOKUP($B285,Sheet3!$A:$Z,17,FALSE)</f>
        <v>1.6797257736075274E-3</v>
      </c>
      <c r="BF285" s="22">
        <f>VLOOKUP($B285,Sheet3!$A:$Z,18,FALSE)</f>
        <v>4.4990544517661336E-4</v>
      </c>
      <c r="BG285" s="22">
        <f>VLOOKUP($B285,Sheet3!$A:$Z,19,FALSE)</f>
        <v>3.3229431343716683E-7</v>
      </c>
      <c r="BH285" s="22">
        <f>VLOOKUP($B285,Sheet3!$A:$Z,20,FALSE)</f>
        <v>1.1231641987823572E-6</v>
      </c>
      <c r="BI285" s="22">
        <f>VLOOKUP($B285,Sheet3!$A:$Z,21,FALSE)</f>
        <v>2.5660524462127915E-4</v>
      </c>
      <c r="BJ285" s="22">
        <f>VLOOKUP($B285,Sheet3!$A:$Z,22,FALSE)</f>
        <v>3.317804021189004E-7</v>
      </c>
      <c r="BK285" s="22">
        <f>VLOOKUP($B285,Sheet3!$A:$Z,23,FALSE)</f>
        <v>3.1835009405642659E-7</v>
      </c>
      <c r="BL285" s="22">
        <f>VLOOKUP($B285,Sheet3!$A:$Z,24,FALSE)</f>
        <v>6.7299033298081125E-7</v>
      </c>
      <c r="BM285" s="22">
        <f>VLOOKUP($B285,Sheet3!$A:$Z,25,FALSE)</f>
        <v>3.1364804560937287E-7</v>
      </c>
      <c r="BN285" s="22">
        <f>VLOOKUP($B285,Sheet3!$A:$Z,25,FALSE)</f>
        <v>3.1364804560937287E-7</v>
      </c>
    </row>
    <row r="286" spans="1:66" hidden="1" x14ac:dyDescent="0.2">
      <c r="A286">
        <f>VLOOKUP(B286,Sheet3!A:B,2,FALSE)</f>
        <v>0</v>
      </c>
      <c r="B286" s="12" t="s">
        <v>1225</v>
      </c>
      <c r="C286" s="13">
        <v>66.739999999999995</v>
      </c>
      <c r="D286" s="13">
        <v>1.87</v>
      </c>
      <c r="E286" s="12" t="s">
        <v>1215</v>
      </c>
      <c r="F286" s="11" t="s">
        <v>1221</v>
      </c>
      <c r="G286" s="13" t="s">
        <v>307</v>
      </c>
      <c r="H286" s="12" t="s">
        <v>1113</v>
      </c>
      <c r="I286" s="12" t="s">
        <v>1113</v>
      </c>
      <c r="J286" s="12" t="s">
        <v>1114</v>
      </c>
      <c r="K286" s="12">
        <v>2</v>
      </c>
      <c r="L286" s="12">
        <v>76.319999999999993</v>
      </c>
      <c r="M286" s="12">
        <v>10.53</v>
      </c>
      <c r="N286" s="11"/>
      <c r="O286" s="11"/>
      <c r="P286" s="11"/>
      <c r="Q286" s="11"/>
      <c r="R286" s="11"/>
      <c r="S286" s="11"/>
      <c r="T286" s="11"/>
      <c r="U286" s="11" t="s">
        <v>1115</v>
      </c>
      <c r="V286" s="12" t="s">
        <v>1226</v>
      </c>
      <c r="W286" s="11" t="s">
        <v>1227</v>
      </c>
      <c r="X286" s="14">
        <v>80</v>
      </c>
      <c r="Y286" s="14">
        <v>952</v>
      </c>
      <c r="Z286" s="14">
        <v>80</v>
      </c>
      <c r="AA286" s="15">
        <v>0.89914320783200696</v>
      </c>
      <c r="AB286" s="16">
        <v>0.32484750537159102</v>
      </c>
      <c r="AC286" s="17">
        <v>751174</v>
      </c>
      <c r="AD286" s="14">
        <v>75512</v>
      </c>
      <c r="AE286" s="14">
        <v>75512</v>
      </c>
      <c r="AF286" s="14">
        <v>9389.6749999999902</v>
      </c>
      <c r="AG286" s="14">
        <v>9389.6749999999902</v>
      </c>
      <c r="AH286" s="14">
        <v>19693</v>
      </c>
      <c r="AI286" s="14">
        <v>19693</v>
      </c>
      <c r="AJ286" s="14">
        <v>11</v>
      </c>
      <c r="AK286" s="14">
        <v>43</v>
      </c>
      <c r="AL286" s="14">
        <v>0</v>
      </c>
      <c r="AM286" s="14">
        <v>0</v>
      </c>
      <c r="AN286" s="14">
        <v>0</v>
      </c>
      <c r="AO286" s="14">
        <v>0</v>
      </c>
      <c r="AP286" s="14">
        <v>43</v>
      </c>
      <c r="AQ286" s="21">
        <f>VLOOKUP($B286,Sheet3!$A:$Z,3,FALSE)</f>
        <v>1.9446998900137405E-3</v>
      </c>
      <c r="AR286" s="21">
        <f>VLOOKUP($B286,Sheet3!$A:$Z,4,FALSE)</f>
        <v>2.5826354602295689E-4</v>
      </c>
      <c r="AS286" s="21">
        <f>VLOOKUP($B286,Sheet3!$A:$Z,5,FALSE)</f>
        <v>9.7082625177187466E-4</v>
      </c>
      <c r="AT286" s="21">
        <f>VLOOKUP($B286,Sheet3!$A:$Z,6,FALSE)</f>
        <v>2.7381875433923425E-4</v>
      </c>
      <c r="AU286" s="21">
        <f>VLOOKUP($B286,Sheet3!$A:$Z,6,FALSE)</f>
        <v>2.7381875433923425E-4</v>
      </c>
      <c r="AV286" s="21">
        <f>VLOOKUP($B286,Sheet3!$A:$Z,8,FALSE)</f>
        <v>4.0955604624938119E-7</v>
      </c>
      <c r="AW286" s="21">
        <f>VLOOKUP($B286,Sheet3!$A:$Z,9,FALSE)</f>
        <v>1.8070155406878851E-5</v>
      </c>
      <c r="AX286" s="21">
        <f>VLOOKUP($B286,Sheet3!$A:$Z,10,FALSE)</f>
        <v>1.4634931691582261E-8</v>
      </c>
      <c r="AY286" s="21">
        <f>VLOOKUP($B286,Sheet3!$A:$Z,11,FALSE)</f>
        <v>4.1949280640343465E-8</v>
      </c>
      <c r="AZ286" s="21">
        <f>VLOOKUP($B286,Sheet3!$A:$Z,12,FALSE)</f>
        <v>2.6954273766913571E-5</v>
      </c>
      <c r="BA286" s="21">
        <f>VLOOKUP($B286,Sheet3!$A:$Z,13,FALSE)</f>
        <v>2.3156077346915791E-7</v>
      </c>
      <c r="BB286" s="21">
        <f>VLOOKUP($B286,Sheet3!$A:$Z,14,FALSE)</f>
        <v>1.3835922429884401E-5</v>
      </c>
      <c r="BC286" s="21">
        <f>VLOOKUP($B286,Sheet3!$A:$Z,15,FALSE)</f>
        <v>2.5639531861938513E-8</v>
      </c>
      <c r="BD286" s="21">
        <f>VLOOKUP($B286,Sheet3!$A:$Z,16,FALSE)</f>
        <v>3.5258311664222746E-4</v>
      </c>
      <c r="BE286" s="21">
        <f>VLOOKUP($B286,Sheet3!$A:$Z,17,FALSE)</f>
        <v>4.4039900870698181E-4</v>
      </c>
      <c r="BF286" s="21">
        <f>VLOOKUP($B286,Sheet3!$A:$Z,18,FALSE)</f>
        <v>1.7224751492953526E-4</v>
      </c>
      <c r="BG286" s="21">
        <f>VLOOKUP($B286,Sheet3!$A:$Z,19,FALSE)</f>
        <v>3.4261468148975324E-7</v>
      </c>
      <c r="BH286" s="21">
        <f>VLOOKUP($B286,Sheet3!$A:$Z,20,FALSE)</f>
        <v>2.0338477164531277E-5</v>
      </c>
      <c r="BI286" s="21">
        <f>VLOOKUP($B286,Sheet3!$A:$Z,21,FALSE)</f>
        <v>9.8211933319370748E-5</v>
      </c>
      <c r="BJ286" s="21">
        <f>VLOOKUP($B286,Sheet3!$A:$Z,22,FALSE)</f>
        <v>2.1330599271680678E-7</v>
      </c>
      <c r="BK286" s="21">
        <f>VLOOKUP($B286,Sheet3!$A:$Z,23,FALSE)</f>
        <v>1.2449790752701033E-6</v>
      </c>
      <c r="BL286" s="21">
        <f>VLOOKUP($B286,Sheet3!$A:$Z,24,FALSE)</f>
        <v>1.442854105565418E-6</v>
      </c>
      <c r="BM286" s="21">
        <f>VLOOKUP($B286,Sheet3!$A:$Z,25,FALSE)</f>
        <v>8.7446062007556911E-8</v>
      </c>
      <c r="BN286" s="21">
        <f>VLOOKUP($B286,Sheet3!$A:$Z,25,FALSE)</f>
        <v>8.7446062007556911E-8</v>
      </c>
    </row>
    <row r="287" spans="1:66" hidden="1" x14ac:dyDescent="0.2">
      <c r="A287" t="str">
        <f>VLOOKUP(B287,Sheet3!A:B,2,FALSE)</f>
        <v>compare with baikal</v>
      </c>
      <c r="B287" s="12" t="s">
        <v>76</v>
      </c>
      <c r="C287" s="13">
        <v>85.33</v>
      </c>
      <c r="D287" s="13">
        <v>5.51</v>
      </c>
      <c r="E287" s="12" t="s">
        <v>1427</v>
      </c>
      <c r="F287" s="11" t="s">
        <v>1460</v>
      </c>
      <c r="G287" s="13" t="s">
        <v>1446</v>
      </c>
      <c r="H287" s="12"/>
      <c r="I287" s="12"/>
      <c r="J287" s="12" t="s">
        <v>308</v>
      </c>
      <c r="K287" s="12">
        <v>5</v>
      </c>
      <c r="L287" s="12">
        <v>98.04</v>
      </c>
      <c r="M287" s="12">
        <v>5.88</v>
      </c>
      <c r="N287" s="11"/>
      <c r="O287" s="11"/>
      <c r="P287" s="11"/>
      <c r="Q287" s="11"/>
      <c r="R287" s="11"/>
      <c r="S287" s="11"/>
      <c r="T287" s="11"/>
      <c r="U287" s="11" t="s">
        <v>1449</v>
      </c>
      <c r="V287" s="12" t="s">
        <v>1464</v>
      </c>
      <c r="W287" s="11"/>
      <c r="X287" s="14">
        <v>457</v>
      </c>
      <c r="Y287" s="14">
        <v>3000</v>
      </c>
      <c r="Z287" s="14">
        <v>457</v>
      </c>
      <c r="AA287" s="15">
        <v>0.81944277524375397</v>
      </c>
      <c r="AB287" s="16">
        <v>0.57984182114909799</v>
      </c>
      <c r="AC287" s="17">
        <v>2987125</v>
      </c>
      <c r="AD287" s="14">
        <v>39178</v>
      </c>
      <c r="AE287" s="14">
        <v>39178</v>
      </c>
      <c r="AF287" s="14">
        <v>6536.3785557986803</v>
      </c>
      <c r="AG287" s="14">
        <v>6536.3785557986803</v>
      </c>
      <c r="AH287" s="14">
        <v>8178</v>
      </c>
      <c r="AI287" s="14">
        <v>8178</v>
      </c>
      <c r="AJ287" s="14">
        <v>11</v>
      </c>
      <c r="AK287" s="14">
        <v>30</v>
      </c>
      <c r="AL287" s="14">
        <v>0</v>
      </c>
      <c r="AM287" s="14">
        <v>0</v>
      </c>
      <c r="AN287" s="14">
        <v>0</v>
      </c>
      <c r="AO287" s="14">
        <v>0</v>
      </c>
      <c r="AP287" s="14">
        <v>30</v>
      </c>
      <c r="AQ287" s="22">
        <f>VLOOKUP($B287,Sheet3!$A:$Z,3,FALSE)</f>
        <v>2.9338932348526296E-4</v>
      </c>
      <c r="AR287" s="22">
        <f>VLOOKUP($B287,Sheet3!$A:$Z,4,FALSE)</f>
        <v>2.2840620632349033E-3</v>
      </c>
      <c r="AS287" s="22">
        <f>VLOOKUP($B287,Sheet3!$A:$Z,5,FALSE)</f>
        <v>1.054608848644974E-3</v>
      </c>
      <c r="AT287" s="22">
        <f>VLOOKUP($B287,Sheet3!$A:$Z,6,FALSE)</f>
        <v>1.9215835288749748E-3</v>
      </c>
      <c r="AU287" s="22">
        <f>VLOOKUP($B287,Sheet3!$A:$Z,6,FALSE)</f>
        <v>1.9215835288749748E-3</v>
      </c>
      <c r="AV287" s="22">
        <f>VLOOKUP($B287,Sheet3!$A:$Z,8,FALSE)</f>
        <v>1.4486061583849199E-7</v>
      </c>
      <c r="AW287" s="22">
        <f>VLOOKUP($B287,Sheet3!$A:$Z,9,FALSE)</f>
        <v>3.20466322873342E-6</v>
      </c>
      <c r="AX287" s="22">
        <f>VLOOKUP($B287,Sheet3!$A:$Z,10,FALSE)</f>
        <v>5.3054466995597491E-9</v>
      </c>
      <c r="AY287" s="22">
        <f>VLOOKUP($B287,Sheet3!$A:$Z,11,FALSE)</f>
        <v>7.885748022176426E-8</v>
      </c>
      <c r="AZ287" s="22">
        <f>VLOOKUP($B287,Sheet3!$A:$Z,12,FALSE)</f>
        <v>1.4181835703081486E-6</v>
      </c>
      <c r="BA287" s="22">
        <f>VLOOKUP($B287,Sheet3!$A:$Z,13,FALSE)</f>
        <v>2.2664688980763797E-8</v>
      </c>
      <c r="BB287" s="22">
        <f>VLOOKUP($B287,Sheet3!$A:$Z,14,FALSE)</f>
        <v>6.0932470432251687E-7</v>
      </c>
      <c r="BC287" s="23">
        <f>VLOOKUP($B287,Sheet3!$A:$Z,15,FALSE)</f>
        <v>9.4160474161697415E-8</v>
      </c>
      <c r="BD287" s="22">
        <f>VLOOKUP($B287,Sheet3!$A:$Z,16,FALSE)</f>
        <v>1.6057457289678689E-4</v>
      </c>
      <c r="BE287" s="22">
        <f>VLOOKUP($B287,Sheet3!$A:$Z,17,FALSE)</f>
        <v>2.3352762712804966E-3</v>
      </c>
      <c r="BF287" s="22">
        <f>VLOOKUP($B287,Sheet3!$A:$Z,18,FALSE)</f>
        <v>1.6492677885523045E-3</v>
      </c>
      <c r="BG287" s="22">
        <f>VLOOKUP($B287,Sheet3!$A:$Z,19,FALSE)</f>
        <v>1.0263711283305966E-7</v>
      </c>
      <c r="BH287" s="22">
        <f>VLOOKUP($B287,Sheet3!$A:$Z,20,FALSE)</f>
        <v>6.6635281630485058E-7</v>
      </c>
      <c r="BI287" s="22">
        <f>VLOOKUP($B287,Sheet3!$A:$Z,21,FALSE)</f>
        <v>6.146178150520922E-5</v>
      </c>
      <c r="BJ287" s="22">
        <f>VLOOKUP($B287,Sheet3!$A:$Z,22,FALSE)</f>
        <v>1.733811473637243E-7</v>
      </c>
      <c r="BK287" s="22">
        <f>VLOOKUP($B287,Sheet3!$A:$Z,23,FALSE)</f>
        <v>1.8240966040072016E-7</v>
      </c>
      <c r="BL287" s="22">
        <f>VLOOKUP($B287,Sheet3!$A:$Z,24,FALSE)</f>
        <v>6.3594510444414623E-7</v>
      </c>
      <c r="BM287" s="22">
        <f>VLOOKUP($B287,Sheet3!$A:$Z,25,FALSE)</f>
        <v>2.0309050460997045E-7</v>
      </c>
      <c r="BN287" s="22">
        <f>VLOOKUP($B287,Sheet3!$A:$Z,25,FALSE)</f>
        <v>2.0309050460997045E-7</v>
      </c>
    </row>
    <row r="288" spans="1:66" hidden="1" x14ac:dyDescent="0.2">
      <c r="A288">
        <f>VLOOKUP(B288,Sheet3!A:B,2,FALSE)</f>
        <v>0</v>
      </c>
      <c r="B288" s="12" t="s">
        <v>1230</v>
      </c>
      <c r="C288" s="13">
        <v>91.82</v>
      </c>
      <c r="D288" s="13">
        <v>3.81</v>
      </c>
      <c r="E288" s="12" t="s">
        <v>1231</v>
      </c>
      <c r="F288" s="11" t="s">
        <v>1232</v>
      </c>
      <c r="G288" s="13" t="s">
        <v>332</v>
      </c>
      <c r="H288" s="12" t="s">
        <v>1113</v>
      </c>
      <c r="I288" s="12" t="s">
        <v>1113</v>
      </c>
      <c r="J288" s="12" t="s">
        <v>1114</v>
      </c>
      <c r="K288" s="12">
        <v>2</v>
      </c>
      <c r="L288" s="12">
        <v>97.37</v>
      </c>
      <c r="M288" s="12">
        <v>3.92</v>
      </c>
      <c r="N288" s="11" t="s">
        <v>1120</v>
      </c>
      <c r="O288" s="11" t="s">
        <v>1233</v>
      </c>
      <c r="P288" s="11" t="s">
        <v>1234</v>
      </c>
      <c r="Q288" s="11" t="s">
        <v>312</v>
      </c>
      <c r="R288" s="11" t="s">
        <v>312</v>
      </c>
      <c r="S288" s="11" t="s">
        <v>312</v>
      </c>
      <c r="T288" s="11" t="s">
        <v>312</v>
      </c>
      <c r="U288" s="11" t="s">
        <v>1235</v>
      </c>
      <c r="V288" s="12" t="s">
        <v>1236</v>
      </c>
      <c r="W288" s="11" t="s">
        <v>1237</v>
      </c>
      <c r="X288" s="14">
        <v>255</v>
      </c>
      <c r="Y288" s="14">
        <v>1403</v>
      </c>
      <c r="Z288" s="14">
        <v>255</v>
      </c>
      <c r="AA288" s="15">
        <v>0.89038014101151797</v>
      </c>
      <c r="AB288" s="16">
        <v>0.48036598213383702</v>
      </c>
      <c r="AC288" s="17">
        <v>1247274</v>
      </c>
      <c r="AD288" s="14">
        <v>24628</v>
      </c>
      <c r="AE288" s="14">
        <v>24628</v>
      </c>
      <c r="AF288" s="14">
        <v>4891.2705882352902</v>
      </c>
      <c r="AG288" s="14">
        <v>4891.2705882352902</v>
      </c>
      <c r="AH288" s="14">
        <v>6816</v>
      </c>
      <c r="AI288" s="14">
        <v>6816</v>
      </c>
      <c r="AJ288" s="14">
        <v>11</v>
      </c>
      <c r="AK288" s="14">
        <v>43</v>
      </c>
      <c r="AL288" s="14">
        <v>0</v>
      </c>
      <c r="AM288" s="14">
        <v>0</v>
      </c>
      <c r="AN288" s="14">
        <v>0</v>
      </c>
      <c r="AO288" s="14">
        <v>3</v>
      </c>
      <c r="AP288" s="14">
        <v>46</v>
      </c>
      <c r="AQ288" s="21">
        <f>VLOOKUP($B288,Sheet3!$A:$Z,3,FALSE)</f>
        <v>3.9698696179719223E-4</v>
      </c>
      <c r="AR288" s="21">
        <f>VLOOKUP($B288,Sheet3!$A:$Z,4,FALSE)</f>
        <v>6.5641758854977707E-5</v>
      </c>
      <c r="AS288" s="21">
        <f>VLOOKUP($B288,Sheet3!$A:$Z,5,FALSE)</f>
        <v>8.6785460576653602E-5</v>
      </c>
      <c r="AT288" s="21">
        <f>VLOOKUP($B288,Sheet3!$A:$Z,6,FALSE)</f>
        <v>4.7974450482597458E-5</v>
      </c>
      <c r="AU288" s="21">
        <f>VLOOKUP($B288,Sheet3!$A:$Z,6,FALSE)</f>
        <v>4.7974450482597458E-5</v>
      </c>
      <c r="AV288" s="21">
        <f>VLOOKUP($B288,Sheet3!$A:$Z,8,FALSE)</f>
        <v>8.8252563527539325E-8</v>
      </c>
      <c r="AW288" s="21">
        <f>VLOOKUP($B288,Sheet3!$A:$Z,9,FALSE)</f>
        <v>1.0923374078125782E-5</v>
      </c>
      <c r="AX288" s="21">
        <f>VLOOKUP($B288,Sheet3!$A:$Z,10,FALSE)</f>
        <v>0</v>
      </c>
      <c r="AY288" s="21">
        <f>VLOOKUP($B288,Sheet3!$A:$Z,11,FALSE)</f>
        <v>0</v>
      </c>
      <c r="AZ288" s="21">
        <f>VLOOKUP($B288,Sheet3!$A:$Z,12,FALSE)</f>
        <v>1.3335789156166743E-5</v>
      </c>
      <c r="BA288" s="21">
        <f>VLOOKUP($B288,Sheet3!$A:$Z,13,FALSE)</f>
        <v>0</v>
      </c>
      <c r="BB288" s="21">
        <f>VLOOKUP($B288,Sheet3!$A:$Z,14,FALSE)</f>
        <v>3.6268031229114898E-7</v>
      </c>
      <c r="BC288" s="21">
        <f>VLOOKUP($B288,Sheet3!$A:$Z,15,FALSE)</f>
        <v>0</v>
      </c>
      <c r="BD288" s="21">
        <f>VLOOKUP($B288,Sheet3!$A:$Z,16,FALSE)</f>
        <v>1.6090881513189812E-4</v>
      </c>
      <c r="BE288" s="21">
        <f>VLOOKUP($B288,Sheet3!$A:$Z,17,FALSE)</f>
        <v>9.8432387099329461E-5</v>
      </c>
      <c r="BF288" s="21">
        <f>VLOOKUP($B288,Sheet3!$A:$Z,18,FALSE)</f>
        <v>8.4260505410263265E-5</v>
      </c>
      <c r="BG288" s="21">
        <f>VLOOKUP($B288,Sheet3!$A:$Z,19,FALSE)</f>
        <v>0</v>
      </c>
      <c r="BH288" s="21">
        <f>VLOOKUP($B288,Sheet3!$A:$Z,20,FALSE)</f>
        <v>8.3222296378555331E-7</v>
      </c>
      <c r="BI288" s="21">
        <f>VLOOKUP($B288,Sheet3!$A:$Z,21,FALSE)</f>
        <v>7.3283519675138031E-4</v>
      </c>
      <c r="BJ288" s="21">
        <f>VLOOKUP($B288,Sheet3!$A:$Z,22,FALSE)</f>
        <v>9.8469756704402121E-9</v>
      </c>
      <c r="BK288" s="21">
        <f>VLOOKUP($B288,Sheet3!$A:$Z,23,FALSE)</f>
        <v>7.2709493581200352E-7</v>
      </c>
      <c r="BL288" s="21">
        <f>VLOOKUP($B288,Sheet3!$A:$Z,24,FALSE)</f>
        <v>1.0381913957685489E-7</v>
      </c>
      <c r="BM288" s="21">
        <f>VLOOKUP($B288,Sheet3!$A:$Z,25,FALSE)</f>
        <v>5.0832746178784069E-9</v>
      </c>
      <c r="BN288" s="21">
        <f>VLOOKUP($B288,Sheet3!$A:$Z,25,FALSE)</f>
        <v>5.0832746178784069E-9</v>
      </c>
    </row>
    <row r="289" spans="1:66" hidden="1" x14ac:dyDescent="0.2">
      <c r="A289" t="str">
        <f>VLOOKUP(B289,Sheet3!A:B,2,FALSE)</f>
        <v>compare with baikal</v>
      </c>
      <c r="B289" s="12" t="s">
        <v>80</v>
      </c>
      <c r="C289" s="13">
        <v>90.65</v>
      </c>
      <c r="D289" s="13">
        <v>0.97</v>
      </c>
      <c r="E289" s="12" t="s">
        <v>1427</v>
      </c>
      <c r="F289" s="11" t="s">
        <v>1460</v>
      </c>
      <c r="G289" s="13" t="s">
        <v>1446</v>
      </c>
      <c r="H289" s="12"/>
      <c r="I289" s="12"/>
      <c r="J289" s="12" t="s">
        <v>308</v>
      </c>
      <c r="K289" s="12">
        <v>6</v>
      </c>
      <c r="L289" s="12">
        <v>100</v>
      </c>
      <c r="M289" s="12">
        <v>0</v>
      </c>
      <c r="N289" s="11" t="s">
        <v>309</v>
      </c>
      <c r="O289" s="11" t="s">
        <v>496</v>
      </c>
      <c r="P289" s="11" t="s">
        <v>1428</v>
      </c>
      <c r="Q289" s="11" t="s">
        <v>1447</v>
      </c>
      <c r="R289" s="11" t="s">
        <v>1448</v>
      </c>
      <c r="S289" s="11" t="s">
        <v>1461</v>
      </c>
      <c r="T289" s="11" t="s">
        <v>312</v>
      </c>
      <c r="U289" s="11" t="s">
        <v>1449</v>
      </c>
      <c r="V289" s="12" t="s">
        <v>1465</v>
      </c>
      <c r="W289" s="11" t="s">
        <v>1463</v>
      </c>
      <c r="X289" s="14">
        <v>217</v>
      </c>
      <c r="Y289" s="14">
        <v>3039</v>
      </c>
      <c r="Z289" s="14">
        <v>217</v>
      </c>
      <c r="AA289" s="15">
        <v>0.82318546638068402</v>
      </c>
      <c r="AB289" s="16">
        <v>0.63120970902248597</v>
      </c>
      <c r="AC289" s="17">
        <v>3342870</v>
      </c>
      <c r="AD289" s="14">
        <v>75950</v>
      </c>
      <c r="AE289" s="14">
        <v>75950</v>
      </c>
      <c r="AF289" s="14">
        <v>15404.930875575999</v>
      </c>
      <c r="AG289" s="14">
        <v>15404.930875575999</v>
      </c>
      <c r="AH289" s="14">
        <v>24337</v>
      </c>
      <c r="AI289" s="14">
        <v>24337</v>
      </c>
      <c r="AJ289" s="14">
        <v>11</v>
      </c>
      <c r="AK289" s="14">
        <v>35</v>
      </c>
      <c r="AL289" s="14">
        <v>0</v>
      </c>
      <c r="AM289" s="14">
        <v>0</v>
      </c>
      <c r="AN289" s="14">
        <v>0</v>
      </c>
      <c r="AO289" s="14">
        <v>0</v>
      </c>
      <c r="AP289" s="14">
        <v>35</v>
      </c>
      <c r="AQ289" s="22">
        <f>VLOOKUP($B289,Sheet3!$A:$Z,3,FALSE)</f>
        <v>2.4306302195796947E-4</v>
      </c>
      <c r="AR289" s="22">
        <f>VLOOKUP($B289,Sheet3!$A:$Z,4,FALSE)</f>
        <v>2.1239128493865471E-3</v>
      </c>
      <c r="AS289" s="22">
        <f>VLOOKUP($B289,Sheet3!$A:$Z,5,FALSE)</f>
        <v>8.7222244718957885E-4</v>
      </c>
      <c r="AT289" s="22">
        <f>VLOOKUP($B289,Sheet3!$A:$Z,6,FALSE)</f>
        <v>1.4946644537269479E-3</v>
      </c>
      <c r="AU289" s="22">
        <f>VLOOKUP($B289,Sheet3!$A:$Z,6,FALSE)</f>
        <v>1.4946644537269479E-3</v>
      </c>
      <c r="AV289" s="22">
        <f>VLOOKUP($B289,Sheet3!$A:$Z,8,FALSE)</f>
        <v>9.8046739019885925E-7</v>
      </c>
      <c r="AW289" s="22">
        <f>VLOOKUP($B289,Sheet3!$A:$Z,9,FALSE)</f>
        <v>4.654734761140393E-6</v>
      </c>
      <c r="AX289" s="22">
        <f>VLOOKUP($B289,Sheet3!$A:$Z,10,FALSE)</f>
        <v>7.7125557041006751E-7</v>
      </c>
      <c r="AY289" s="22">
        <f>VLOOKUP($B289,Sheet3!$A:$Z,11,FALSE)</f>
        <v>6.4490697286547354E-7</v>
      </c>
      <c r="AZ289" s="22">
        <f>VLOOKUP($B289,Sheet3!$A:$Z,12,FALSE)</f>
        <v>2.9043834334043151E-6</v>
      </c>
      <c r="BA289" s="22">
        <f>VLOOKUP($B289,Sheet3!$A:$Z,13,FALSE)</f>
        <v>6.8447946248876089E-7</v>
      </c>
      <c r="BB289" s="22">
        <f>VLOOKUP($B289,Sheet3!$A:$Z,14,FALSE)</f>
        <v>2.0056867074009848E-6</v>
      </c>
      <c r="BC289" s="23">
        <f>VLOOKUP($B289,Sheet3!$A:$Z,15,FALSE)</f>
        <v>1.0800750105931027E-6</v>
      </c>
      <c r="BD289" s="22">
        <f>VLOOKUP($B289,Sheet3!$A:$Z,16,FALSE)</f>
        <v>1.2279550907612197E-4</v>
      </c>
      <c r="BE289" s="22">
        <f>VLOOKUP($B289,Sheet3!$A:$Z,17,FALSE)</f>
        <v>1.8314041885888661E-3</v>
      </c>
      <c r="BF289" s="22">
        <f>VLOOKUP($B289,Sheet3!$A:$Z,18,FALSE)</f>
        <v>1.5078630110799173E-3</v>
      </c>
      <c r="BG289" s="22">
        <f>VLOOKUP($B289,Sheet3!$A:$Z,19,FALSE)</f>
        <v>8.8614260877084165E-7</v>
      </c>
      <c r="BH289" s="22">
        <f>VLOOKUP($B289,Sheet3!$A:$Z,20,FALSE)</f>
        <v>1.7182860752073193E-6</v>
      </c>
      <c r="BI289" s="22">
        <f>VLOOKUP($B289,Sheet3!$A:$Z,21,FALSE)</f>
        <v>3.8933565267746749E-5</v>
      </c>
      <c r="BJ289" s="22">
        <f>VLOOKUP($B289,Sheet3!$A:$Z,22,FALSE)</f>
        <v>8.2504607168570439E-7</v>
      </c>
      <c r="BK289" s="22">
        <f>VLOOKUP($B289,Sheet3!$A:$Z,23,FALSE)</f>
        <v>1.1898534163463912E-6</v>
      </c>
      <c r="BL289" s="22">
        <f>VLOOKUP($B289,Sheet3!$A:$Z,24,FALSE)</f>
        <v>2.1530642488470652E-6</v>
      </c>
      <c r="BM289" s="22">
        <f>VLOOKUP($B289,Sheet3!$A:$Z,25,FALSE)</f>
        <v>9.5772465831641745E-7</v>
      </c>
      <c r="BN289" s="22">
        <f>VLOOKUP($B289,Sheet3!$A:$Z,25,FALSE)</f>
        <v>9.5772465831641745E-7</v>
      </c>
    </row>
    <row r="290" spans="1:66" hidden="1" x14ac:dyDescent="0.2">
      <c r="A290">
        <f>VLOOKUP(B290,Sheet3!A:B,2,FALSE)</f>
        <v>0</v>
      </c>
      <c r="B290" s="12" t="s">
        <v>1242</v>
      </c>
      <c r="C290" s="13">
        <v>73.040000000000006</v>
      </c>
      <c r="D290" s="13">
        <v>1.71</v>
      </c>
      <c r="E290" s="12" t="s">
        <v>1243</v>
      </c>
      <c r="F290" s="11" t="s">
        <v>1239</v>
      </c>
      <c r="G290" s="13" t="s">
        <v>307</v>
      </c>
      <c r="H290" s="12" t="s">
        <v>1113</v>
      </c>
      <c r="I290" s="12"/>
      <c r="J290" s="12" t="s">
        <v>308</v>
      </c>
      <c r="K290" s="12">
        <v>4</v>
      </c>
      <c r="L290" s="12">
        <v>78.430000000000007</v>
      </c>
      <c r="M290" s="12">
        <v>3.92</v>
      </c>
      <c r="N290" s="11" t="s">
        <v>309</v>
      </c>
      <c r="O290" s="11" t="s">
        <v>1176</v>
      </c>
      <c r="P290" s="11" t="s">
        <v>1244</v>
      </c>
      <c r="Q290" s="11" t="s">
        <v>1245</v>
      </c>
      <c r="R290" s="11" t="s">
        <v>312</v>
      </c>
      <c r="S290" s="11" t="s">
        <v>312</v>
      </c>
      <c r="T290" s="11" t="s">
        <v>312</v>
      </c>
      <c r="U290" s="11" t="s">
        <v>1240</v>
      </c>
      <c r="V290" s="12" t="s">
        <v>1246</v>
      </c>
      <c r="W290" s="11" t="s">
        <v>1247</v>
      </c>
      <c r="X290" s="14">
        <v>133</v>
      </c>
      <c r="Y290" s="14">
        <v>1125</v>
      </c>
      <c r="Z290" s="14">
        <v>133</v>
      </c>
      <c r="AA290" s="15">
        <v>0.90312128770274103</v>
      </c>
      <c r="AB290" s="16">
        <v>0.54688273518512298</v>
      </c>
      <c r="AC290" s="17">
        <v>1056455</v>
      </c>
      <c r="AD290" s="14">
        <v>36663</v>
      </c>
      <c r="AE290" s="14">
        <v>36663</v>
      </c>
      <c r="AF290" s="14">
        <v>7943.2706766917199</v>
      </c>
      <c r="AG290" s="14">
        <v>7943.2706766917199</v>
      </c>
      <c r="AH290" s="14">
        <v>10656</v>
      </c>
      <c r="AI290" s="14">
        <v>10656</v>
      </c>
      <c r="AJ290" s="14">
        <v>11</v>
      </c>
      <c r="AK290" s="14">
        <v>40</v>
      </c>
      <c r="AL290" s="14">
        <v>0</v>
      </c>
      <c r="AM290" s="14">
        <v>0</v>
      </c>
      <c r="AN290" s="14">
        <v>1</v>
      </c>
      <c r="AO290" s="14">
        <v>0</v>
      </c>
      <c r="AP290" s="14">
        <v>41</v>
      </c>
      <c r="AQ290" s="22">
        <f>VLOOKUP($B290,Sheet3!$A:$Z,3,FALSE)</f>
        <v>7.9175801685006344E-5</v>
      </c>
      <c r="AR290" s="22">
        <f>VLOOKUP($B290,Sheet3!$A:$Z,4,FALSE)</f>
        <v>1.6546190171799115E-4</v>
      </c>
      <c r="AS290" s="22">
        <f>VLOOKUP($B290,Sheet3!$A:$Z,5,FALSE)</f>
        <v>8.467565650253167E-5</v>
      </c>
      <c r="AT290" s="22">
        <f>VLOOKUP($B290,Sheet3!$A:$Z,6,FALSE)</f>
        <v>7.0949220740894165E-5</v>
      </c>
      <c r="AU290" s="22">
        <f>VLOOKUP($B290,Sheet3!$A:$Z,6,FALSE)</f>
        <v>7.0949220740894165E-5</v>
      </c>
      <c r="AV290" s="22">
        <f>VLOOKUP($B290,Sheet3!$A:$Z,8,FALSE)</f>
        <v>2.2930149030285449E-6</v>
      </c>
      <c r="AW290" s="22">
        <f>VLOOKUP($B290,Sheet3!$A:$Z,9,FALSE)</f>
        <v>8.3795210144413487E-4</v>
      </c>
      <c r="AX290" s="22">
        <f>VLOOKUP($B290,Sheet3!$A:$Z,10,FALSE)</f>
        <v>3.4975367954263564E-7</v>
      </c>
      <c r="AY290" s="22">
        <f>VLOOKUP($B290,Sheet3!$A:$Z,11,FALSE)</f>
        <v>3.4051488736875014E-7</v>
      </c>
      <c r="AZ290" s="22">
        <f>VLOOKUP($B290,Sheet3!$A:$Z,12,FALSE)</f>
        <v>8.2855882086319422E-4</v>
      </c>
      <c r="BA290" s="22">
        <f>VLOOKUP($B290,Sheet3!$A:$Z,13,FALSE)</f>
        <v>1.3939094405798773E-6</v>
      </c>
      <c r="BB290" s="22">
        <f>VLOOKUP($B290,Sheet3!$A:$Z,14,FALSE)</f>
        <v>3.3786181080457095E-4</v>
      </c>
      <c r="BC290" s="23">
        <f>VLOOKUP($B290,Sheet3!$A:$Z,15,FALSE)</f>
        <v>1.1617708768116383E-6</v>
      </c>
      <c r="BD290" s="22">
        <f>VLOOKUP($B290,Sheet3!$A:$Z,16,FALSE)</f>
        <v>8.9422891566680982E-5</v>
      </c>
      <c r="BE290" s="22">
        <f>VLOOKUP($B290,Sheet3!$A:$Z,17,FALSE)</f>
        <v>7.3369090656621148E-5</v>
      </c>
      <c r="BF290" s="22">
        <f>VLOOKUP($B290,Sheet3!$A:$Z,18,FALSE)</f>
        <v>1.1022496873337727E-4</v>
      </c>
      <c r="BG290" s="22">
        <f>VLOOKUP($B290,Sheet3!$A:$Z,19,FALSE)</f>
        <v>7.5997033065723082E-6</v>
      </c>
      <c r="BH290" s="22">
        <f>VLOOKUP($B290,Sheet3!$A:$Z,20,FALSE)</f>
        <v>7.0431922171714184E-4</v>
      </c>
      <c r="BI290" s="22">
        <f>VLOOKUP($B290,Sheet3!$A:$Z,21,FALSE)</f>
        <v>4.6731267806121601E-4</v>
      </c>
      <c r="BJ290" s="22">
        <f>VLOOKUP($B290,Sheet3!$A:$Z,22,FALSE)</f>
        <v>9.6132917268567736E-7</v>
      </c>
      <c r="BK290" s="22">
        <f>VLOOKUP($B290,Sheet3!$A:$Z,23,FALSE)</f>
        <v>3.2852882540667611E-6</v>
      </c>
      <c r="BL290" s="22">
        <f>VLOOKUP($B290,Sheet3!$A:$Z,24,FALSE)</f>
        <v>6.9665743943475641E-7</v>
      </c>
      <c r="BM290" s="22">
        <f>VLOOKUP($B290,Sheet3!$A:$Z,25,FALSE)</f>
        <v>1.0193406511121674E-6</v>
      </c>
      <c r="BN290" s="22">
        <f>VLOOKUP($B290,Sheet3!$A:$Z,25,FALSE)</f>
        <v>1.0193406511121674E-6</v>
      </c>
    </row>
    <row r="291" spans="1:66" hidden="1" x14ac:dyDescent="0.2">
      <c r="A291" t="str">
        <f>VLOOKUP(B291,Sheet3!A:B,2,FALSE)</f>
        <v>compare with baikal</v>
      </c>
      <c r="B291" s="12" t="s">
        <v>126</v>
      </c>
      <c r="C291" s="13">
        <v>96.65</v>
      </c>
      <c r="D291" s="13">
        <v>3.23</v>
      </c>
      <c r="E291" s="12" t="s">
        <v>1427</v>
      </c>
      <c r="F291" s="11" t="s">
        <v>1468</v>
      </c>
      <c r="G291" s="13" t="s">
        <v>1446</v>
      </c>
      <c r="H291" s="12"/>
      <c r="I291" s="12"/>
      <c r="J291" s="12" t="s">
        <v>308</v>
      </c>
      <c r="K291" s="12">
        <v>5</v>
      </c>
      <c r="L291" s="12">
        <v>100</v>
      </c>
      <c r="M291" s="12">
        <v>3.92</v>
      </c>
      <c r="N291" s="11"/>
      <c r="O291" s="11"/>
      <c r="P291" s="11"/>
      <c r="Q291" s="11"/>
      <c r="R291" s="11"/>
      <c r="S291" s="11"/>
      <c r="T291" s="11"/>
      <c r="U291" s="11" t="s">
        <v>1449</v>
      </c>
      <c r="V291" s="12" t="s">
        <v>1469</v>
      </c>
      <c r="W291" s="11"/>
      <c r="X291" s="14">
        <v>490</v>
      </c>
      <c r="Y291" s="14">
        <v>3741</v>
      </c>
      <c r="Z291" s="14">
        <v>490</v>
      </c>
      <c r="AA291" s="15">
        <v>0.85805048318490795</v>
      </c>
      <c r="AB291" s="16">
        <v>0.56633553718478702</v>
      </c>
      <c r="AC291" s="17">
        <v>3745564</v>
      </c>
      <c r="AD291" s="14">
        <v>37736</v>
      </c>
      <c r="AE291" s="14">
        <v>37736</v>
      </c>
      <c r="AF291" s="14">
        <v>7644.0081632653</v>
      </c>
      <c r="AG291" s="14">
        <v>7644.0081632653</v>
      </c>
      <c r="AH291" s="14">
        <v>10772</v>
      </c>
      <c r="AI291" s="14">
        <v>10772</v>
      </c>
      <c r="AJ291" s="14">
        <v>11</v>
      </c>
      <c r="AK291" s="14">
        <v>45</v>
      </c>
      <c r="AL291" s="14">
        <v>0</v>
      </c>
      <c r="AM291" s="14">
        <v>1</v>
      </c>
      <c r="AN291" s="14">
        <v>1</v>
      </c>
      <c r="AO291" s="14">
        <v>1</v>
      </c>
      <c r="AP291" s="14">
        <v>48</v>
      </c>
      <c r="AQ291" s="22">
        <f>VLOOKUP($B291,Sheet3!$A:$Z,3,FALSE)</f>
        <v>1.4888020824118682E-4</v>
      </c>
      <c r="AR291" s="22">
        <f>VLOOKUP($B291,Sheet3!$A:$Z,4,FALSE)</f>
        <v>1.2797856545423258E-3</v>
      </c>
      <c r="AS291" s="22">
        <f>VLOOKUP($B291,Sheet3!$A:$Z,5,FALSE)</f>
        <v>4.6920783968435533E-4</v>
      </c>
      <c r="AT291" s="22">
        <f>VLOOKUP($B291,Sheet3!$A:$Z,6,FALSE)</f>
        <v>1.1392743196436954E-3</v>
      </c>
      <c r="AU291" s="22">
        <f>VLOOKUP($B291,Sheet3!$A:$Z,6,FALSE)</f>
        <v>1.1392743196436954E-3</v>
      </c>
      <c r="AV291" s="22">
        <f>VLOOKUP($B291,Sheet3!$A:$Z,8,FALSE)</f>
        <v>1.3292392134243563E-5</v>
      </c>
      <c r="AW291" s="22">
        <f>VLOOKUP($B291,Sheet3!$A:$Z,9,FALSE)</f>
        <v>6.1573679669479812E-6</v>
      </c>
      <c r="AX291" s="22">
        <f>VLOOKUP($B291,Sheet3!$A:$Z,10,FALSE)</f>
        <v>1.0440095751674257E-5</v>
      </c>
      <c r="AY291" s="22">
        <f>VLOOKUP($B291,Sheet3!$A:$Z,11,FALSE)</f>
        <v>2.3246077078709332E-5</v>
      </c>
      <c r="AZ291" s="22">
        <f>VLOOKUP($B291,Sheet3!$A:$Z,12,FALSE)</f>
        <v>2.0089215879561439E-6</v>
      </c>
      <c r="BA291" s="22">
        <f>VLOOKUP($B291,Sheet3!$A:$Z,13,FALSE)</f>
        <v>2.6670403201182898E-5</v>
      </c>
      <c r="BB291" s="22">
        <f>VLOOKUP($B291,Sheet3!$A:$Z,14,FALSE)</f>
        <v>2.2949933938486742E-6</v>
      </c>
      <c r="BC291" s="23">
        <f>VLOOKUP($B291,Sheet3!$A:$Z,15,FALSE)</f>
        <v>1.7895907044121809E-5</v>
      </c>
      <c r="BD291" s="22">
        <f>VLOOKUP($B291,Sheet3!$A:$Z,16,FALSE)</f>
        <v>7.5150810170348259E-5</v>
      </c>
      <c r="BE291" s="22">
        <f>VLOOKUP($B291,Sheet3!$A:$Z,17,FALSE)</f>
        <v>1.4019954050149789E-3</v>
      </c>
      <c r="BF291" s="22">
        <f>VLOOKUP($B291,Sheet3!$A:$Z,18,FALSE)</f>
        <v>8.9290942475562661E-4</v>
      </c>
      <c r="BG291" s="22">
        <f>VLOOKUP($B291,Sheet3!$A:$Z,19,FALSE)</f>
        <v>9.7950858285575504E-6</v>
      </c>
      <c r="BH291" s="22">
        <f>VLOOKUP($B291,Sheet3!$A:$Z,20,FALSE)</f>
        <v>3.354531020263911E-6</v>
      </c>
      <c r="BI291" s="22">
        <f>VLOOKUP($B291,Sheet3!$A:$Z,21,FALSE)</f>
        <v>2.6288999981715474E-5</v>
      </c>
      <c r="BJ291" s="22">
        <f>VLOOKUP($B291,Sheet3!$A:$Z,22,FALSE)</f>
        <v>1.1205487804763387E-5</v>
      </c>
      <c r="BK291" s="22">
        <f>VLOOKUP($B291,Sheet3!$A:$Z,23,FALSE)</f>
        <v>8.5419822595734801E-6</v>
      </c>
      <c r="BL291" s="22">
        <f>VLOOKUP($B291,Sheet3!$A:$Z,24,FALSE)</f>
        <v>1.4151081722077499E-5</v>
      </c>
      <c r="BM291" s="22">
        <f>VLOOKUP($B291,Sheet3!$A:$Z,25,FALSE)</f>
        <v>1.1306200885479248E-5</v>
      </c>
      <c r="BN291" s="22">
        <f>VLOOKUP($B291,Sheet3!$A:$Z,25,FALSE)</f>
        <v>1.1306200885479248E-5</v>
      </c>
    </row>
    <row r="292" spans="1:66" hidden="1" x14ac:dyDescent="0.2">
      <c r="A292" t="str">
        <f>VLOOKUP(B292,Sheet3!A:B,2,FALSE)</f>
        <v>compare with baikal</v>
      </c>
      <c r="B292" s="12" t="s">
        <v>239</v>
      </c>
      <c r="C292" s="13">
        <v>59.61</v>
      </c>
      <c r="D292" s="13">
        <v>7.04</v>
      </c>
      <c r="E292" s="12" t="s">
        <v>1427</v>
      </c>
      <c r="F292" s="11" t="s">
        <v>1470</v>
      </c>
      <c r="G292" s="13" t="s">
        <v>1446</v>
      </c>
      <c r="H292" s="12"/>
      <c r="I292" s="12"/>
      <c r="J292" s="12" t="s">
        <v>308</v>
      </c>
      <c r="K292" s="12">
        <v>1</v>
      </c>
      <c r="L292" s="12">
        <v>62.75</v>
      </c>
      <c r="M292" s="12">
        <v>11.76</v>
      </c>
      <c r="N292" s="11" t="s">
        <v>309</v>
      </c>
      <c r="O292" s="11" t="s">
        <v>310</v>
      </c>
      <c r="P292" s="11" t="s">
        <v>311</v>
      </c>
      <c r="Q292" s="11" t="s">
        <v>312</v>
      </c>
      <c r="R292" s="11" t="s">
        <v>312</v>
      </c>
      <c r="S292" s="11" t="s">
        <v>312</v>
      </c>
      <c r="T292" s="11" t="s">
        <v>312</v>
      </c>
      <c r="U292" s="11" t="s">
        <v>1449</v>
      </c>
      <c r="V292" s="12" t="s">
        <v>1471</v>
      </c>
      <c r="W292" s="11" t="s">
        <v>1472</v>
      </c>
      <c r="X292" s="14">
        <v>2661</v>
      </c>
      <c r="Y292" s="14">
        <v>6045</v>
      </c>
      <c r="Z292" s="14">
        <v>2661</v>
      </c>
      <c r="AA292" s="15">
        <v>0.85623633934240295</v>
      </c>
      <c r="AB292" s="16">
        <v>0.550015175096494</v>
      </c>
      <c r="AC292" s="17">
        <v>4477731</v>
      </c>
      <c r="AD292" s="14">
        <v>11688</v>
      </c>
      <c r="AE292" s="14">
        <v>11688</v>
      </c>
      <c r="AF292" s="14">
        <v>1682.72491544532</v>
      </c>
      <c r="AG292" s="14">
        <v>1682.72491544532</v>
      </c>
      <c r="AH292" s="14">
        <v>1687</v>
      </c>
      <c r="AI292" s="14">
        <v>1687</v>
      </c>
      <c r="AJ292" s="14">
        <v>11</v>
      </c>
      <c r="AK292" s="14">
        <v>58</v>
      </c>
      <c r="AL292" s="14">
        <v>0</v>
      </c>
      <c r="AM292" s="14">
        <v>1</v>
      </c>
      <c r="AN292" s="14">
        <v>2</v>
      </c>
      <c r="AO292" s="14">
        <v>3</v>
      </c>
      <c r="AP292" s="14">
        <v>64</v>
      </c>
      <c r="AQ292" s="22">
        <f>VLOOKUP($B292,Sheet3!$A:$Z,3,FALSE)</f>
        <v>2.0942289585350107E-4</v>
      </c>
      <c r="AR292" s="22">
        <f>VLOOKUP($B292,Sheet3!$A:$Z,4,FALSE)</f>
        <v>5.4128577845545403E-4</v>
      </c>
      <c r="AS292" s="22">
        <f>VLOOKUP($B292,Sheet3!$A:$Z,5,FALSE)</f>
        <v>3.45419525946051E-4</v>
      </c>
      <c r="AT292" s="22">
        <f>VLOOKUP($B292,Sheet3!$A:$Z,6,FALSE)</f>
        <v>4.8027074110874732E-4</v>
      </c>
      <c r="AU292" s="22">
        <f>VLOOKUP($B292,Sheet3!$A:$Z,6,FALSE)</f>
        <v>4.8027074110874732E-4</v>
      </c>
      <c r="AV292" s="22">
        <f>VLOOKUP($B292,Sheet3!$A:$Z,8,FALSE)</f>
        <v>1.3979600061964867E-4</v>
      </c>
      <c r="AW292" s="22">
        <f>VLOOKUP($B292,Sheet3!$A:$Z,9,FALSE)</f>
        <v>1.478414488204471E-4</v>
      </c>
      <c r="AX292" s="22">
        <f>VLOOKUP($B292,Sheet3!$A:$Z,10,FALSE)</f>
        <v>1.1022095552710118E-4</v>
      </c>
      <c r="AY292" s="22">
        <f>VLOOKUP($B292,Sheet3!$A:$Z,11,FALSE)</f>
        <v>9.1591413414935163E-5</v>
      </c>
      <c r="AZ292" s="22">
        <f>VLOOKUP($B292,Sheet3!$A:$Z,12,FALSE)</f>
        <v>1.2533130584652615E-4</v>
      </c>
      <c r="BA292" s="22">
        <f>VLOOKUP($B292,Sheet3!$A:$Z,13,FALSE)</f>
        <v>9.6545702676838609E-5</v>
      </c>
      <c r="BB292" s="22">
        <f>VLOOKUP($B292,Sheet3!$A:$Z,14,FALSE)</f>
        <v>1.3274684928942632E-4</v>
      </c>
      <c r="BC292" s="23">
        <f>VLOOKUP($B292,Sheet3!$A:$Z,15,FALSE)</f>
        <v>1.1391591903500361E-4</v>
      </c>
      <c r="BD292" s="22">
        <f>VLOOKUP($B292,Sheet3!$A:$Z,16,FALSE)</f>
        <v>1.3898543434005719E-4</v>
      </c>
      <c r="BE292" s="22">
        <f>VLOOKUP($B292,Sheet3!$A:$Z,17,FALSE)</f>
        <v>6.9691627023653346E-4</v>
      </c>
      <c r="BF292" s="22">
        <f>VLOOKUP($B292,Sheet3!$A:$Z,18,FALSE)</f>
        <v>4.6482737244737986E-4</v>
      </c>
      <c r="BG292" s="22">
        <f>VLOOKUP($B292,Sheet3!$A:$Z,19,FALSE)</f>
        <v>1.1092494097816042E-4</v>
      </c>
      <c r="BH292" s="22">
        <f>VLOOKUP($B292,Sheet3!$A:$Z,20,FALSE)</f>
        <v>1.2413816183952869E-4</v>
      </c>
      <c r="BI292" s="22">
        <f>VLOOKUP($B292,Sheet3!$A:$Z,21,FALSE)</f>
        <v>1.1335935712487657E-4</v>
      </c>
      <c r="BJ292" s="22">
        <f>VLOOKUP($B292,Sheet3!$A:$Z,22,FALSE)</f>
        <v>9.5861344042740771E-5</v>
      </c>
      <c r="BK292" s="22">
        <f>VLOOKUP($B292,Sheet3!$A:$Z,23,FALSE)</f>
        <v>1.3115703427986353E-4</v>
      </c>
      <c r="BL292" s="22">
        <f>VLOOKUP($B292,Sheet3!$A:$Z,24,FALSE)</f>
        <v>1.0904508107143338E-4</v>
      </c>
      <c r="BM292" s="22">
        <f>VLOOKUP($B292,Sheet3!$A:$Z,25,FALSE)</f>
        <v>7.8852275080947031E-5</v>
      </c>
      <c r="BN292" s="22">
        <f>VLOOKUP($B292,Sheet3!$A:$Z,25,FALSE)</f>
        <v>7.8852275080947031E-5</v>
      </c>
    </row>
    <row r="293" spans="1:66" hidden="1" x14ac:dyDescent="0.2">
      <c r="A293">
        <f>VLOOKUP(B293,Sheet3!A:B,2,FALSE)</f>
        <v>0</v>
      </c>
      <c r="B293" s="12" t="s">
        <v>1255</v>
      </c>
      <c r="C293" s="13">
        <v>97.8</v>
      </c>
      <c r="D293" s="13">
        <v>3.3</v>
      </c>
      <c r="E293" s="12" t="s">
        <v>1248</v>
      </c>
      <c r="F293" s="11" t="s">
        <v>1249</v>
      </c>
      <c r="G293" s="13" t="s">
        <v>307</v>
      </c>
      <c r="H293" s="12" t="s">
        <v>1113</v>
      </c>
      <c r="I293" s="12"/>
      <c r="J293" s="12" t="s">
        <v>308</v>
      </c>
      <c r="K293" s="12">
        <v>2</v>
      </c>
      <c r="L293" s="12">
        <v>96.08</v>
      </c>
      <c r="M293" s="12">
        <v>5.26</v>
      </c>
      <c r="N293" s="11" t="s">
        <v>309</v>
      </c>
      <c r="O293" s="11" t="s">
        <v>312</v>
      </c>
      <c r="P293" s="11" t="s">
        <v>312</v>
      </c>
      <c r="Q293" s="11" t="s">
        <v>312</v>
      </c>
      <c r="R293" s="11" t="s">
        <v>312</v>
      </c>
      <c r="S293" s="11" t="s">
        <v>312</v>
      </c>
      <c r="T293" s="11" t="s">
        <v>312</v>
      </c>
      <c r="U293" s="11" t="s">
        <v>1251</v>
      </c>
      <c r="V293" s="12" t="s">
        <v>1256</v>
      </c>
      <c r="W293" s="11" t="s">
        <v>1253</v>
      </c>
      <c r="X293" s="14">
        <v>291</v>
      </c>
      <c r="Y293" s="14">
        <v>3968</v>
      </c>
      <c r="Z293" s="14">
        <v>291</v>
      </c>
      <c r="AA293" s="15">
        <v>0.91570153744038496</v>
      </c>
      <c r="AB293" s="16">
        <v>0.64962713583891696</v>
      </c>
      <c r="AC293" s="17">
        <v>4345014</v>
      </c>
      <c r="AD293" s="14">
        <v>106559</v>
      </c>
      <c r="AE293" s="14">
        <v>106559</v>
      </c>
      <c r="AF293" s="14">
        <v>14931.319587628799</v>
      </c>
      <c r="AG293" s="14">
        <v>14931.319587628799</v>
      </c>
      <c r="AH293" s="14">
        <v>28384</v>
      </c>
      <c r="AI293" s="14">
        <v>28384</v>
      </c>
      <c r="AJ293" s="14">
        <v>11</v>
      </c>
      <c r="AK293" s="14">
        <v>56</v>
      </c>
      <c r="AL293" s="14">
        <v>0</v>
      </c>
      <c r="AM293" s="14">
        <v>2</v>
      </c>
      <c r="AN293" s="14">
        <v>1</v>
      </c>
      <c r="AO293" s="14">
        <v>2</v>
      </c>
      <c r="AP293" s="14">
        <v>61</v>
      </c>
      <c r="AQ293" s="22">
        <f>VLOOKUP($B293,Sheet3!$A:$Z,3,FALSE)</f>
        <v>7.9659888582710614E-4</v>
      </c>
      <c r="AR293" s="22">
        <f>VLOOKUP($B293,Sheet3!$A:$Z,4,FALSE)</f>
        <v>2.2060462622165095E-4</v>
      </c>
      <c r="AS293" s="22">
        <f>VLOOKUP($B293,Sheet3!$A:$Z,5,FALSE)</f>
        <v>3.586315024342892E-4</v>
      </c>
      <c r="AT293" s="22">
        <f>VLOOKUP($B293,Sheet3!$A:$Z,6,FALSE)</f>
        <v>1.389862058015227E-4</v>
      </c>
      <c r="AU293" s="22">
        <f>VLOOKUP($B293,Sheet3!$A:$Z,6,FALSE)</f>
        <v>1.389862058015227E-4</v>
      </c>
      <c r="AV293" s="22">
        <f>VLOOKUP($B293,Sheet3!$A:$Z,8,FALSE)</f>
        <v>1.2567970547542493E-6</v>
      </c>
      <c r="AW293" s="22">
        <f>VLOOKUP($B293,Sheet3!$A:$Z,9,FALSE)</f>
        <v>7.4411608584665264E-5</v>
      </c>
      <c r="AX293" s="22">
        <f>VLOOKUP($B293,Sheet3!$A:$Z,10,FALSE)</f>
        <v>8.9070640711312099E-7</v>
      </c>
      <c r="AY293" s="22">
        <f>VLOOKUP($B293,Sheet3!$A:$Z,11,FALSE)</f>
        <v>7.7239781990514082E-7</v>
      </c>
      <c r="AZ293" s="22">
        <f>VLOOKUP($B293,Sheet3!$A:$Z,12,FALSE)</f>
        <v>7.4644552159111157E-5</v>
      </c>
      <c r="BA293" s="22">
        <f>VLOOKUP($B293,Sheet3!$A:$Z,13,FALSE)</f>
        <v>8.2365099545789506E-7</v>
      </c>
      <c r="BB293" s="22">
        <f>VLOOKUP($B293,Sheet3!$A:$Z,14,FALSE)</f>
        <v>6.1593895089763642E-6</v>
      </c>
      <c r="BC293" s="23">
        <f>VLOOKUP($B293,Sheet3!$A:$Z,15,FALSE)</f>
        <v>6.9195354855323592E-7</v>
      </c>
      <c r="BD293" s="22">
        <f>VLOOKUP($B293,Sheet3!$A:$Z,16,FALSE)</f>
        <v>2.7292086509581677E-4</v>
      </c>
      <c r="BE293" s="22">
        <f>VLOOKUP($B293,Sheet3!$A:$Z,17,FALSE)</f>
        <v>2.2171751814525277E-4</v>
      </c>
      <c r="BF293" s="22">
        <f>VLOOKUP($B293,Sheet3!$A:$Z,18,FALSE)</f>
        <v>1.2226751123168761E-4</v>
      </c>
      <c r="BG293" s="22">
        <f>VLOOKUP($B293,Sheet3!$A:$Z,19,FALSE)</f>
        <v>3.7096522890367372E-7</v>
      </c>
      <c r="BH293" s="22">
        <f>VLOOKUP($B293,Sheet3!$A:$Z,20,FALSE)</f>
        <v>1.0647056044180188E-5</v>
      </c>
      <c r="BI293" s="22">
        <f>VLOOKUP($B293,Sheet3!$A:$Z,21,FALSE)</f>
        <v>2.1121873801422681E-3</v>
      </c>
      <c r="BJ293" s="22">
        <f>VLOOKUP($B293,Sheet3!$A:$Z,22,FALSE)</f>
        <v>4.1254271782267961E-7</v>
      </c>
      <c r="BK293" s="22">
        <f>VLOOKUP($B293,Sheet3!$A:$Z,23,FALSE)</f>
        <v>3.4195771766449491E-7</v>
      </c>
      <c r="BL293" s="22">
        <f>VLOOKUP($B293,Sheet3!$A:$Z,24,FALSE)</f>
        <v>3.30329508057868E-7</v>
      </c>
      <c r="BM293" s="22">
        <f>VLOOKUP($B293,Sheet3!$A:$Z,25,FALSE)</f>
        <v>2.7845408996255206E-7</v>
      </c>
      <c r="BN293" s="22">
        <f>VLOOKUP($B293,Sheet3!$A:$Z,25,FALSE)</f>
        <v>2.7845408996255206E-7</v>
      </c>
    </row>
    <row r="294" spans="1:66" hidden="1" x14ac:dyDescent="0.2">
      <c r="A294" t="str">
        <f>VLOOKUP(B294,Sheet3!A:B,2,FALSE)</f>
        <v>compare with baikal</v>
      </c>
      <c r="B294" s="12" t="s">
        <v>158</v>
      </c>
      <c r="C294" s="13">
        <v>97.1</v>
      </c>
      <c r="D294" s="13">
        <v>0.04</v>
      </c>
      <c r="E294" s="12" t="s">
        <v>1427</v>
      </c>
      <c r="F294" s="11" t="s">
        <v>1470</v>
      </c>
      <c r="G294" s="13" t="s">
        <v>1446</v>
      </c>
      <c r="H294" s="12"/>
      <c r="I294" s="12"/>
      <c r="J294" s="12" t="s">
        <v>308</v>
      </c>
      <c r="K294" s="12">
        <v>8</v>
      </c>
      <c r="L294" s="12">
        <v>100</v>
      </c>
      <c r="M294" s="12">
        <v>5.26</v>
      </c>
      <c r="N294" s="11"/>
      <c r="O294" s="11"/>
      <c r="P294" s="11"/>
      <c r="Q294" s="11"/>
      <c r="R294" s="11"/>
      <c r="S294" s="11"/>
      <c r="T294" s="11"/>
      <c r="U294" s="11" t="s">
        <v>1449</v>
      </c>
      <c r="V294" s="12" t="s">
        <v>1473</v>
      </c>
      <c r="W294" s="11"/>
      <c r="X294" s="14">
        <v>202</v>
      </c>
      <c r="Y294" s="14">
        <v>4397</v>
      </c>
      <c r="Z294" s="14">
        <v>202</v>
      </c>
      <c r="AA294" s="15">
        <v>0.85942936851084195</v>
      </c>
      <c r="AB294" s="16">
        <v>0.56582267505983097</v>
      </c>
      <c r="AC294" s="17">
        <v>4705734</v>
      </c>
      <c r="AD294" s="14">
        <v>169686</v>
      </c>
      <c r="AE294" s="14">
        <v>169686</v>
      </c>
      <c r="AF294" s="14">
        <v>23295.712871287102</v>
      </c>
      <c r="AG294" s="14">
        <v>23295.712871287102</v>
      </c>
      <c r="AH294" s="14">
        <v>39225</v>
      </c>
      <c r="AI294" s="14">
        <v>39225</v>
      </c>
      <c r="AJ294" s="14">
        <v>11</v>
      </c>
      <c r="AK294" s="14">
        <v>46</v>
      </c>
      <c r="AL294" s="14">
        <v>0</v>
      </c>
      <c r="AM294" s="14">
        <v>1</v>
      </c>
      <c r="AN294" s="14">
        <v>0</v>
      </c>
      <c r="AO294" s="14">
        <v>2</v>
      </c>
      <c r="AP294" s="14">
        <v>49</v>
      </c>
      <c r="AQ294" s="22">
        <f>VLOOKUP($B294,Sheet3!$A:$Z,3,FALSE)</f>
        <v>1.6125766114308895E-3</v>
      </c>
      <c r="AR294" s="22">
        <f>VLOOKUP($B294,Sheet3!$A:$Z,4,FALSE)</f>
        <v>9.4560985975594009E-4</v>
      </c>
      <c r="AS294" s="22">
        <f>VLOOKUP($B294,Sheet3!$A:$Z,5,FALSE)</f>
        <v>1.8688904785338898E-3</v>
      </c>
      <c r="AT294" s="22">
        <f>VLOOKUP($B294,Sheet3!$A:$Z,6,FALSE)</f>
        <v>9.8331526420056465E-4</v>
      </c>
      <c r="AU294" s="22">
        <f>VLOOKUP($B294,Sheet3!$A:$Z,6,FALSE)</f>
        <v>9.8331526420056465E-4</v>
      </c>
      <c r="AV294" s="22">
        <f>VLOOKUP($B294,Sheet3!$A:$Z,8,FALSE)</f>
        <v>3.8420445865887579E-7</v>
      </c>
      <c r="AW294" s="22">
        <f>VLOOKUP($B294,Sheet3!$A:$Z,9,FALSE)</f>
        <v>7.8422090923227005E-6</v>
      </c>
      <c r="AX294" s="22">
        <f>VLOOKUP($B294,Sheet3!$A:$Z,10,FALSE)</f>
        <v>4.5178602054636797E-8</v>
      </c>
      <c r="AY294" s="22">
        <f>VLOOKUP($B294,Sheet3!$A:$Z,11,FALSE)</f>
        <v>1.1937911213031111E-8</v>
      </c>
      <c r="AZ294" s="22">
        <f>VLOOKUP($B294,Sheet3!$A:$Z,12,FALSE)</f>
        <v>1.9249156746490533E-6</v>
      </c>
      <c r="BA294" s="22">
        <f>VLOOKUP($B294,Sheet3!$A:$Z,13,FALSE)</f>
        <v>1.9365951178528069E-8</v>
      </c>
      <c r="BB294" s="22">
        <f>VLOOKUP($B294,Sheet3!$A:$Z,14,FALSE)</f>
        <v>1.3653610148755782E-7</v>
      </c>
      <c r="BC294" s="23">
        <f>VLOOKUP($B294,Sheet3!$A:$Z,15,FALSE)</f>
        <v>5.1277717816692674E-8</v>
      </c>
      <c r="BD294" s="22">
        <f>VLOOKUP($B294,Sheet3!$A:$Z,16,FALSE)</f>
        <v>5.3705944468652002E-4</v>
      </c>
      <c r="BE294" s="22">
        <f>VLOOKUP($B294,Sheet3!$A:$Z,17,FALSE)</f>
        <v>2.7397873294317128E-3</v>
      </c>
      <c r="BF294" s="22">
        <f>VLOOKUP($B294,Sheet3!$A:$Z,18,FALSE)</f>
        <v>6.1705116689502143E-4</v>
      </c>
      <c r="BG294" s="22">
        <f>VLOOKUP($B294,Sheet3!$A:$Z,19,FALSE)</f>
        <v>1.4043735828607551E-7</v>
      </c>
      <c r="BH294" s="22">
        <f>VLOOKUP($B294,Sheet3!$A:$Z,20,FALSE)</f>
        <v>3.7742851945193786E-7</v>
      </c>
      <c r="BI294" s="22">
        <f>VLOOKUP($B294,Sheet3!$A:$Z,21,FALSE)</f>
        <v>1.4426662722092393E-4</v>
      </c>
      <c r="BJ294" s="22">
        <f>VLOOKUP($B294,Sheet3!$A:$Z,22,FALSE)</f>
        <v>9.1257934353736623E-8</v>
      </c>
      <c r="BK294" s="22">
        <f>VLOOKUP($B294,Sheet3!$A:$Z,23,FALSE)</f>
        <v>1.0363858530024694E-7</v>
      </c>
      <c r="BL294" s="22">
        <f>VLOOKUP($B294,Sheet3!$A:$Z,24,FALSE)</f>
        <v>2.5283333584843473E-7</v>
      </c>
      <c r="BM294" s="22">
        <f>VLOOKUP($B294,Sheet3!$A:$Z,25,FALSE)</f>
        <v>3.0578562111067987E-8</v>
      </c>
      <c r="BN294" s="22">
        <f>VLOOKUP($B294,Sheet3!$A:$Z,25,FALSE)</f>
        <v>3.0578562111067987E-8</v>
      </c>
    </row>
    <row r="295" spans="1:66" hidden="1" x14ac:dyDescent="0.2">
      <c r="A295" t="str">
        <f>VLOOKUP(B295,Sheet3!A:B,2,FALSE)</f>
        <v>compare with baikal</v>
      </c>
      <c r="B295" s="12" t="s">
        <v>153</v>
      </c>
      <c r="C295" s="13">
        <v>95.65</v>
      </c>
      <c r="D295" s="13">
        <v>6.13</v>
      </c>
      <c r="E295" s="12" t="s">
        <v>1427</v>
      </c>
      <c r="F295" s="11" t="s">
        <v>1474</v>
      </c>
      <c r="G295" s="13" t="s">
        <v>1446</v>
      </c>
      <c r="H295" s="12"/>
      <c r="I295" s="12"/>
      <c r="J295" s="12" t="s">
        <v>308</v>
      </c>
      <c r="K295" s="12">
        <v>3</v>
      </c>
      <c r="L295" s="12">
        <v>98.04</v>
      </c>
      <c r="M295" s="12">
        <v>7.84</v>
      </c>
      <c r="N295" s="11" t="s">
        <v>309</v>
      </c>
      <c r="O295" s="11" t="s">
        <v>496</v>
      </c>
      <c r="P295" s="11" t="s">
        <v>1428</v>
      </c>
      <c r="Q295" s="11" t="s">
        <v>1447</v>
      </c>
      <c r="R295" s="11" t="s">
        <v>1448</v>
      </c>
      <c r="S295" s="11" t="s">
        <v>312</v>
      </c>
      <c r="T295" s="11" t="s">
        <v>312</v>
      </c>
      <c r="U295" s="11" t="s">
        <v>1475</v>
      </c>
      <c r="V295" s="12" t="s">
        <v>1476</v>
      </c>
      <c r="W295" s="11" t="s">
        <v>1451</v>
      </c>
      <c r="X295" s="14">
        <v>191</v>
      </c>
      <c r="Y295" s="14">
        <v>2427</v>
      </c>
      <c r="Z295" s="14">
        <v>191</v>
      </c>
      <c r="AA295" s="15">
        <v>0.89638409185610401</v>
      </c>
      <c r="AB295" s="16">
        <v>0.49248567980916702</v>
      </c>
      <c r="AC295" s="17">
        <v>2397489</v>
      </c>
      <c r="AD295" s="14">
        <v>71263</v>
      </c>
      <c r="AE295" s="14">
        <v>71263</v>
      </c>
      <c r="AF295" s="14">
        <v>12552.2984293193</v>
      </c>
      <c r="AG295" s="14">
        <v>12552.2984293193</v>
      </c>
      <c r="AH295" s="14">
        <v>18160</v>
      </c>
      <c r="AI295" s="14">
        <v>18160</v>
      </c>
      <c r="AJ295" s="14">
        <v>11</v>
      </c>
      <c r="AK295" s="14">
        <v>46</v>
      </c>
      <c r="AL295" s="14">
        <v>0</v>
      </c>
      <c r="AM295" s="14">
        <v>1</v>
      </c>
      <c r="AN295" s="14">
        <v>0</v>
      </c>
      <c r="AO295" s="14">
        <v>1</v>
      </c>
      <c r="AP295" s="14">
        <v>48</v>
      </c>
      <c r="AQ295" s="22">
        <f>VLOOKUP($B295,Sheet3!$A:$Z,3,FALSE)</f>
        <v>5.5767608428879867E-6</v>
      </c>
      <c r="AR295" s="22">
        <f>VLOOKUP($B295,Sheet3!$A:$Z,4,FALSE)</f>
        <v>1.002705790451121E-3</v>
      </c>
      <c r="AS295" s="22">
        <f>VLOOKUP($B295,Sheet3!$A:$Z,5,FALSE)</f>
        <v>2.2608626148352485E-5</v>
      </c>
      <c r="AT295" s="22">
        <f>VLOOKUP($B295,Sheet3!$A:$Z,6,FALSE)</f>
        <v>3.1882120597363431E-4</v>
      </c>
      <c r="AU295" s="22">
        <f>VLOOKUP($B295,Sheet3!$A:$Z,6,FALSE)</f>
        <v>3.1882120597363431E-4</v>
      </c>
      <c r="AV295" s="22">
        <f>VLOOKUP($B295,Sheet3!$A:$Z,8,FALSE)</f>
        <v>1.1450427249456639E-7</v>
      </c>
      <c r="AW295" s="22">
        <f>VLOOKUP($B295,Sheet3!$A:$Z,9,FALSE)</f>
        <v>2.6413466296236341E-7</v>
      </c>
      <c r="AX295" s="22">
        <f>VLOOKUP($B295,Sheet3!$A:$Z,10,FALSE)</f>
        <v>8.8973788043968116E-8</v>
      </c>
      <c r="AY295" s="22">
        <f>VLOOKUP($B295,Sheet3!$A:$Z,11,FALSE)</f>
        <v>9.8302922733172077E-8</v>
      </c>
      <c r="AZ295" s="22">
        <f>VLOOKUP($B295,Sheet3!$A:$Z,12,FALSE)</f>
        <v>2.5991238445945526E-7</v>
      </c>
      <c r="BA295" s="22">
        <f>VLOOKUP($B295,Sheet3!$A:$Z,13,FALSE)</f>
        <v>9.2786843598141774E-8</v>
      </c>
      <c r="BB295" s="22">
        <f>VLOOKUP($B295,Sheet3!$A:$Z,14,FALSE)</f>
        <v>1.7058971864771951E-7</v>
      </c>
      <c r="BC295" s="23">
        <f>VLOOKUP($B295,Sheet3!$A:$Z,15,FALSE)</f>
        <v>1.0197890283189559E-7</v>
      </c>
      <c r="BD295" s="22">
        <f>VLOOKUP($B295,Sheet3!$A:$Z,16,FALSE)</f>
        <v>1.6429239440999899E-6</v>
      </c>
      <c r="BE295" s="22">
        <f>VLOOKUP($B295,Sheet3!$A:$Z,17,FALSE)</f>
        <v>1.4031893145907305E-4</v>
      </c>
      <c r="BF295" s="22">
        <f>VLOOKUP($B295,Sheet3!$A:$Z,18,FALSE)</f>
        <v>1.4582330842966302E-3</v>
      </c>
      <c r="BG295" s="22">
        <f>VLOOKUP($B295,Sheet3!$A:$Z,19,FALSE)</f>
        <v>7.8980204893469618E-8</v>
      </c>
      <c r="BH295" s="22">
        <f>VLOOKUP($B295,Sheet3!$A:$Z,20,FALSE)</f>
        <v>2.0263546835486577E-7</v>
      </c>
      <c r="BI295" s="22">
        <f>VLOOKUP($B295,Sheet3!$A:$Z,21,FALSE)</f>
        <v>1.1077603324925417E-6</v>
      </c>
      <c r="BJ295" s="22">
        <f>VLOOKUP($B295,Sheet3!$A:$Z,22,FALSE)</f>
        <v>1.8431605968714843E-7</v>
      </c>
      <c r="BK295" s="22">
        <f>VLOOKUP($B295,Sheet3!$A:$Z,23,FALSE)</f>
        <v>3.9910886487532611E-7</v>
      </c>
      <c r="BL295" s="22">
        <f>VLOOKUP($B295,Sheet3!$A:$Z,24,FALSE)</f>
        <v>5.5299135176752991E-7</v>
      </c>
      <c r="BM295" s="22">
        <f>VLOOKUP($B295,Sheet3!$A:$Z,25,FALSE)</f>
        <v>1.32465795150616E-7</v>
      </c>
      <c r="BN295" s="22">
        <f>VLOOKUP($B295,Sheet3!$A:$Z,25,FALSE)</f>
        <v>1.32465795150616E-7</v>
      </c>
    </row>
    <row r="296" spans="1:66" hidden="1" x14ac:dyDescent="0.2">
      <c r="A296" t="str">
        <f>VLOOKUP(B296,Sheet3!A:B,2,FALSE)</f>
        <v>compare with baikal</v>
      </c>
      <c r="B296" s="12" t="s">
        <v>110</v>
      </c>
      <c r="C296" s="13">
        <v>90.04</v>
      </c>
      <c r="D296" s="13">
        <v>2.9</v>
      </c>
      <c r="E296" s="12" t="s">
        <v>1614</v>
      </c>
      <c r="F296" s="11" t="s">
        <v>1615</v>
      </c>
      <c r="G296" s="13" t="s">
        <v>307</v>
      </c>
      <c r="H296" s="12"/>
      <c r="I296" s="12"/>
      <c r="J296" s="12" t="s">
        <v>308</v>
      </c>
      <c r="K296" s="12">
        <v>8</v>
      </c>
      <c r="L296" s="12">
        <v>96.08</v>
      </c>
      <c r="M296" s="12">
        <v>0</v>
      </c>
      <c r="N296" s="11" t="s">
        <v>607</v>
      </c>
      <c r="O296" s="11" t="s">
        <v>312</v>
      </c>
      <c r="P296" s="11" t="s">
        <v>312</v>
      </c>
      <c r="Q296" s="11" t="s">
        <v>312</v>
      </c>
      <c r="R296" s="11" t="s">
        <v>312</v>
      </c>
      <c r="S296" s="11" t="s">
        <v>312</v>
      </c>
      <c r="T296" s="11" t="s">
        <v>312</v>
      </c>
      <c r="U296" s="11" t="s">
        <v>333</v>
      </c>
      <c r="V296" s="12" t="s">
        <v>1616</v>
      </c>
      <c r="W296" s="11"/>
      <c r="X296" s="14">
        <v>152</v>
      </c>
      <c r="Y296" s="14">
        <v>2098</v>
      </c>
      <c r="Z296" s="14">
        <v>152</v>
      </c>
      <c r="AA296" s="15">
        <v>0.91052144573433702</v>
      </c>
      <c r="AB296" s="16">
        <v>0.48579737481824198</v>
      </c>
      <c r="AC296" s="17">
        <v>2133338</v>
      </c>
      <c r="AD296" s="14">
        <v>73174</v>
      </c>
      <c r="AE296" s="14">
        <v>73174</v>
      </c>
      <c r="AF296" s="14">
        <v>14035.118421052601</v>
      </c>
      <c r="AG296" s="14">
        <v>14035.118421052601</v>
      </c>
      <c r="AH296" s="14">
        <v>25191</v>
      </c>
      <c r="AI296" s="14">
        <v>25191</v>
      </c>
      <c r="AJ296" s="14">
        <v>11</v>
      </c>
      <c r="AK296" s="14">
        <v>40</v>
      </c>
      <c r="AL296" s="14">
        <v>0</v>
      </c>
      <c r="AM296" s="14">
        <v>1</v>
      </c>
      <c r="AN296" s="14">
        <v>0</v>
      </c>
      <c r="AO296" s="14">
        <v>0</v>
      </c>
      <c r="AP296" s="14">
        <v>41</v>
      </c>
      <c r="AQ296" s="22">
        <f>VLOOKUP($B296,Sheet3!$A:$Z,3,FALSE)</f>
        <v>3.2414448175389107E-3</v>
      </c>
      <c r="AR296" s="22">
        <f>VLOOKUP($B296,Sheet3!$A:$Z,4,FALSE)</f>
        <v>1.5268708451101336E-3</v>
      </c>
      <c r="AS296" s="22">
        <f>VLOOKUP($B296,Sheet3!$A:$Z,5,FALSE)</f>
        <v>3.276248720800424E-3</v>
      </c>
      <c r="AT296" s="22">
        <f>VLOOKUP($B296,Sheet3!$A:$Z,6,FALSE)</f>
        <v>1.7067185767091657E-3</v>
      </c>
      <c r="AU296" s="22">
        <f>VLOOKUP($B296,Sheet3!$A:$Z,6,FALSE)</f>
        <v>1.7067185767091657E-3</v>
      </c>
      <c r="AV296" s="22">
        <f>VLOOKUP($B296,Sheet3!$A:$Z,8,FALSE)</f>
        <v>4.3024856142800538E-7</v>
      </c>
      <c r="AW296" s="22">
        <f>VLOOKUP($B296,Sheet3!$A:$Z,9,FALSE)</f>
        <v>1.0063261076094276E-5</v>
      </c>
      <c r="AX296" s="22">
        <f>VLOOKUP($B296,Sheet3!$A:$Z,10,FALSE)</f>
        <v>1.3804890789671625E-9</v>
      </c>
      <c r="AY296" s="22">
        <f>VLOOKUP($B296,Sheet3!$A:$Z,11,FALSE)</f>
        <v>1.9390380940651157E-8</v>
      </c>
      <c r="AZ296" s="22">
        <f>VLOOKUP($B296,Sheet3!$A:$Z,12,FALSE)</f>
        <v>3.5332648089427294E-6</v>
      </c>
      <c r="BA296" s="22">
        <f>VLOOKUP($B296,Sheet3!$A:$Z,13,FALSE)</f>
        <v>5.6121750490234004E-9</v>
      </c>
      <c r="BB296" s="22">
        <f>VLOOKUP($B296,Sheet3!$A:$Z,14,FALSE)</f>
        <v>4.6015138992514869E-8</v>
      </c>
      <c r="BC296" s="23">
        <f>VLOOKUP($B296,Sheet3!$A:$Z,15,FALSE)</f>
        <v>7.5122886220450794E-8</v>
      </c>
      <c r="BD296" s="22">
        <f>VLOOKUP($B296,Sheet3!$A:$Z,16,FALSE)</f>
        <v>1.0559364047153545E-3</v>
      </c>
      <c r="BE296" s="22">
        <f>VLOOKUP($B296,Sheet3!$A:$Z,17,FALSE)</f>
        <v>3.8022557309985308E-3</v>
      </c>
      <c r="BF296" s="22">
        <f>VLOOKUP($B296,Sheet3!$A:$Z,18,FALSE)</f>
        <v>1.5642326489093473E-3</v>
      </c>
      <c r="BG296" s="22">
        <f>VLOOKUP($B296,Sheet3!$A:$Z,19,FALSE)</f>
        <v>1.0703718638730123E-7</v>
      </c>
      <c r="BH296" s="22">
        <f>VLOOKUP($B296,Sheet3!$A:$Z,20,FALSE)</f>
        <v>2.2479606343579852E-7</v>
      </c>
      <c r="BI296" s="22">
        <f>VLOOKUP($B296,Sheet3!$A:$Z,21,FALSE)</f>
        <v>1.9417495512710092E-4</v>
      </c>
      <c r="BJ296" s="22">
        <f>VLOOKUP($B296,Sheet3!$A:$Z,22,FALSE)</f>
        <v>1.9306201120255453E-7</v>
      </c>
      <c r="BK296" s="22">
        <f>VLOOKUP($B296,Sheet3!$A:$Z,23,FALSE)</f>
        <v>1.0094912428921783E-6</v>
      </c>
      <c r="BL296" s="22">
        <f>VLOOKUP($B296,Sheet3!$A:$Z,24,FALSE)</f>
        <v>1.2221838148571724E-6</v>
      </c>
      <c r="BM296" s="22">
        <f>VLOOKUP($B296,Sheet3!$A:$Z,25,FALSE)</f>
        <v>5.8895149448660379E-8</v>
      </c>
      <c r="BN296" s="22">
        <f>VLOOKUP($B296,Sheet3!$A:$Z,25,FALSE)</f>
        <v>5.8895149448660379E-8</v>
      </c>
    </row>
    <row r="297" spans="1:66" hidden="1" x14ac:dyDescent="0.2">
      <c r="A297" t="str">
        <f>VLOOKUP(B297,Sheet3!A:B,2,FALSE)</f>
        <v>compare with baikal</v>
      </c>
      <c r="B297" s="12" t="s">
        <v>52</v>
      </c>
      <c r="C297" s="13">
        <v>94.91</v>
      </c>
      <c r="D297" s="13">
        <v>0.19</v>
      </c>
      <c r="E297" s="12" t="s">
        <v>691</v>
      </c>
      <c r="F297" s="11" t="s">
        <v>694</v>
      </c>
      <c r="G297" s="13" t="s">
        <v>332</v>
      </c>
      <c r="H297" s="12"/>
      <c r="I297" s="12"/>
      <c r="J297" s="12" t="s">
        <v>308</v>
      </c>
      <c r="K297" s="12">
        <v>9</v>
      </c>
      <c r="L297" s="12">
        <v>96.08</v>
      </c>
      <c r="M297" s="12">
        <v>0</v>
      </c>
      <c r="N297" s="11" t="s">
        <v>309</v>
      </c>
      <c r="O297" s="11" t="s">
        <v>695</v>
      </c>
      <c r="P297" s="11" t="s">
        <v>312</v>
      </c>
      <c r="Q297" s="11" t="s">
        <v>312</v>
      </c>
      <c r="R297" s="11" t="s">
        <v>312</v>
      </c>
      <c r="S297" s="11" t="s">
        <v>312</v>
      </c>
      <c r="T297" s="11" t="s">
        <v>312</v>
      </c>
      <c r="U297" s="11" t="s">
        <v>333</v>
      </c>
      <c r="V297" s="12" t="s">
        <v>696</v>
      </c>
      <c r="W297" s="11" t="s">
        <v>697</v>
      </c>
      <c r="X297" s="14">
        <v>48</v>
      </c>
      <c r="Y297" s="14">
        <v>2522</v>
      </c>
      <c r="Z297" s="14">
        <v>48</v>
      </c>
      <c r="AA297" s="15">
        <v>0.93574091114004299</v>
      </c>
      <c r="AB297" s="16">
        <v>0.67331929500177201</v>
      </c>
      <c r="AC297" s="17">
        <v>2535439</v>
      </c>
      <c r="AD297" s="14">
        <v>262810</v>
      </c>
      <c r="AE297" s="14">
        <v>262810</v>
      </c>
      <c r="AF297" s="14">
        <v>52821.645833333299</v>
      </c>
      <c r="AG297" s="14">
        <v>52821.645833333299</v>
      </c>
      <c r="AH297" s="14">
        <v>90116</v>
      </c>
      <c r="AI297" s="14">
        <v>90116</v>
      </c>
      <c r="AJ297" s="14">
        <v>11</v>
      </c>
      <c r="AK297" s="14">
        <v>46</v>
      </c>
      <c r="AL297" s="14">
        <v>0</v>
      </c>
      <c r="AM297" s="14">
        <v>1</v>
      </c>
      <c r="AN297" s="14">
        <v>0</v>
      </c>
      <c r="AO297" s="14">
        <v>1</v>
      </c>
      <c r="AP297" s="14">
        <v>48</v>
      </c>
      <c r="AQ297" s="22">
        <f>VLOOKUP($B297,Sheet3!$A:$Z,3,FALSE)</f>
        <v>4.2973416167997533E-3</v>
      </c>
      <c r="AR297" s="22">
        <f>VLOOKUP($B297,Sheet3!$A:$Z,4,FALSE)</f>
        <v>3.4726122319459151E-3</v>
      </c>
      <c r="AS297" s="22">
        <f>VLOOKUP($B297,Sheet3!$A:$Z,5,FALSE)</f>
        <v>4.6578507838418211E-3</v>
      </c>
      <c r="AT297" s="22">
        <f>VLOOKUP($B297,Sheet3!$A:$Z,6,FALSE)</f>
        <v>3.1586637461706174E-3</v>
      </c>
      <c r="AU297" s="22">
        <f>VLOOKUP($B297,Sheet3!$A:$Z,6,FALSE)</f>
        <v>3.1586637461706174E-3</v>
      </c>
      <c r="AV297" s="22">
        <f>VLOOKUP($B297,Sheet3!$A:$Z,8,FALSE)</f>
        <v>1.4265678614433784E-6</v>
      </c>
      <c r="AW297" s="22">
        <f>VLOOKUP($B297,Sheet3!$A:$Z,9,FALSE)</f>
        <v>3.5026570960804196E-5</v>
      </c>
      <c r="AX297" s="22">
        <f>VLOOKUP($B297,Sheet3!$A:$Z,10,FALSE)</f>
        <v>1.1214653355851216E-6</v>
      </c>
      <c r="AY297" s="22">
        <f>VLOOKUP($B297,Sheet3!$A:$Z,11,FALSE)</f>
        <v>1.5017172620450303E-6</v>
      </c>
      <c r="AZ297" s="22">
        <f>VLOOKUP($B297,Sheet3!$A:$Z,12,FALSE)</f>
        <v>3.7549879916392972E-5</v>
      </c>
      <c r="BA297" s="22">
        <f>VLOOKUP($B297,Sheet3!$A:$Z,13,FALSE)</f>
        <v>6.9131720605654866E-7</v>
      </c>
      <c r="BB297" s="22">
        <f>VLOOKUP($B297,Sheet3!$A:$Z,14,FALSE)</f>
        <v>7.5812119532392317E-6</v>
      </c>
      <c r="BC297" s="23">
        <f>VLOOKUP($B297,Sheet3!$A:$Z,15,FALSE)</f>
        <v>1.2428331437640672E-6</v>
      </c>
      <c r="BD297" s="22">
        <f>VLOOKUP($B297,Sheet3!$A:$Z,16,FALSE)</f>
        <v>1.1483397341175954E-3</v>
      </c>
      <c r="BE297" s="22">
        <f>VLOOKUP($B297,Sheet3!$A:$Z,17,FALSE)</f>
        <v>4.0013330082160677E-3</v>
      </c>
      <c r="BF297" s="22">
        <f>VLOOKUP($B297,Sheet3!$A:$Z,18,FALSE)</f>
        <v>3.8744797798903829E-3</v>
      </c>
      <c r="BG297" s="22">
        <f>VLOOKUP($B297,Sheet3!$A:$Z,19,FALSE)</f>
        <v>1.3954675630924776E-6</v>
      </c>
      <c r="BH297" s="22">
        <f>VLOOKUP($B297,Sheet3!$A:$Z,20,FALSE)</f>
        <v>9.3298480862726008E-6</v>
      </c>
      <c r="BI297" s="22">
        <f>VLOOKUP($B297,Sheet3!$A:$Z,21,FALSE)</f>
        <v>9.8613128020210686E-4</v>
      </c>
      <c r="BJ297" s="22">
        <f>VLOOKUP($B297,Sheet3!$A:$Z,22,FALSE)</f>
        <v>1.5680907252932911E-6</v>
      </c>
      <c r="BK297" s="22">
        <f>VLOOKUP($B297,Sheet3!$A:$Z,23,FALSE)</f>
        <v>1.063167810637212E-6</v>
      </c>
      <c r="BL297" s="22">
        <f>VLOOKUP($B297,Sheet3!$A:$Z,24,FALSE)</f>
        <v>1.8595782220908923E-6</v>
      </c>
      <c r="BM297" s="22">
        <f>VLOOKUP($B297,Sheet3!$A:$Z,25,FALSE)</f>
        <v>7.3879214209840903E-7</v>
      </c>
      <c r="BN297" s="22">
        <f>VLOOKUP($B297,Sheet3!$A:$Z,25,FALSE)</f>
        <v>7.3879214209840903E-7</v>
      </c>
    </row>
    <row r="298" spans="1:66" hidden="1" x14ac:dyDescent="0.2">
      <c r="A298" t="str">
        <f>VLOOKUP(B298,Sheet3!A:B,2,FALSE)</f>
        <v>compare with baikal</v>
      </c>
      <c r="B298" s="12" t="s">
        <v>131</v>
      </c>
      <c r="C298" s="13">
        <v>97.8</v>
      </c>
      <c r="D298" s="13">
        <v>0</v>
      </c>
      <c r="E298" s="12" t="s">
        <v>1149</v>
      </c>
      <c r="F298" s="11" t="s">
        <v>1150</v>
      </c>
      <c r="G298" s="13" t="s">
        <v>332</v>
      </c>
      <c r="H298" s="12" t="s">
        <v>1113</v>
      </c>
      <c r="I298" s="12"/>
      <c r="J298" s="12" t="s">
        <v>308</v>
      </c>
      <c r="K298" s="12">
        <v>8</v>
      </c>
      <c r="L298" s="12">
        <v>100</v>
      </c>
      <c r="M298" s="12">
        <v>0</v>
      </c>
      <c r="N298" s="11" t="s">
        <v>309</v>
      </c>
      <c r="O298" s="11" t="s">
        <v>1151</v>
      </c>
      <c r="P298" s="11" t="s">
        <v>312</v>
      </c>
      <c r="Q298" s="11" t="s">
        <v>312</v>
      </c>
      <c r="R298" s="11" t="s">
        <v>312</v>
      </c>
      <c r="S298" s="11" t="s">
        <v>312</v>
      </c>
      <c r="T298" s="11" t="s">
        <v>312</v>
      </c>
      <c r="U298" s="11" t="s">
        <v>1150</v>
      </c>
      <c r="V298" s="12" t="s">
        <v>1152</v>
      </c>
      <c r="W298" s="11" t="s">
        <v>1153</v>
      </c>
      <c r="X298" s="14">
        <v>172</v>
      </c>
      <c r="Y298" s="14">
        <v>2883</v>
      </c>
      <c r="Z298" s="14">
        <v>172</v>
      </c>
      <c r="AA298" s="15">
        <v>0.90230304250486704</v>
      </c>
      <c r="AB298" s="16">
        <v>0.66008788580135003</v>
      </c>
      <c r="AC298" s="17">
        <v>3516609</v>
      </c>
      <c r="AD298" s="14">
        <v>138105</v>
      </c>
      <c r="AE298" s="14">
        <v>138105</v>
      </c>
      <c r="AF298" s="14">
        <v>20445.4011627906</v>
      </c>
      <c r="AG298" s="14">
        <v>20445.4011627906</v>
      </c>
      <c r="AH298" s="14">
        <v>32390</v>
      </c>
      <c r="AI298" s="14">
        <v>32390</v>
      </c>
      <c r="AJ298" s="14">
        <v>11</v>
      </c>
      <c r="AK298" s="14">
        <v>46</v>
      </c>
      <c r="AL298" s="14">
        <v>0</v>
      </c>
      <c r="AM298" s="14">
        <v>0</v>
      </c>
      <c r="AN298" s="14">
        <v>0</v>
      </c>
      <c r="AO298" s="14">
        <v>1</v>
      </c>
      <c r="AP298" s="14">
        <v>47</v>
      </c>
      <c r="AQ298" s="22">
        <f>VLOOKUP($B298,Sheet3!$A:$Z,3,FALSE)</f>
        <v>2.5845992829786751E-3</v>
      </c>
      <c r="AR298" s="22">
        <f>VLOOKUP($B298,Sheet3!$A:$Z,4,FALSE)</f>
        <v>1.2325385353310243E-3</v>
      </c>
      <c r="AS298" s="22">
        <f>VLOOKUP($B298,Sheet3!$A:$Z,5,FALSE)</f>
        <v>2.5478954283453012E-3</v>
      </c>
      <c r="AT298" s="22">
        <f>VLOOKUP($B298,Sheet3!$A:$Z,6,FALSE)</f>
        <v>2.3890793757054165E-3</v>
      </c>
      <c r="AU298" s="22">
        <f>VLOOKUP($B298,Sheet3!$A:$Z,6,FALSE)</f>
        <v>2.3890793757054165E-3</v>
      </c>
      <c r="AV298" s="22">
        <f>VLOOKUP($B298,Sheet3!$A:$Z,8,FALSE)</f>
        <v>1.2912022770974057E-6</v>
      </c>
      <c r="AW298" s="22">
        <f>VLOOKUP($B298,Sheet3!$A:$Z,9,FALSE)</f>
        <v>8.2719551794105364E-6</v>
      </c>
      <c r="AX298" s="22">
        <f>VLOOKUP($B298,Sheet3!$A:$Z,10,FALSE)</f>
        <v>5.5192132491196514E-7</v>
      </c>
      <c r="AY298" s="22">
        <f>VLOOKUP($B298,Sheet3!$A:$Z,11,FALSE)</f>
        <v>6.9788899804532635E-7</v>
      </c>
      <c r="AZ298" s="22">
        <f>VLOOKUP($B298,Sheet3!$A:$Z,12,FALSE)</f>
        <v>3.0366180425458E-6</v>
      </c>
      <c r="BA298" s="22">
        <f>VLOOKUP($B298,Sheet3!$A:$Z,13,FALSE)</f>
        <v>4.754471925035124E-7</v>
      </c>
      <c r="BB298" s="22">
        <f>VLOOKUP($B298,Sheet3!$A:$Z,14,FALSE)</f>
        <v>2.1883955816744793E-6</v>
      </c>
      <c r="BC298" s="23">
        <f>VLOOKUP($B298,Sheet3!$A:$Z,15,FALSE)</f>
        <v>5.3908277257625825E-7</v>
      </c>
      <c r="BD298" s="22">
        <f>VLOOKUP($B298,Sheet3!$A:$Z,16,FALSE)</f>
        <v>4.5174727747441894E-4</v>
      </c>
      <c r="BE298" s="22">
        <f>VLOOKUP($B298,Sheet3!$A:$Z,17,FALSE)</f>
        <v>4.3104709562074277E-3</v>
      </c>
      <c r="BF298" s="22">
        <f>VLOOKUP($B298,Sheet3!$A:$Z,18,FALSE)</f>
        <v>2.2143239113434103E-3</v>
      </c>
      <c r="BG298" s="22">
        <f>VLOOKUP($B298,Sheet3!$A:$Z,19,FALSE)</f>
        <v>7.9715856383169329E-7</v>
      </c>
      <c r="BH298" s="22">
        <f>VLOOKUP($B298,Sheet3!$A:$Z,20,FALSE)</f>
        <v>2.1853861608537724E-6</v>
      </c>
      <c r="BI298" s="22">
        <f>VLOOKUP($B298,Sheet3!$A:$Z,21,FALSE)</f>
        <v>2.0103258096261276E-4</v>
      </c>
      <c r="BJ298" s="22">
        <f>VLOOKUP($B298,Sheet3!$A:$Z,22,FALSE)</f>
        <v>5.705284988212243E-7</v>
      </c>
      <c r="BK298" s="22">
        <f>VLOOKUP($B298,Sheet3!$A:$Z,23,FALSE)</f>
        <v>5.330537864391239E-7</v>
      </c>
      <c r="BL298" s="22">
        <f>VLOOKUP($B298,Sheet3!$A:$Z,24,FALSE)</f>
        <v>1.0994495324201653E-6</v>
      </c>
      <c r="BM298" s="22">
        <f>VLOOKUP($B298,Sheet3!$A:$Z,25,FALSE)</f>
        <v>5.0053164192522194E-7</v>
      </c>
      <c r="BN298" s="22">
        <f>VLOOKUP($B298,Sheet3!$A:$Z,25,FALSE)</f>
        <v>5.0053164192522194E-7</v>
      </c>
    </row>
    <row r="299" spans="1:66" hidden="1" x14ac:dyDescent="0.2">
      <c r="A299">
        <f>VLOOKUP(B299,Sheet3!A:B,2,FALSE)</f>
        <v>0</v>
      </c>
      <c r="B299" s="12" t="s">
        <v>1283</v>
      </c>
      <c r="C299" s="13">
        <v>63.33</v>
      </c>
      <c r="D299" s="13">
        <v>0.83</v>
      </c>
      <c r="E299" s="12" t="s">
        <v>1284</v>
      </c>
      <c r="F299" s="11" t="s">
        <v>1285</v>
      </c>
      <c r="G299" s="13" t="s">
        <v>307</v>
      </c>
      <c r="H299" s="12" t="s">
        <v>1113</v>
      </c>
      <c r="I299" s="12"/>
      <c r="J299" s="12" t="s">
        <v>308</v>
      </c>
      <c r="K299" s="12">
        <v>2</v>
      </c>
      <c r="L299" s="12">
        <v>94.12</v>
      </c>
      <c r="M299" s="12">
        <v>9.8000000000000007</v>
      </c>
      <c r="N299" s="11" t="s">
        <v>309</v>
      </c>
      <c r="O299" s="11" t="s">
        <v>1176</v>
      </c>
      <c r="P299" s="11" t="s">
        <v>1177</v>
      </c>
      <c r="Q299" s="11" t="s">
        <v>1286</v>
      </c>
      <c r="R299" s="11" t="s">
        <v>312</v>
      </c>
      <c r="S299" s="11" t="s">
        <v>312</v>
      </c>
      <c r="T299" s="11" t="s">
        <v>312</v>
      </c>
      <c r="U299" s="11" t="s">
        <v>1162</v>
      </c>
      <c r="V299" s="12" t="s">
        <v>1287</v>
      </c>
      <c r="W299" s="11" t="s">
        <v>1179</v>
      </c>
      <c r="X299" s="14">
        <v>138</v>
      </c>
      <c r="Y299" s="14">
        <v>1047</v>
      </c>
      <c r="Z299" s="14">
        <v>138</v>
      </c>
      <c r="AA299" s="15">
        <v>0.89516762788748205</v>
      </c>
      <c r="AB299" s="16">
        <v>0.33985086160603101</v>
      </c>
      <c r="AC299" s="17">
        <v>916196</v>
      </c>
      <c r="AD299" s="14">
        <v>54099</v>
      </c>
      <c r="AE299" s="14">
        <v>54099</v>
      </c>
      <c r="AF299" s="14">
        <v>6639.1014492753602</v>
      </c>
      <c r="AG299" s="14">
        <v>6639.1014492753602</v>
      </c>
      <c r="AH299" s="14">
        <v>12281</v>
      </c>
      <c r="AI299" s="14">
        <v>12281</v>
      </c>
      <c r="AJ299" s="14">
        <v>11</v>
      </c>
      <c r="AK299" s="14">
        <v>39</v>
      </c>
      <c r="AL299" s="14">
        <v>0</v>
      </c>
      <c r="AM299" s="14">
        <v>0</v>
      </c>
      <c r="AN299" s="14">
        <v>0</v>
      </c>
      <c r="AO299" s="14">
        <v>1</v>
      </c>
      <c r="AP299" s="14">
        <v>40</v>
      </c>
      <c r="AQ299" s="22">
        <f>VLOOKUP($B299,Sheet3!$A:$Z,3,FALSE)</f>
        <v>1.1822959662659564E-4</v>
      </c>
      <c r="AR299" s="22">
        <f>VLOOKUP($B299,Sheet3!$A:$Z,4,FALSE)</f>
        <v>1.6387067860958269E-4</v>
      </c>
      <c r="AS299" s="22">
        <f>VLOOKUP($B299,Sheet3!$A:$Z,5,FALSE)</f>
        <v>1.3953826750035951E-4</v>
      </c>
      <c r="AT299" s="22">
        <f>VLOOKUP($B299,Sheet3!$A:$Z,6,FALSE)</f>
        <v>9.5820939384514973E-5</v>
      </c>
      <c r="AU299" s="22">
        <f>VLOOKUP($B299,Sheet3!$A:$Z,6,FALSE)</f>
        <v>9.5820939384514973E-5</v>
      </c>
      <c r="AV299" s="22">
        <f>VLOOKUP($B299,Sheet3!$A:$Z,8,FALSE)</f>
        <v>3.0508442702311533E-5</v>
      </c>
      <c r="AW299" s="22">
        <f>VLOOKUP($B299,Sheet3!$A:$Z,9,FALSE)</f>
        <v>5.0211675534884417E-4</v>
      </c>
      <c r="AX299" s="22">
        <f>VLOOKUP($B299,Sheet3!$A:$Z,10,FALSE)</f>
        <v>2.1571408151787322E-5</v>
      </c>
      <c r="AY299" s="22">
        <f>VLOOKUP($B299,Sheet3!$A:$Z,11,FALSE)</f>
        <v>1.1373644188024669E-5</v>
      </c>
      <c r="AZ299" s="22">
        <f>VLOOKUP($B299,Sheet3!$A:$Z,12,FALSE)</f>
        <v>8.1699222265488151E-4</v>
      </c>
      <c r="BA299" s="22">
        <f>VLOOKUP($B299,Sheet3!$A:$Z,13,FALSE)</f>
        <v>2.1206808043521586E-5</v>
      </c>
      <c r="BB299" s="22">
        <f>VLOOKUP($B299,Sheet3!$A:$Z,14,FALSE)</f>
        <v>4.7825590435654583E-4</v>
      </c>
      <c r="BC299" s="23">
        <f>VLOOKUP($B299,Sheet3!$A:$Z,15,FALSE)</f>
        <v>1.8531971581499603E-5</v>
      </c>
      <c r="BD299" s="22">
        <f>VLOOKUP($B299,Sheet3!$A:$Z,16,FALSE)</f>
        <v>1.4195150811811209E-4</v>
      </c>
      <c r="BE299" s="22">
        <f>VLOOKUP($B299,Sheet3!$A:$Z,17,FALSE)</f>
        <v>1.4065408476942351E-4</v>
      </c>
      <c r="BF299" s="22">
        <f>VLOOKUP($B299,Sheet3!$A:$Z,18,FALSE)</f>
        <v>1.3564734452916691E-4</v>
      </c>
      <c r="BG299" s="22">
        <f>VLOOKUP($B299,Sheet3!$A:$Z,19,FALSE)</f>
        <v>3.4335765323459895E-5</v>
      </c>
      <c r="BH299" s="22">
        <f>VLOOKUP($B299,Sheet3!$A:$Z,20,FALSE)</f>
        <v>8.886974815136686E-4</v>
      </c>
      <c r="BI299" s="22">
        <f>VLOOKUP($B299,Sheet3!$A:$Z,21,FALSE)</f>
        <v>3.4874537636156862E-4</v>
      </c>
      <c r="BJ299" s="22">
        <f>VLOOKUP($B299,Sheet3!$A:$Z,22,FALSE)</f>
        <v>2.7751282782861586E-5</v>
      </c>
      <c r="BK299" s="22">
        <f>VLOOKUP($B299,Sheet3!$A:$Z,23,FALSE)</f>
        <v>4.9366593943255738E-5</v>
      </c>
      <c r="BL299" s="22">
        <f>VLOOKUP($B299,Sheet3!$A:$Z,24,FALSE)</f>
        <v>3.4038017087528443E-5</v>
      </c>
      <c r="BM299" s="22">
        <f>VLOOKUP($B299,Sheet3!$A:$Z,25,FALSE)</f>
        <v>3.2132746727593337E-5</v>
      </c>
      <c r="BN299" s="22">
        <f>VLOOKUP($B299,Sheet3!$A:$Z,25,FALSE)</f>
        <v>3.2132746727593337E-5</v>
      </c>
    </row>
    <row r="300" spans="1:66" hidden="1" x14ac:dyDescent="0.2">
      <c r="A300" t="str">
        <f>VLOOKUP(B300,Sheet3!A:B,2,FALSE)</f>
        <v>compare with baikal</v>
      </c>
      <c r="B300" s="12" t="s">
        <v>57</v>
      </c>
      <c r="C300" s="13">
        <v>95.6</v>
      </c>
      <c r="D300" s="13">
        <v>5.04</v>
      </c>
      <c r="E300" s="12" t="s">
        <v>1682</v>
      </c>
      <c r="F300" s="11" t="s">
        <v>1683</v>
      </c>
      <c r="G300" s="13" t="s">
        <v>307</v>
      </c>
      <c r="H300" s="12"/>
      <c r="I300" s="12"/>
      <c r="J300" s="12" t="s">
        <v>308</v>
      </c>
      <c r="K300" s="12">
        <v>24</v>
      </c>
      <c r="L300" s="12">
        <v>98.04</v>
      </c>
      <c r="M300" s="12">
        <v>3.92</v>
      </c>
      <c r="N300" s="11" t="s">
        <v>309</v>
      </c>
      <c r="O300" s="11" t="s">
        <v>1695</v>
      </c>
      <c r="P300" s="11" t="s">
        <v>1695</v>
      </c>
      <c r="Q300" s="11" t="s">
        <v>1704</v>
      </c>
      <c r="R300" s="11" t="s">
        <v>1705</v>
      </c>
      <c r="S300" s="11" t="s">
        <v>312</v>
      </c>
      <c r="T300" s="11" t="s">
        <v>312</v>
      </c>
      <c r="U300" s="11" t="s">
        <v>1684</v>
      </c>
      <c r="V300" s="12" t="s">
        <v>1708</v>
      </c>
      <c r="W300" s="11" t="s">
        <v>1709</v>
      </c>
      <c r="X300" s="14">
        <v>120</v>
      </c>
      <c r="Y300" s="14">
        <v>1970</v>
      </c>
      <c r="Z300" s="14">
        <v>120</v>
      </c>
      <c r="AA300" s="15">
        <v>0.95237234855090902</v>
      </c>
      <c r="AB300" s="16">
        <v>0.68093236899581699</v>
      </c>
      <c r="AC300" s="17">
        <v>2069953</v>
      </c>
      <c r="AD300" s="14">
        <v>114789</v>
      </c>
      <c r="AE300" s="14">
        <v>114789</v>
      </c>
      <c r="AF300" s="14">
        <v>17249.608333333301</v>
      </c>
      <c r="AG300" s="14">
        <v>17249.608333333301</v>
      </c>
      <c r="AH300" s="14">
        <v>43316</v>
      </c>
      <c r="AI300" s="14">
        <v>43316</v>
      </c>
      <c r="AJ300" s="14">
        <v>11</v>
      </c>
      <c r="AK300" s="14">
        <v>45</v>
      </c>
      <c r="AL300" s="14">
        <v>0</v>
      </c>
      <c r="AM300" s="14">
        <v>1</v>
      </c>
      <c r="AN300" s="14">
        <v>0</v>
      </c>
      <c r="AO300" s="14">
        <v>0</v>
      </c>
      <c r="AP300" s="14">
        <v>46</v>
      </c>
      <c r="AQ300" s="22">
        <f>VLOOKUP($B300,Sheet3!$A:$Z,3,FALSE)</f>
        <v>3.0906489263564903E-3</v>
      </c>
      <c r="AR300" s="22">
        <f>VLOOKUP($B300,Sheet3!$A:$Z,4,FALSE)</f>
        <v>3.1125390485152067E-3</v>
      </c>
      <c r="AS300" s="22">
        <f>VLOOKUP($B300,Sheet3!$A:$Z,5,FALSE)</f>
        <v>3.5958786900850948E-3</v>
      </c>
      <c r="AT300" s="22">
        <f>VLOOKUP($B300,Sheet3!$A:$Z,6,FALSE)</f>
        <v>3.8257412854279223E-3</v>
      </c>
      <c r="AU300" s="22">
        <f>VLOOKUP($B300,Sheet3!$A:$Z,6,FALSE)</f>
        <v>3.8257412854279223E-3</v>
      </c>
      <c r="AV300" s="22">
        <f>VLOOKUP($B300,Sheet3!$A:$Z,8,FALSE)</f>
        <v>4.5195754633743116E-3</v>
      </c>
      <c r="AW300" s="22">
        <f>VLOOKUP($B300,Sheet3!$A:$Z,9,FALSE)</f>
        <v>3.3297107807413622E-3</v>
      </c>
      <c r="AX300" s="22">
        <f>VLOOKUP($B300,Sheet3!$A:$Z,10,FALSE)</f>
        <v>4.2020707804243723E-3</v>
      </c>
      <c r="AY300" s="22">
        <f>VLOOKUP($B300,Sheet3!$A:$Z,11,FALSE)</f>
        <v>7.0148029186985501E-3</v>
      </c>
      <c r="AZ300" s="22">
        <f>VLOOKUP($B300,Sheet3!$A:$Z,12,FALSE)</f>
        <v>3.8683920472597948E-4</v>
      </c>
      <c r="BA300" s="22">
        <f>VLOOKUP($B300,Sheet3!$A:$Z,13,FALSE)</f>
        <v>6.9445162177199059E-3</v>
      </c>
      <c r="BB300" s="22">
        <f>VLOOKUP($B300,Sheet3!$A:$Z,14,FALSE)</f>
        <v>9.8221142431985028E-4</v>
      </c>
      <c r="BC300" s="23">
        <f>VLOOKUP($B300,Sheet3!$A:$Z,15,FALSE)</f>
        <v>6.1846863137614361E-3</v>
      </c>
      <c r="BD300" s="22">
        <f>VLOOKUP($B300,Sheet3!$A:$Z,16,FALSE)</f>
        <v>3.3682955390232153E-3</v>
      </c>
      <c r="BE300" s="22">
        <f>VLOOKUP($B300,Sheet3!$A:$Z,17,FALSE)</f>
        <v>2.7611818747081754E-3</v>
      </c>
      <c r="BF300" s="22">
        <f>VLOOKUP($B300,Sheet3!$A:$Z,18,FALSE)</f>
        <v>2.9732506205630261E-3</v>
      </c>
      <c r="BG300" s="22">
        <f>VLOOKUP($B300,Sheet3!$A:$Z,19,FALSE)</f>
        <v>4.9499073232650154E-3</v>
      </c>
      <c r="BH300" s="22">
        <f>VLOOKUP($B300,Sheet3!$A:$Z,20,FALSE)</f>
        <v>2.3844333472543412E-3</v>
      </c>
      <c r="BI300" s="22">
        <f>VLOOKUP($B300,Sheet3!$A:$Z,21,FALSE)</f>
        <v>2.0644751588529894E-3</v>
      </c>
      <c r="BJ300" s="22">
        <f>VLOOKUP($B300,Sheet3!$A:$Z,22,FALSE)</f>
        <v>5.2965080621422671E-3</v>
      </c>
      <c r="BK300" s="22">
        <f>VLOOKUP($B300,Sheet3!$A:$Z,23,FALSE)</f>
        <v>7.8181382767819468E-3</v>
      </c>
      <c r="BL300" s="22">
        <f>VLOOKUP($B300,Sheet3!$A:$Z,24,FALSE)</f>
        <v>6.0847776046625618E-3</v>
      </c>
      <c r="BM300" s="22">
        <f>VLOOKUP($B300,Sheet3!$A:$Z,25,FALSE)</f>
        <v>7.405823845909998E-3</v>
      </c>
      <c r="BN300" s="22">
        <f>VLOOKUP($B300,Sheet3!$A:$Z,25,FALSE)</f>
        <v>7.405823845909998E-3</v>
      </c>
    </row>
    <row r="301" spans="1:66" x14ac:dyDescent="0.2">
      <c r="A301">
        <f>VLOOKUP(B301,Sheet3!A:B,2,FALSE)</f>
        <v>0</v>
      </c>
      <c r="B301" s="12" t="s">
        <v>1295</v>
      </c>
      <c r="C301" s="13">
        <v>56.81</v>
      </c>
      <c r="D301" s="13">
        <v>7.58</v>
      </c>
      <c r="E301" s="12" t="s">
        <v>1288</v>
      </c>
      <c r="F301" s="11" t="s">
        <v>1289</v>
      </c>
      <c r="G301" s="13" t="s">
        <v>1290</v>
      </c>
      <c r="H301" s="12" t="s">
        <v>1113</v>
      </c>
      <c r="I301" s="12"/>
      <c r="J301" s="12" t="s">
        <v>308</v>
      </c>
      <c r="K301" s="12">
        <v>1</v>
      </c>
      <c r="L301" s="12">
        <v>80.39</v>
      </c>
      <c r="M301" s="12">
        <v>17.649999999999999</v>
      </c>
      <c r="N301" s="11"/>
      <c r="O301" s="11"/>
      <c r="P301" s="11"/>
      <c r="Q301" s="11"/>
      <c r="R301" s="11"/>
      <c r="S301" s="11"/>
      <c r="T301" s="11"/>
      <c r="U301" s="11" t="s">
        <v>1292</v>
      </c>
      <c r="V301" s="12" t="s">
        <v>1296</v>
      </c>
      <c r="W301" s="11"/>
      <c r="X301" s="14">
        <v>1032</v>
      </c>
      <c r="Y301" s="14">
        <v>3167</v>
      </c>
      <c r="Z301" s="14">
        <v>1032</v>
      </c>
      <c r="AA301" s="15">
        <v>0.90391009327262495</v>
      </c>
      <c r="AB301" s="16">
        <v>0.65483958308336399</v>
      </c>
      <c r="AC301" s="17">
        <v>2533648</v>
      </c>
      <c r="AD301" s="14">
        <v>15523</v>
      </c>
      <c r="AE301" s="14">
        <v>15523</v>
      </c>
      <c r="AF301" s="14">
        <v>2455.0852713178201</v>
      </c>
      <c r="AG301" s="14">
        <v>2455.0852713178201</v>
      </c>
      <c r="AH301" s="14">
        <v>2488</v>
      </c>
      <c r="AI301" s="14">
        <v>2488</v>
      </c>
      <c r="AJ301" s="14">
        <v>11</v>
      </c>
      <c r="AK301" s="14">
        <v>12</v>
      </c>
      <c r="AL301" s="14">
        <v>0</v>
      </c>
      <c r="AM301" s="14">
        <v>0</v>
      </c>
      <c r="AN301" s="14">
        <v>0</v>
      </c>
      <c r="AO301" s="14">
        <v>2</v>
      </c>
      <c r="AP301" s="14">
        <v>14</v>
      </c>
      <c r="AQ301" s="22">
        <f>VLOOKUP($B301,Sheet3!$A:$Z,3,FALSE)</f>
        <v>2.8821200515117911E-5</v>
      </c>
      <c r="AR301" s="22">
        <f>VLOOKUP($B301,Sheet3!$A:$Z,4,FALSE)</f>
        <v>7.6704194768597575E-5</v>
      </c>
      <c r="AS301" s="22">
        <f>VLOOKUP($B301,Sheet3!$A:$Z,5,FALSE)</f>
        <v>5.0529396112854326E-5</v>
      </c>
      <c r="AT301" s="22">
        <f>VLOOKUP($B301,Sheet3!$A:$Z,6,FALSE)</f>
        <v>3.8640159360448858E-5</v>
      </c>
      <c r="AU301" s="22">
        <f>VLOOKUP($B301,Sheet3!$A:$Z,6,FALSE)</f>
        <v>3.8640159360448858E-5</v>
      </c>
      <c r="AV301" s="22">
        <f>VLOOKUP($B301,Sheet3!$A:$Z,8,FALSE)</f>
        <v>3.8781354798500643E-6</v>
      </c>
      <c r="AW301" s="22">
        <f>VLOOKUP($B301,Sheet3!$A:$Z,9,FALSE)</f>
        <v>5.9708468376909853E-4</v>
      </c>
      <c r="AX301" s="22">
        <f>VLOOKUP($B301,Sheet3!$A:$Z,10,FALSE)</f>
        <v>2.0077228108367282E-6</v>
      </c>
      <c r="AY301" s="22">
        <f>VLOOKUP($B301,Sheet3!$A:$Z,11,FALSE)</f>
        <v>3.0005720592443856E-6</v>
      </c>
      <c r="AZ301" s="22">
        <f>VLOOKUP($B301,Sheet3!$A:$Z,12,FALSE)</f>
        <v>1.6951749442312017E-4</v>
      </c>
      <c r="BA301" s="22">
        <f>VLOOKUP($B301,Sheet3!$A:$Z,13,FALSE)</f>
        <v>2.7433517421371693E-6</v>
      </c>
      <c r="BB301" s="22">
        <f>VLOOKUP($B301,Sheet3!$A:$Z,14,FALSE)</f>
        <v>8.0069986520004774E-5</v>
      </c>
      <c r="BC301" s="23">
        <f>VLOOKUP($B301,Sheet3!$A:$Z,15,FALSE)</f>
        <v>2.4959953176237387E-6</v>
      </c>
      <c r="BD301" s="22">
        <f>VLOOKUP($B301,Sheet3!$A:$Z,16,FALSE)</f>
        <v>4.4389602367732244E-5</v>
      </c>
      <c r="BE301" s="22">
        <f>VLOOKUP($B301,Sheet3!$A:$Z,17,FALSE)</f>
        <v>6.5543268535853106E-5</v>
      </c>
      <c r="BF301" s="22">
        <f>VLOOKUP($B301,Sheet3!$A:$Z,18,FALSE)</f>
        <v>4.6557248238175128E-5</v>
      </c>
      <c r="BG301" s="22">
        <f>VLOOKUP($B301,Sheet3!$A:$Z,19,FALSE)</f>
        <v>4.7706362926424352E-6</v>
      </c>
      <c r="BH301" s="22">
        <f>VLOOKUP($B301,Sheet3!$A:$Z,20,FALSE)</f>
        <v>2.8941971673397297E-4</v>
      </c>
      <c r="BI301" s="22">
        <f>VLOOKUP($B301,Sheet3!$A:$Z,21,FALSE)</f>
        <v>1.970193598112782E-4</v>
      </c>
      <c r="BJ301" s="22">
        <f>VLOOKUP($B301,Sheet3!$A:$Z,22,FALSE)</f>
        <v>1.8918670039199698E-6</v>
      </c>
      <c r="BK301" s="22">
        <f>VLOOKUP($B301,Sheet3!$A:$Z,23,FALSE)</f>
        <v>2.3249151021372201E-6</v>
      </c>
      <c r="BL301" s="22">
        <f>VLOOKUP($B301,Sheet3!$A:$Z,24,FALSE)</f>
        <v>2.8039929796205992E-6</v>
      </c>
      <c r="BM301" s="22">
        <f>VLOOKUP($B301,Sheet3!$A:$Z,25,FALSE)</f>
        <v>2.2157294490835914E-6</v>
      </c>
      <c r="BN301" s="22">
        <f>VLOOKUP($B301,Sheet3!$A:$Z,25,FALSE)</f>
        <v>2.2157294490835914E-6</v>
      </c>
    </row>
    <row r="302" spans="1:66" x14ac:dyDescent="0.2">
      <c r="A302">
        <f>VLOOKUP(B302,Sheet3!A:B,2,FALSE)</f>
        <v>0</v>
      </c>
      <c r="B302" s="12" t="s">
        <v>1297</v>
      </c>
      <c r="C302" s="13">
        <v>96.58</v>
      </c>
      <c r="D302" s="13">
        <v>4.2699999999999996</v>
      </c>
      <c r="E302" s="12" t="s">
        <v>1288</v>
      </c>
      <c r="F302" s="11" t="s">
        <v>1298</v>
      </c>
      <c r="G302" s="13" t="s">
        <v>1290</v>
      </c>
      <c r="H302" s="12" t="s">
        <v>1113</v>
      </c>
      <c r="I302" s="12"/>
      <c r="J302" s="12" t="s">
        <v>308</v>
      </c>
      <c r="K302" s="12">
        <v>1</v>
      </c>
      <c r="L302" s="12">
        <v>100</v>
      </c>
      <c r="M302" s="12">
        <v>5.88</v>
      </c>
      <c r="N302" s="11" t="s">
        <v>309</v>
      </c>
      <c r="O302" s="11" t="s">
        <v>1299</v>
      </c>
      <c r="P302" s="11" t="s">
        <v>1300</v>
      </c>
      <c r="Q302" s="11" t="s">
        <v>312</v>
      </c>
      <c r="R302" s="11" t="s">
        <v>312</v>
      </c>
      <c r="S302" s="11" t="s">
        <v>312</v>
      </c>
      <c r="T302" s="11" t="s">
        <v>312</v>
      </c>
      <c r="U302" s="11" t="s">
        <v>1292</v>
      </c>
      <c r="V302" s="12" t="s">
        <v>1301</v>
      </c>
      <c r="W302" s="11" t="s">
        <v>1302</v>
      </c>
      <c r="X302" s="14">
        <v>514</v>
      </c>
      <c r="Y302" s="14">
        <v>5848</v>
      </c>
      <c r="Z302" s="14">
        <v>514</v>
      </c>
      <c r="AA302" s="15">
        <v>0.91020034218512502</v>
      </c>
      <c r="AB302" s="16">
        <v>0.69036494463551801</v>
      </c>
      <c r="AC302" s="17">
        <v>6120079</v>
      </c>
      <c r="AD302" s="14">
        <v>72715</v>
      </c>
      <c r="AE302" s="14">
        <v>72715</v>
      </c>
      <c r="AF302" s="14">
        <v>11906.768482490201</v>
      </c>
      <c r="AG302" s="14">
        <v>11906.768482490201</v>
      </c>
      <c r="AH302" s="14">
        <v>19003</v>
      </c>
      <c r="AI302" s="14">
        <v>19003</v>
      </c>
      <c r="AJ302" s="14">
        <v>11</v>
      </c>
      <c r="AK302" s="14">
        <v>51</v>
      </c>
      <c r="AL302" s="14">
        <v>0</v>
      </c>
      <c r="AM302" s="14">
        <v>0</v>
      </c>
      <c r="AN302" s="14">
        <v>3</v>
      </c>
      <c r="AO302" s="14">
        <v>0</v>
      </c>
      <c r="AP302" s="14">
        <v>54</v>
      </c>
      <c r="AQ302" s="22">
        <f>VLOOKUP($B302,Sheet3!$A:$Z,3,FALSE)</f>
        <v>1.7204710637987351E-4</v>
      </c>
      <c r="AR302" s="22">
        <f>VLOOKUP($B302,Sheet3!$A:$Z,4,FALSE)</f>
        <v>5.1780348059436201E-5</v>
      </c>
      <c r="AS302" s="22">
        <f>VLOOKUP($B302,Sheet3!$A:$Z,5,FALSE)</f>
        <v>5.9577690741423277E-5</v>
      </c>
      <c r="AT302" s="22">
        <f>VLOOKUP($B302,Sheet3!$A:$Z,6,FALSE)</f>
        <v>3.7055857168730062E-5</v>
      </c>
      <c r="AU302" s="22">
        <f>VLOOKUP($B302,Sheet3!$A:$Z,6,FALSE)</f>
        <v>3.7055857168730062E-5</v>
      </c>
      <c r="AV302" s="22">
        <f>VLOOKUP($B302,Sheet3!$A:$Z,8,FALSE)</f>
        <v>2.1001319617564231E-6</v>
      </c>
      <c r="AW302" s="22">
        <f>VLOOKUP($B302,Sheet3!$A:$Z,9,FALSE)</f>
        <v>4.7647476548149127E-5</v>
      </c>
      <c r="AX302" s="22">
        <f>VLOOKUP($B302,Sheet3!$A:$Z,10,FALSE)</f>
        <v>1.3355363354105719E-6</v>
      </c>
      <c r="AY302" s="22">
        <f>VLOOKUP($B302,Sheet3!$A:$Z,11,FALSE)</f>
        <v>1.394484451087147E-6</v>
      </c>
      <c r="AZ302" s="22">
        <f>VLOOKUP($B302,Sheet3!$A:$Z,12,FALSE)</f>
        <v>2.7589343908235687E-5</v>
      </c>
      <c r="BA302" s="22">
        <f>VLOOKUP($B302,Sheet3!$A:$Z,13,FALSE)</f>
        <v>1.354615432332172E-6</v>
      </c>
      <c r="BB302" s="22">
        <f>VLOOKUP($B302,Sheet3!$A:$Z,14,FALSE)</f>
        <v>2.1883936046995879E-5</v>
      </c>
      <c r="BC302" s="23">
        <f>VLOOKUP($B302,Sheet3!$A:$Z,15,FALSE)</f>
        <v>1.4598117938921702E-6</v>
      </c>
      <c r="BD302" s="22">
        <f>VLOOKUP($B302,Sheet3!$A:$Z,16,FALSE)</f>
        <v>7.2389740988996874E-5</v>
      </c>
      <c r="BE302" s="22">
        <f>VLOOKUP($B302,Sheet3!$A:$Z,17,FALSE)</f>
        <v>8.5588438855171124E-5</v>
      </c>
      <c r="BF302" s="22">
        <f>VLOOKUP($B302,Sheet3!$A:$Z,18,FALSE)</f>
        <v>6.360359708468712E-5</v>
      </c>
      <c r="BG302" s="22">
        <f>VLOOKUP($B302,Sheet3!$A:$Z,19,FALSE)</f>
        <v>2.0039377217595822E-6</v>
      </c>
      <c r="BH302" s="22">
        <f>VLOOKUP($B302,Sheet3!$A:$Z,20,FALSE)</f>
        <v>2.8255379134575625E-5</v>
      </c>
      <c r="BI302" s="22">
        <f>VLOOKUP($B302,Sheet3!$A:$Z,21,FALSE)</f>
        <v>1.5537984195198322E-3</v>
      </c>
      <c r="BJ302" s="22">
        <f>VLOOKUP($B302,Sheet3!$A:$Z,22,FALSE)</f>
        <v>1.56744674917497E-6</v>
      </c>
      <c r="BK302" s="22">
        <f>VLOOKUP($B302,Sheet3!$A:$Z,23,FALSE)</f>
        <v>1.6809482652832854E-6</v>
      </c>
      <c r="BL302" s="22">
        <f>VLOOKUP($B302,Sheet3!$A:$Z,24,FALSE)</f>
        <v>3.1893948098658867E-6</v>
      </c>
      <c r="BM302" s="22">
        <f>VLOOKUP($B302,Sheet3!$A:$Z,25,FALSE)</f>
        <v>1.7547534322446108E-6</v>
      </c>
      <c r="BN302" s="22">
        <f>VLOOKUP($B302,Sheet3!$A:$Z,25,FALSE)</f>
        <v>1.7547534322446108E-6</v>
      </c>
    </row>
    <row r="303" spans="1:66" hidden="1" x14ac:dyDescent="0.2">
      <c r="A303">
        <f>VLOOKUP(B303,Sheet3!A:B,2,FALSE)</f>
        <v>0</v>
      </c>
      <c r="B303" s="12" t="s">
        <v>1303</v>
      </c>
      <c r="C303" s="13">
        <v>75.88</v>
      </c>
      <c r="D303" s="13">
        <v>3.9</v>
      </c>
      <c r="E303" s="12" t="s">
        <v>1304</v>
      </c>
      <c r="F303" s="11" t="s">
        <v>704</v>
      </c>
      <c r="G303" s="13" t="s">
        <v>705</v>
      </c>
      <c r="H303" s="12" t="s">
        <v>1113</v>
      </c>
      <c r="I303" s="12"/>
      <c r="J303" s="12" t="s">
        <v>308</v>
      </c>
      <c r="K303" s="12">
        <v>1</v>
      </c>
      <c r="L303" s="12">
        <v>54.9</v>
      </c>
      <c r="M303" s="12">
        <v>5.26</v>
      </c>
      <c r="N303" s="11"/>
      <c r="O303" s="11"/>
      <c r="P303" s="11"/>
      <c r="Q303" s="11"/>
      <c r="R303" s="11"/>
      <c r="S303" s="11"/>
      <c r="T303" s="11"/>
      <c r="U303" s="11" t="s">
        <v>706</v>
      </c>
      <c r="V303" s="12" t="s">
        <v>1305</v>
      </c>
      <c r="W303" s="11"/>
      <c r="X303" s="14">
        <v>1270</v>
      </c>
      <c r="Y303" s="14">
        <v>5848</v>
      </c>
      <c r="Z303" s="14">
        <v>1270</v>
      </c>
      <c r="AA303" s="15">
        <v>0.89270049142983599</v>
      </c>
      <c r="AB303" s="16">
        <v>0.59171978872870901</v>
      </c>
      <c r="AC303" s="17">
        <v>5007022</v>
      </c>
      <c r="AD303" s="14">
        <v>19218</v>
      </c>
      <c r="AE303" s="14">
        <v>19218</v>
      </c>
      <c r="AF303" s="14">
        <v>3942.5370078740102</v>
      </c>
      <c r="AG303" s="14">
        <v>3942.5370078740102</v>
      </c>
      <c r="AH303" s="14">
        <v>4456</v>
      </c>
      <c r="AI303" s="14">
        <v>4456</v>
      </c>
      <c r="AJ303" s="14">
        <v>11</v>
      </c>
      <c r="AK303" s="14">
        <v>25</v>
      </c>
      <c r="AL303" s="14">
        <v>0</v>
      </c>
      <c r="AM303" s="14">
        <v>1</v>
      </c>
      <c r="AN303" s="14">
        <v>0</v>
      </c>
      <c r="AO303" s="14">
        <v>1</v>
      </c>
      <c r="AP303" s="14">
        <v>27</v>
      </c>
      <c r="AQ303" s="22">
        <f>VLOOKUP($B303,Sheet3!$A:$Z,3,FALSE)</f>
        <v>5.8242720252113894E-5</v>
      </c>
      <c r="AR303" s="22">
        <f>VLOOKUP($B303,Sheet3!$A:$Z,4,FALSE)</f>
        <v>3.3241473834437425E-4</v>
      </c>
      <c r="AS303" s="22">
        <f>VLOOKUP($B303,Sheet3!$A:$Z,5,FALSE)</f>
        <v>1.4771327691033754E-4</v>
      </c>
      <c r="AT303" s="22">
        <f>VLOOKUP($B303,Sheet3!$A:$Z,6,FALSE)</f>
        <v>7.9838659872053297E-5</v>
      </c>
      <c r="AU303" s="22">
        <f>VLOOKUP($B303,Sheet3!$A:$Z,6,FALSE)</f>
        <v>7.9838659872053297E-5</v>
      </c>
      <c r="AV303" s="22">
        <f>VLOOKUP($B303,Sheet3!$A:$Z,8,FALSE)</f>
        <v>2.7856641725343549E-6</v>
      </c>
      <c r="AW303" s="22">
        <f>VLOOKUP($B303,Sheet3!$A:$Z,9,FALSE)</f>
        <v>7.7349107316217441E-4</v>
      </c>
      <c r="AX303" s="22">
        <f>VLOOKUP($B303,Sheet3!$A:$Z,10,FALSE)</f>
        <v>1.4093496011265951E-7</v>
      </c>
      <c r="AY303" s="22">
        <f>VLOOKUP($B303,Sheet3!$A:$Z,11,FALSE)</f>
        <v>1.4040452698896647E-7</v>
      </c>
      <c r="AZ303" s="22">
        <f>VLOOKUP($B303,Sheet3!$A:$Z,12,FALSE)</f>
        <v>5.906580826548633E-4</v>
      </c>
      <c r="BA303" s="22">
        <f>VLOOKUP($B303,Sheet3!$A:$Z,13,FALSE)</f>
        <v>1.146411884914513E-6</v>
      </c>
      <c r="BB303" s="22">
        <f>VLOOKUP($B303,Sheet3!$A:$Z,14,FALSE)</f>
        <v>6.22098099575126E-4</v>
      </c>
      <c r="BC303" s="23">
        <f>VLOOKUP($B303,Sheet3!$A:$Z,15,FALSE)</f>
        <v>1.3974118221217024E-7</v>
      </c>
      <c r="BD303" s="22">
        <f>VLOOKUP($B303,Sheet3!$A:$Z,16,FALSE)</f>
        <v>1.2294048621646933E-4</v>
      </c>
      <c r="BE303" s="22">
        <f>VLOOKUP($B303,Sheet3!$A:$Z,17,FALSE)</f>
        <v>1.7262122383508049E-4</v>
      </c>
      <c r="BF303" s="22">
        <f>VLOOKUP($B303,Sheet3!$A:$Z,18,FALSE)</f>
        <v>1.1287791899761283E-4</v>
      </c>
      <c r="BG303" s="22">
        <f>VLOOKUP($B303,Sheet3!$A:$Z,19,FALSE)</f>
        <v>1.3528109016756285E-5</v>
      </c>
      <c r="BH303" s="22">
        <f>VLOOKUP($B303,Sheet3!$A:$Z,20,FALSE)</f>
        <v>8.0361574336745303E-4</v>
      </c>
      <c r="BI303" s="22">
        <f>VLOOKUP($B303,Sheet3!$A:$Z,21,FALSE)</f>
        <v>2.2836727059005705E-4</v>
      </c>
      <c r="BJ303" s="22">
        <f>VLOOKUP($B303,Sheet3!$A:$Z,22,FALSE)</f>
        <v>1.3386668143539306E-7</v>
      </c>
      <c r="BK303" s="22">
        <f>VLOOKUP($B303,Sheet3!$A:$Z,23,FALSE)</f>
        <v>9.324446854091715E-7</v>
      </c>
      <c r="BL303" s="22">
        <f>VLOOKUP($B303,Sheet3!$A:$Z,24,FALSE)</f>
        <v>1.9361017956783727E-7</v>
      </c>
      <c r="BM303" s="22">
        <f>VLOOKUP($B303,Sheet3!$A:$Z,25,FALSE)</f>
        <v>4.731264170337149E-7</v>
      </c>
      <c r="BN303" s="22">
        <f>VLOOKUP($B303,Sheet3!$A:$Z,25,FALSE)</f>
        <v>4.731264170337149E-7</v>
      </c>
    </row>
    <row r="304" spans="1:66" hidden="1" x14ac:dyDescent="0.2">
      <c r="A304">
        <f>VLOOKUP(B304,Sheet3!A:B,2,FALSE)</f>
        <v>0</v>
      </c>
      <c r="B304" s="12" t="s">
        <v>1306</v>
      </c>
      <c r="C304" s="13">
        <v>63.34</v>
      </c>
      <c r="D304" s="13">
        <v>6.84</v>
      </c>
      <c r="E304" s="12" t="s">
        <v>1307</v>
      </c>
      <c r="F304" s="11" t="s">
        <v>1308</v>
      </c>
      <c r="G304" s="13" t="s">
        <v>1309</v>
      </c>
      <c r="H304" s="12" t="s">
        <v>1113</v>
      </c>
      <c r="I304" s="12"/>
      <c r="J304" s="12" t="s">
        <v>308</v>
      </c>
      <c r="K304" s="12">
        <v>1</v>
      </c>
      <c r="L304" s="12">
        <v>74.510000000000005</v>
      </c>
      <c r="M304" s="12">
        <v>5.88</v>
      </c>
      <c r="N304" s="11"/>
      <c r="O304" s="11"/>
      <c r="P304" s="11"/>
      <c r="Q304" s="11"/>
      <c r="R304" s="11"/>
      <c r="S304" s="11"/>
      <c r="T304" s="11"/>
      <c r="U304" s="11" t="s">
        <v>333</v>
      </c>
      <c r="V304" s="12" t="s">
        <v>1310</v>
      </c>
      <c r="W304" s="11"/>
      <c r="X304" s="14">
        <v>349</v>
      </c>
      <c r="Y304" s="14">
        <v>1356</v>
      </c>
      <c r="Z304" s="14">
        <v>349</v>
      </c>
      <c r="AA304" s="15">
        <v>0.90548460853252499</v>
      </c>
      <c r="AB304" s="16">
        <v>0.38291852928257902</v>
      </c>
      <c r="AC304" s="17">
        <v>1218045</v>
      </c>
      <c r="AD304" s="14">
        <v>14076</v>
      </c>
      <c r="AE304" s="14">
        <v>14076</v>
      </c>
      <c r="AF304" s="14">
        <v>3490.1002865329501</v>
      </c>
      <c r="AG304" s="14">
        <v>3490.1002865329501</v>
      </c>
      <c r="AH304" s="14">
        <v>4069</v>
      </c>
      <c r="AI304" s="14">
        <v>4069</v>
      </c>
      <c r="AJ304" s="14">
        <v>11</v>
      </c>
      <c r="AK304" s="14">
        <v>24</v>
      </c>
      <c r="AL304" s="14">
        <v>0</v>
      </c>
      <c r="AM304" s="14">
        <v>0</v>
      </c>
      <c r="AN304" s="14">
        <v>0</v>
      </c>
      <c r="AO304" s="14">
        <v>0</v>
      </c>
      <c r="AP304" s="14">
        <v>24</v>
      </c>
      <c r="AQ304" s="22">
        <f>VLOOKUP($B304,Sheet3!$A:$Z,3,FALSE)</f>
        <v>4.7948706637194539E-4</v>
      </c>
      <c r="AR304" s="22">
        <f>VLOOKUP($B304,Sheet3!$A:$Z,4,FALSE)</f>
        <v>2.8459900499972645E-4</v>
      </c>
      <c r="AS304" s="22">
        <f>VLOOKUP($B304,Sheet3!$A:$Z,5,FALSE)</f>
        <v>3.0431046341685428E-4</v>
      </c>
      <c r="AT304" s="22">
        <f>VLOOKUP($B304,Sheet3!$A:$Z,6,FALSE)</f>
        <v>2.7952096345143252E-4</v>
      </c>
      <c r="AU304" s="22">
        <f>VLOOKUP($B304,Sheet3!$A:$Z,6,FALSE)</f>
        <v>2.7952096345143252E-4</v>
      </c>
      <c r="AV304" s="22">
        <f>VLOOKUP($B304,Sheet3!$A:$Z,8,FALSE)</f>
        <v>5.8675842381974584E-4</v>
      </c>
      <c r="AW304" s="22">
        <f>VLOOKUP($B304,Sheet3!$A:$Z,9,FALSE)</f>
        <v>4.9482554973001201E-4</v>
      </c>
      <c r="AX304" s="22">
        <f>VLOOKUP($B304,Sheet3!$A:$Z,10,FALSE)</f>
        <v>3.5168327304981186E-4</v>
      </c>
      <c r="AY304" s="22">
        <f>VLOOKUP($B304,Sheet3!$A:$Z,11,FALSE)</f>
        <v>1.6669246708016713E-4</v>
      </c>
      <c r="AZ304" s="22">
        <f>VLOOKUP($B304,Sheet3!$A:$Z,12,FALSE)</f>
        <v>1.6704828881611092E-3</v>
      </c>
      <c r="BA304" s="22">
        <f>VLOOKUP($B304,Sheet3!$A:$Z,13,FALSE)</f>
        <v>2.8526327532633585E-4</v>
      </c>
      <c r="BB304" s="22">
        <f>VLOOKUP($B304,Sheet3!$A:$Z,14,FALSE)</f>
        <v>6.0844215315126939E-4</v>
      </c>
      <c r="BC304" s="23">
        <f>VLOOKUP($B304,Sheet3!$A:$Z,15,FALSE)</f>
        <v>3.1858702864219485E-4</v>
      </c>
      <c r="BD304" s="22">
        <f>VLOOKUP($B304,Sheet3!$A:$Z,16,FALSE)</f>
        <v>6.5349529350925209E-4</v>
      </c>
      <c r="BE304" s="22">
        <f>VLOOKUP($B304,Sheet3!$A:$Z,17,FALSE)</f>
        <v>5.1787219445384892E-4</v>
      </c>
      <c r="BF304" s="22">
        <f>VLOOKUP($B304,Sheet3!$A:$Z,18,FALSE)</f>
        <v>4.0469781838923461E-4</v>
      </c>
      <c r="BG304" s="22">
        <f>VLOOKUP($B304,Sheet3!$A:$Z,19,FALSE)</f>
        <v>5.9143599259337649E-4</v>
      </c>
      <c r="BH304" s="22">
        <f>VLOOKUP($B304,Sheet3!$A:$Z,20,FALSE)</f>
        <v>6.8302140626089376E-4</v>
      </c>
      <c r="BI304" s="22">
        <f>VLOOKUP($B304,Sheet3!$A:$Z,21,FALSE)</f>
        <v>3.3669714399667554E-4</v>
      </c>
      <c r="BJ304" s="22">
        <f>VLOOKUP($B304,Sheet3!$A:$Z,22,FALSE)</f>
        <v>7.7901830498706168E-4</v>
      </c>
      <c r="BK304" s="22">
        <f>VLOOKUP($B304,Sheet3!$A:$Z,23,FALSE)</f>
        <v>2.4189330757746967E-3</v>
      </c>
      <c r="BL304" s="22">
        <f>VLOOKUP($B304,Sheet3!$A:$Z,24,FALSE)</f>
        <v>8.1325649001264303E-4</v>
      </c>
      <c r="BM304" s="22">
        <f>VLOOKUP($B304,Sheet3!$A:$Z,25,FALSE)</f>
        <v>6.5451872378689217E-4</v>
      </c>
      <c r="BN304" s="22">
        <f>VLOOKUP($B304,Sheet3!$A:$Z,25,FALSE)</f>
        <v>6.5451872378689217E-4</v>
      </c>
    </row>
    <row r="305" spans="1:66" hidden="1" x14ac:dyDescent="0.2">
      <c r="A305">
        <f>VLOOKUP(B305,Sheet3!A:B,2,FALSE)</f>
        <v>0</v>
      </c>
      <c r="B305" s="12" t="s">
        <v>1311</v>
      </c>
      <c r="C305" s="13">
        <v>61.38</v>
      </c>
      <c r="D305" s="13">
        <v>2.91</v>
      </c>
      <c r="E305" s="12" t="s">
        <v>1307</v>
      </c>
      <c r="F305" s="11" t="s">
        <v>1308</v>
      </c>
      <c r="G305" s="13" t="s">
        <v>1309</v>
      </c>
      <c r="H305" s="12" t="s">
        <v>1113</v>
      </c>
      <c r="I305" s="12"/>
      <c r="J305" s="12" t="s">
        <v>308</v>
      </c>
      <c r="K305" s="12">
        <v>2</v>
      </c>
      <c r="L305" s="12">
        <v>96.08</v>
      </c>
      <c r="M305" s="12">
        <v>2.63</v>
      </c>
      <c r="N305" s="11" t="s">
        <v>309</v>
      </c>
      <c r="O305" s="11" t="s">
        <v>1312</v>
      </c>
      <c r="P305" s="11" t="s">
        <v>1313</v>
      </c>
      <c r="Q305" s="11" t="s">
        <v>1314</v>
      </c>
      <c r="R305" s="11" t="s">
        <v>312</v>
      </c>
      <c r="S305" s="11" t="s">
        <v>312</v>
      </c>
      <c r="T305" s="11" t="s">
        <v>312</v>
      </c>
      <c r="U305" s="11" t="s">
        <v>333</v>
      </c>
      <c r="V305" s="12" t="s">
        <v>1315</v>
      </c>
      <c r="W305" s="11" t="s">
        <v>1316</v>
      </c>
      <c r="X305" s="14">
        <v>104</v>
      </c>
      <c r="Y305" s="14">
        <v>1268</v>
      </c>
      <c r="Z305" s="14">
        <v>104</v>
      </c>
      <c r="AA305" s="15">
        <v>0.89547677445792995</v>
      </c>
      <c r="AB305" s="16">
        <v>0.42429024695970702</v>
      </c>
      <c r="AC305" s="17">
        <v>1327504</v>
      </c>
      <c r="AD305" s="14">
        <v>61464</v>
      </c>
      <c r="AE305" s="14">
        <v>61464</v>
      </c>
      <c r="AF305" s="14">
        <v>12764.461538461501</v>
      </c>
      <c r="AG305" s="14">
        <v>12764.461538461501</v>
      </c>
      <c r="AH305" s="14">
        <v>22077</v>
      </c>
      <c r="AI305" s="14">
        <v>22077</v>
      </c>
      <c r="AJ305" s="14">
        <v>11</v>
      </c>
      <c r="AK305" s="14">
        <v>38</v>
      </c>
      <c r="AL305" s="14">
        <v>0</v>
      </c>
      <c r="AM305" s="14">
        <v>0</v>
      </c>
      <c r="AN305" s="14">
        <v>0</v>
      </c>
      <c r="AO305" s="14">
        <v>0</v>
      </c>
      <c r="AP305" s="14">
        <v>38</v>
      </c>
      <c r="AQ305" s="22">
        <f>VLOOKUP($B305,Sheet3!$A:$Z,3,FALSE)</f>
        <v>3.442227793059925E-4</v>
      </c>
      <c r="AR305" s="22">
        <f>VLOOKUP($B305,Sheet3!$A:$Z,4,FALSE)</f>
        <v>3.3594288910732204E-4</v>
      </c>
      <c r="AS305" s="22">
        <f>VLOOKUP($B305,Sheet3!$A:$Z,5,FALSE)</f>
        <v>2.8523571582664877E-4</v>
      </c>
      <c r="AT305" s="22">
        <f>VLOOKUP($B305,Sheet3!$A:$Z,6,FALSE)</f>
        <v>3.64257339218214E-4</v>
      </c>
      <c r="AU305" s="22">
        <f>VLOOKUP($B305,Sheet3!$A:$Z,6,FALSE)</f>
        <v>3.64257339218214E-4</v>
      </c>
      <c r="AV305" s="22">
        <f>VLOOKUP($B305,Sheet3!$A:$Z,8,FALSE)</f>
        <v>6.5761575829112733E-4</v>
      </c>
      <c r="AW305" s="22">
        <f>VLOOKUP($B305,Sheet3!$A:$Z,9,FALSE)</f>
        <v>3.04860005024058E-4</v>
      </c>
      <c r="AX305" s="22">
        <f>VLOOKUP($B305,Sheet3!$A:$Z,10,FALSE)</f>
        <v>5.6536425583376786E-4</v>
      </c>
      <c r="AY305" s="22">
        <f>VLOOKUP($B305,Sheet3!$A:$Z,11,FALSE)</f>
        <v>8.6591224615258018E-5</v>
      </c>
      <c r="AZ305" s="22">
        <f>VLOOKUP($B305,Sheet3!$A:$Z,12,FALSE)</f>
        <v>1.3077369193855576E-4</v>
      </c>
      <c r="BA305" s="22">
        <f>VLOOKUP($B305,Sheet3!$A:$Z,13,FALSE)</f>
        <v>1.0554070234950654E-4</v>
      </c>
      <c r="BB305" s="22">
        <f>VLOOKUP($B305,Sheet3!$A:$Z,14,FALSE)</f>
        <v>9.3721181988632815E-5</v>
      </c>
      <c r="BC305" s="23">
        <f>VLOOKUP($B305,Sheet3!$A:$Z,15,FALSE)</f>
        <v>1.213664038683246E-4</v>
      </c>
      <c r="BD305" s="22">
        <f>VLOOKUP($B305,Sheet3!$A:$Z,16,FALSE)</f>
        <v>7.4535789422918735E-5</v>
      </c>
      <c r="BE305" s="22">
        <f>VLOOKUP($B305,Sheet3!$A:$Z,17,FALSE)</f>
        <v>9.3493470257496403E-5</v>
      </c>
      <c r="BF305" s="22">
        <f>VLOOKUP($B305,Sheet3!$A:$Z,18,FALSE)</f>
        <v>4.9043182577882213E-5</v>
      </c>
      <c r="BG305" s="22">
        <f>VLOOKUP($B305,Sheet3!$A:$Z,19,FALSE)</f>
        <v>7.2747977058190675E-5</v>
      </c>
      <c r="BH305" s="22">
        <f>VLOOKUP($B305,Sheet3!$A:$Z,20,FALSE)</f>
        <v>7.8192789534621844E-5</v>
      </c>
      <c r="BI305" s="22">
        <f>VLOOKUP($B305,Sheet3!$A:$Z,21,FALSE)</f>
        <v>3.9764253127398668E-5</v>
      </c>
      <c r="BJ305" s="22">
        <f>VLOOKUP($B305,Sheet3!$A:$Z,22,FALSE)</f>
        <v>8.0912583967435091E-5</v>
      </c>
      <c r="BK305" s="22">
        <f>VLOOKUP($B305,Sheet3!$A:$Z,23,FALSE)</f>
        <v>2.2226680851475039E-4</v>
      </c>
      <c r="BL305" s="22">
        <f>VLOOKUP($B305,Sheet3!$A:$Z,24,FALSE)</f>
        <v>9.7503275468004206E-5</v>
      </c>
      <c r="BM305" s="22">
        <f>VLOOKUP($B305,Sheet3!$A:$Z,25,FALSE)</f>
        <v>1.0677154130968399E-4</v>
      </c>
      <c r="BN305" s="22">
        <f>VLOOKUP($B305,Sheet3!$A:$Z,25,FALSE)</f>
        <v>1.0677154130968399E-4</v>
      </c>
    </row>
    <row r="306" spans="1:66" hidden="1" x14ac:dyDescent="0.2">
      <c r="A306">
        <f>VLOOKUP(B306,Sheet3!A:B,2,FALSE)</f>
        <v>0</v>
      </c>
      <c r="B306" s="12" t="s">
        <v>1317</v>
      </c>
      <c r="C306" s="13">
        <v>77.459999999999994</v>
      </c>
      <c r="D306" s="13">
        <v>1.1200000000000001</v>
      </c>
      <c r="E306" s="12" t="s">
        <v>1307</v>
      </c>
      <c r="F306" s="11" t="s">
        <v>1318</v>
      </c>
      <c r="G306" s="13" t="s">
        <v>1309</v>
      </c>
      <c r="H306" s="12" t="s">
        <v>1113</v>
      </c>
      <c r="I306" s="12"/>
      <c r="J306" s="12" t="s">
        <v>308</v>
      </c>
      <c r="K306" s="12">
        <v>2</v>
      </c>
      <c r="L306" s="12">
        <v>94.12</v>
      </c>
      <c r="M306" s="12">
        <v>0</v>
      </c>
      <c r="N306" s="11" t="s">
        <v>309</v>
      </c>
      <c r="O306" s="11" t="s">
        <v>1319</v>
      </c>
      <c r="P306" s="11" t="s">
        <v>1320</v>
      </c>
      <c r="Q306" s="11" t="s">
        <v>1321</v>
      </c>
      <c r="R306" s="11" t="s">
        <v>312</v>
      </c>
      <c r="S306" s="11" t="s">
        <v>312</v>
      </c>
      <c r="T306" s="11" t="s">
        <v>312</v>
      </c>
      <c r="U306" s="11" t="s">
        <v>333</v>
      </c>
      <c r="V306" s="12" t="s">
        <v>1322</v>
      </c>
      <c r="W306" s="11" t="s">
        <v>1316</v>
      </c>
      <c r="X306" s="14">
        <v>52</v>
      </c>
      <c r="Y306" s="14">
        <v>885</v>
      </c>
      <c r="Z306" s="14">
        <v>52</v>
      </c>
      <c r="AA306" s="15">
        <v>0.90715588949942905</v>
      </c>
      <c r="AB306" s="16">
        <v>0.38993114744270901</v>
      </c>
      <c r="AC306" s="17">
        <v>1034239</v>
      </c>
      <c r="AD306" s="14">
        <v>115333</v>
      </c>
      <c r="AE306" s="14">
        <v>115333</v>
      </c>
      <c r="AF306" s="14">
        <v>19889.211538461499</v>
      </c>
      <c r="AG306" s="14">
        <v>19889.211538461499</v>
      </c>
      <c r="AH306" s="14">
        <v>30216</v>
      </c>
      <c r="AI306" s="14">
        <v>30216</v>
      </c>
      <c r="AJ306" s="14">
        <v>11</v>
      </c>
      <c r="AK306" s="14">
        <v>38</v>
      </c>
      <c r="AL306" s="14">
        <v>0</v>
      </c>
      <c r="AM306" s="14">
        <v>0</v>
      </c>
      <c r="AN306" s="14">
        <v>0</v>
      </c>
      <c r="AO306" s="14">
        <v>0</v>
      </c>
      <c r="AP306" s="14">
        <v>38</v>
      </c>
      <c r="AQ306" s="22">
        <f>VLOOKUP($B306,Sheet3!$A:$Z,3,FALSE)</f>
        <v>1.254598349062921E-4</v>
      </c>
      <c r="AR306" s="22">
        <f>VLOOKUP($B306,Sheet3!$A:$Z,4,FALSE)</f>
        <v>1.4849677258864751E-4</v>
      </c>
      <c r="AS306" s="22">
        <f>VLOOKUP($B306,Sheet3!$A:$Z,5,FALSE)</f>
        <v>9.4016896843206825E-5</v>
      </c>
      <c r="AT306" s="22">
        <f>VLOOKUP($B306,Sheet3!$A:$Z,6,FALSE)</f>
        <v>1.2556181056185792E-4</v>
      </c>
      <c r="AU306" s="22">
        <f>VLOOKUP($B306,Sheet3!$A:$Z,6,FALSE)</f>
        <v>1.2556181056185792E-4</v>
      </c>
      <c r="AV306" s="22">
        <f>VLOOKUP($B306,Sheet3!$A:$Z,8,FALSE)</f>
        <v>2.6919861062282542E-4</v>
      </c>
      <c r="AW306" s="22">
        <f>VLOOKUP($B306,Sheet3!$A:$Z,9,FALSE)</f>
        <v>1.1635599395546562E-4</v>
      </c>
      <c r="AX306" s="22">
        <f>VLOOKUP($B306,Sheet3!$A:$Z,10,FALSE)</f>
        <v>2.1345921599437892E-4</v>
      </c>
      <c r="AY306" s="22">
        <f>VLOOKUP($B306,Sheet3!$A:$Z,11,FALSE)</f>
        <v>2.8272604272627495E-4</v>
      </c>
      <c r="AZ306" s="22">
        <f>VLOOKUP($B306,Sheet3!$A:$Z,12,FALSE)</f>
        <v>4.8657183909399278E-5</v>
      </c>
      <c r="BA306" s="22">
        <f>VLOOKUP($B306,Sheet3!$A:$Z,13,FALSE)</f>
        <v>6.23654171329304E-4</v>
      </c>
      <c r="BB306" s="22">
        <f>VLOOKUP($B306,Sheet3!$A:$Z,14,FALSE)</f>
        <v>5.3829938691679951E-5</v>
      </c>
      <c r="BC306" s="23">
        <f>VLOOKUP($B306,Sheet3!$A:$Z,15,FALSE)</f>
        <v>5.55411376680028E-4</v>
      </c>
      <c r="BD306" s="22">
        <f>VLOOKUP($B306,Sheet3!$A:$Z,16,FALSE)</f>
        <v>4.800032945970158E-5</v>
      </c>
      <c r="BE306" s="22">
        <f>VLOOKUP($B306,Sheet3!$A:$Z,17,FALSE)</f>
        <v>3.6530214442714451E-5</v>
      </c>
      <c r="BF306" s="22">
        <f>VLOOKUP($B306,Sheet3!$A:$Z,18,FALSE)</f>
        <v>4.213840985137631E-5</v>
      </c>
      <c r="BG306" s="22">
        <f>VLOOKUP($B306,Sheet3!$A:$Z,19,FALSE)</f>
        <v>5.5599775448133563E-5</v>
      </c>
      <c r="BH306" s="22">
        <f>VLOOKUP($B306,Sheet3!$A:$Z,20,FALSE)</f>
        <v>2.5835710880174099E-5</v>
      </c>
      <c r="BI306" s="22">
        <f>VLOOKUP($B306,Sheet3!$A:$Z,21,FALSE)</f>
        <v>2.1241697247008569E-5</v>
      </c>
      <c r="BJ306" s="22">
        <f>VLOOKUP($B306,Sheet3!$A:$Z,22,FALSE)</f>
        <v>4.6371470271670137E-5</v>
      </c>
      <c r="BK306" s="22">
        <f>VLOOKUP($B306,Sheet3!$A:$Z,23,FALSE)</f>
        <v>1.878162664060292E-4</v>
      </c>
      <c r="BL306" s="22">
        <f>VLOOKUP($B306,Sheet3!$A:$Z,24,FALSE)</f>
        <v>4.9224954597947044E-5</v>
      </c>
      <c r="BM306" s="22">
        <f>VLOOKUP($B306,Sheet3!$A:$Z,25,FALSE)</f>
        <v>5.9753523235631453E-5</v>
      </c>
      <c r="BN306" s="22">
        <f>VLOOKUP($B306,Sheet3!$A:$Z,25,FALSE)</f>
        <v>5.9753523235631453E-5</v>
      </c>
    </row>
    <row r="307" spans="1:66" hidden="1" x14ac:dyDescent="0.2">
      <c r="A307">
        <f>VLOOKUP(B307,Sheet3!A:B,2,FALSE)</f>
        <v>0</v>
      </c>
      <c r="B307" s="12" t="s">
        <v>1323</v>
      </c>
      <c r="C307" s="13">
        <v>64.36</v>
      </c>
      <c r="D307" s="13">
        <v>1.1599999999999999</v>
      </c>
      <c r="E307" s="12" t="s">
        <v>1324</v>
      </c>
      <c r="F307" s="11" t="s">
        <v>1325</v>
      </c>
      <c r="G307" s="13" t="s">
        <v>307</v>
      </c>
      <c r="H307" s="12" t="s">
        <v>1113</v>
      </c>
      <c r="I307" s="12"/>
      <c r="J307" s="12" t="s">
        <v>308</v>
      </c>
      <c r="K307" s="12">
        <v>3</v>
      </c>
      <c r="L307" s="12">
        <v>92.16</v>
      </c>
      <c r="M307" s="12">
        <v>2.63</v>
      </c>
      <c r="N307" s="11" t="s">
        <v>309</v>
      </c>
      <c r="O307" s="11" t="s">
        <v>1176</v>
      </c>
      <c r="P307" s="11" t="s">
        <v>1326</v>
      </c>
      <c r="Q307" s="11" t="s">
        <v>1327</v>
      </c>
      <c r="R307" s="11" t="s">
        <v>312</v>
      </c>
      <c r="S307" s="11" t="s">
        <v>312</v>
      </c>
      <c r="T307" s="11" t="s">
        <v>312</v>
      </c>
      <c r="U307" s="11" t="s">
        <v>1162</v>
      </c>
      <c r="V307" s="12" t="s">
        <v>1328</v>
      </c>
      <c r="W307" s="11" t="s">
        <v>1329</v>
      </c>
      <c r="X307" s="14">
        <v>96</v>
      </c>
      <c r="Y307" s="14">
        <v>742</v>
      </c>
      <c r="Z307" s="14">
        <v>96</v>
      </c>
      <c r="AA307" s="15">
        <v>0.88995042575205097</v>
      </c>
      <c r="AB307" s="16">
        <v>0.56352392123448702</v>
      </c>
      <c r="AC307" s="17">
        <v>722956</v>
      </c>
      <c r="AD307" s="14">
        <v>47464</v>
      </c>
      <c r="AE307" s="14">
        <v>47464</v>
      </c>
      <c r="AF307" s="14">
        <v>7530.7916666666597</v>
      </c>
      <c r="AG307" s="14">
        <v>7530.7916666666597</v>
      </c>
      <c r="AH307" s="14">
        <v>12911</v>
      </c>
      <c r="AI307" s="14">
        <v>12911</v>
      </c>
      <c r="AJ307" s="14">
        <v>11</v>
      </c>
      <c r="AK307" s="14">
        <v>33</v>
      </c>
      <c r="AL307" s="14">
        <v>0</v>
      </c>
      <c r="AM307" s="14">
        <v>0</v>
      </c>
      <c r="AN307" s="14">
        <v>0</v>
      </c>
      <c r="AO307" s="14">
        <v>0</v>
      </c>
      <c r="AP307" s="14">
        <v>33</v>
      </c>
      <c r="AQ307" s="22">
        <f>VLOOKUP($B307,Sheet3!$A:$Z,3,FALSE)</f>
        <v>1.8121330304881423E-4</v>
      </c>
      <c r="AR307" s="22">
        <f>VLOOKUP($B307,Sheet3!$A:$Z,4,FALSE)</f>
        <v>2.4633032263054891E-4</v>
      </c>
      <c r="AS307" s="22">
        <f>VLOOKUP($B307,Sheet3!$A:$Z,5,FALSE)</f>
        <v>1.4980648759532528E-4</v>
      </c>
      <c r="AT307" s="22">
        <f>VLOOKUP($B307,Sheet3!$A:$Z,6,FALSE)</f>
        <v>9.7908906717017913E-5</v>
      </c>
      <c r="AU307" s="22">
        <f>VLOOKUP($B307,Sheet3!$A:$Z,6,FALSE)</f>
        <v>9.7908906717017913E-5</v>
      </c>
      <c r="AV307" s="22">
        <f>VLOOKUP($B307,Sheet3!$A:$Z,8,FALSE)</f>
        <v>7.8770415900231816E-7</v>
      </c>
      <c r="AW307" s="22">
        <f>VLOOKUP($B307,Sheet3!$A:$Z,9,FALSE)</f>
        <v>8.8426614772801437E-4</v>
      </c>
      <c r="AX307" s="22">
        <f>VLOOKUP($B307,Sheet3!$A:$Z,10,FALSE)</f>
        <v>5.5563593269346822E-8</v>
      </c>
      <c r="AY307" s="22">
        <f>VLOOKUP($B307,Sheet3!$A:$Z,11,FALSE)</f>
        <v>1.5280925582560246E-8</v>
      </c>
      <c r="AZ307" s="22">
        <f>VLOOKUP($B307,Sheet3!$A:$Z,12,FALSE)</f>
        <v>1.9838881842206338E-4</v>
      </c>
      <c r="BA307" s="22">
        <f>VLOOKUP($B307,Sheet3!$A:$Z,13,FALSE)</f>
        <v>2.4207668641066201E-7</v>
      </c>
      <c r="BB307" s="22">
        <f>VLOOKUP($B307,Sheet3!$A:$Z,14,FALSE)</f>
        <v>4.9205878517073528E-5</v>
      </c>
      <c r="BC307" s="23">
        <f>VLOOKUP($B307,Sheet3!$A:$Z,15,FALSE)</f>
        <v>9.707355567151262E-8</v>
      </c>
      <c r="BD307" s="22">
        <f>VLOOKUP($B307,Sheet3!$A:$Z,16,FALSE)</f>
        <v>1.1468839589570439E-4</v>
      </c>
      <c r="BE307" s="22">
        <f>VLOOKUP($B307,Sheet3!$A:$Z,17,FALSE)</f>
        <v>1.0366810363087512E-4</v>
      </c>
      <c r="BF307" s="22">
        <f>VLOOKUP($B307,Sheet3!$A:$Z,18,FALSE)</f>
        <v>1.5164777687441328E-4</v>
      </c>
      <c r="BG307" s="22">
        <f>VLOOKUP($B307,Sheet3!$A:$Z,19,FALSE)</f>
        <v>4.903967829700897E-6</v>
      </c>
      <c r="BH307" s="22">
        <f>VLOOKUP($B307,Sheet3!$A:$Z,20,FALSE)</f>
        <v>1.0725137919678153E-3</v>
      </c>
      <c r="BI307" s="22">
        <f>VLOOKUP($B307,Sheet3!$A:$Z,21,FALSE)</f>
        <v>7.2821735355014627E-4</v>
      </c>
      <c r="BJ307" s="22">
        <f>VLOOKUP($B307,Sheet3!$A:$Z,22,FALSE)</f>
        <v>2.6663249089600842E-7</v>
      </c>
      <c r="BK307" s="22">
        <f>VLOOKUP($B307,Sheet3!$A:$Z,23,FALSE)</f>
        <v>6.1703354778208152E-7</v>
      </c>
      <c r="BL307" s="22">
        <f>VLOOKUP($B307,Sheet3!$A:$Z,24,FALSE)</f>
        <v>3.5267865303518457E-7</v>
      </c>
      <c r="BM307" s="22">
        <f>VLOOKUP($B307,Sheet3!$A:$Z,25,FALSE)</f>
        <v>3.2131104088008441E-7</v>
      </c>
      <c r="BN307" s="22">
        <f>VLOOKUP($B307,Sheet3!$A:$Z,25,FALSE)</f>
        <v>3.2131104088008441E-7</v>
      </c>
    </row>
    <row r="308" spans="1:66" hidden="1" x14ac:dyDescent="0.2">
      <c r="A308">
        <f>VLOOKUP(B308,Sheet3!A:B,2,FALSE)</f>
        <v>0</v>
      </c>
      <c r="B308" s="12" t="s">
        <v>1330</v>
      </c>
      <c r="C308" s="13">
        <v>68.98</v>
      </c>
      <c r="D308" s="13">
        <v>1.98</v>
      </c>
      <c r="E308" s="12" t="s">
        <v>1324</v>
      </c>
      <c r="F308" s="11" t="s">
        <v>1331</v>
      </c>
      <c r="G308" s="13" t="s">
        <v>307</v>
      </c>
      <c r="H308" s="12" t="s">
        <v>1113</v>
      </c>
      <c r="I308" s="12"/>
      <c r="J308" s="12" t="s">
        <v>308</v>
      </c>
      <c r="K308" s="12">
        <v>1</v>
      </c>
      <c r="L308" s="12">
        <v>92.16</v>
      </c>
      <c r="M308" s="12">
        <v>3.92</v>
      </c>
      <c r="N308" s="11" t="s">
        <v>309</v>
      </c>
      <c r="O308" s="11" t="s">
        <v>1176</v>
      </c>
      <c r="P308" s="11" t="s">
        <v>1326</v>
      </c>
      <c r="Q308" s="11" t="s">
        <v>1332</v>
      </c>
      <c r="R308" s="11" t="s">
        <v>312</v>
      </c>
      <c r="S308" s="11" t="s">
        <v>312</v>
      </c>
      <c r="T308" s="11" t="s">
        <v>312</v>
      </c>
      <c r="U308" s="11" t="s">
        <v>1162</v>
      </c>
      <c r="V308" s="12" t="s">
        <v>1333</v>
      </c>
      <c r="W308" s="11" t="s">
        <v>1334</v>
      </c>
      <c r="X308" s="14">
        <v>126</v>
      </c>
      <c r="Y308" s="14">
        <v>966</v>
      </c>
      <c r="Z308" s="14">
        <v>126</v>
      </c>
      <c r="AA308" s="15">
        <v>0.91781976733728099</v>
      </c>
      <c r="AB308" s="16">
        <v>0.48246635432318302</v>
      </c>
      <c r="AC308" s="17">
        <v>833911</v>
      </c>
      <c r="AD308" s="14">
        <v>28697</v>
      </c>
      <c r="AE308" s="14">
        <v>28697</v>
      </c>
      <c r="AF308" s="14">
        <v>6618.3412698412603</v>
      </c>
      <c r="AG308" s="14">
        <v>6618.3412698412603</v>
      </c>
      <c r="AH308" s="14">
        <v>8966</v>
      </c>
      <c r="AI308" s="14">
        <v>8966</v>
      </c>
      <c r="AJ308" s="14">
        <v>11</v>
      </c>
      <c r="AK308" s="14">
        <v>41</v>
      </c>
      <c r="AL308" s="14">
        <v>0</v>
      </c>
      <c r="AM308" s="14">
        <v>0</v>
      </c>
      <c r="AN308" s="14">
        <v>0</v>
      </c>
      <c r="AO308" s="14">
        <v>0</v>
      </c>
      <c r="AP308" s="14">
        <v>41</v>
      </c>
      <c r="AQ308" s="22">
        <f>VLOOKUP($B308,Sheet3!$A:$Z,3,FALSE)</f>
        <v>9.0490420432440919E-5</v>
      </c>
      <c r="AR308" s="22">
        <f>VLOOKUP($B308,Sheet3!$A:$Z,4,FALSE)</f>
        <v>9.4078346674007497E-5</v>
      </c>
      <c r="AS308" s="22">
        <f>VLOOKUP($B308,Sheet3!$A:$Z,5,FALSE)</f>
        <v>6.7634091620689371E-5</v>
      </c>
      <c r="AT308" s="22">
        <f>VLOOKUP($B308,Sheet3!$A:$Z,6,FALSE)</f>
        <v>5.102955794237959E-5</v>
      </c>
      <c r="AU308" s="22">
        <f>VLOOKUP($B308,Sheet3!$A:$Z,6,FALSE)</f>
        <v>5.102955794237959E-5</v>
      </c>
      <c r="AV308" s="22">
        <f>VLOOKUP($B308,Sheet3!$A:$Z,8,FALSE)</f>
        <v>3.6552049269723176E-6</v>
      </c>
      <c r="AW308" s="22">
        <f>VLOOKUP($B308,Sheet3!$A:$Z,9,FALSE)</f>
        <v>5.2474583769323332E-4</v>
      </c>
      <c r="AX308" s="22">
        <f>VLOOKUP($B308,Sheet3!$A:$Z,10,FALSE)</f>
        <v>1.535055582380084E-6</v>
      </c>
      <c r="AY308" s="22">
        <f>VLOOKUP($B308,Sheet3!$A:$Z,11,FALSE)</f>
        <v>8.1742820403708335E-7</v>
      </c>
      <c r="AZ308" s="22">
        <f>VLOOKUP($B308,Sheet3!$A:$Z,12,FALSE)</f>
        <v>2.4876935914082074E-4</v>
      </c>
      <c r="BA308" s="22">
        <f>VLOOKUP($B308,Sheet3!$A:$Z,13,FALSE)</f>
        <v>2.1287045984159207E-6</v>
      </c>
      <c r="BB308" s="22">
        <f>VLOOKUP($B308,Sheet3!$A:$Z,14,FALSE)</f>
        <v>4.7483354297791164E-5</v>
      </c>
      <c r="BC308" s="23">
        <f>VLOOKUP($B308,Sheet3!$A:$Z,15,FALSE)</f>
        <v>2.8457605245247317E-6</v>
      </c>
      <c r="BD308" s="22">
        <f>VLOOKUP($B308,Sheet3!$A:$Z,16,FALSE)</f>
        <v>8.5465611351255775E-5</v>
      </c>
      <c r="BE308" s="22">
        <f>VLOOKUP($B308,Sheet3!$A:$Z,17,FALSE)</f>
        <v>8.9397751811603774E-5</v>
      </c>
      <c r="BF308" s="22">
        <f>VLOOKUP($B308,Sheet3!$A:$Z,18,FALSE)</f>
        <v>9.4269815858024654E-5</v>
      </c>
      <c r="BG308" s="22">
        <f>VLOOKUP($B308,Sheet3!$A:$Z,19,FALSE)</f>
        <v>4.3012966879280205E-6</v>
      </c>
      <c r="BH308" s="22">
        <f>VLOOKUP($B308,Sheet3!$A:$Z,20,FALSE)</f>
        <v>7.0678234963098799E-4</v>
      </c>
      <c r="BI308" s="22">
        <f>VLOOKUP($B308,Sheet3!$A:$Z,21,FALSE)</f>
        <v>2.8496070365685762E-4</v>
      </c>
      <c r="BJ308" s="22">
        <f>VLOOKUP($B308,Sheet3!$A:$Z,22,FALSE)</f>
        <v>1.3698235913276772E-6</v>
      </c>
      <c r="BK308" s="22">
        <f>VLOOKUP($B308,Sheet3!$A:$Z,23,FALSE)</f>
        <v>4.1735290105797211E-6</v>
      </c>
      <c r="BL308" s="22">
        <f>VLOOKUP($B308,Sheet3!$A:$Z,24,FALSE)</f>
        <v>1.4213708288167548E-6</v>
      </c>
      <c r="BM308" s="22">
        <f>VLOOKUP($B308,Sheet3!$A:$Z,25,FALSE)</f>
        <v>2.6401189128477334E-6</v>
      </c>
      <c r="BN308" s="22">
        <f>VLOOKUP($B308,Sheet3!$A:$Z,25,FALSE)</f>
        <v>2.6401189128477334E-6</v>
      </c>
    </row>
    <row r="309" spans="1:66" hidden="1" x14ac:dyDescent="0.2">
      <c r="A309" t="str">
        <f>VLOOKUP(B309,Sheet3!A:B,2,FALSE)</f>
        <v>compare with baikal</v>
      </c>
      <c r="B309" s="12" t="s">
        <v>100</v>
      </c>
      <c r="C309" s="13">
        <v>91.03</v>
      </c>
      <c r="D309" s="13">
        <v>2.84</v>
      </c>
      <c r="E309" s="12" t="s">
        <v>1257</v>
      </c>
      <c r="F309" s="11" t="s">
        <v>1258</v>
      </c>
      <c r="G309" s="13" t="s">
        <v>307</v>
      </c>
      <c r="H309" s="12" t="s">
        <v>1113</v>
      </c>
      <c r="I309" s="12"/>
      <c r="J309" s="12" t="s">
        <v>308</v>
      </c>
      <c r="K309" s="12">
        <v>13</v>
      </c>
      <c r="L309" s="12">
        <v>100</v>
      </c>
      <c r="M309" s="12">
        <v>1.96</v>
      </c>
      <c r="N309" s="11" t="s">
        <v>309</v>
      </c>
      <c r="O309" s="11" t="s">
        <v>1259</v>
      </c>
      <c r="P309" s="11" t="s">
        <v>1260</v>
      </c>
      <c r="Q309" s="11" t="s">
        <v>1261</v>
      </c>
      <c r="R309" s="11" t="s">
        <v>312</v>
      </c>
      <c r="S309" s="11" t="s">
        <v>312</v>
      </c>
      <c r="T309" s="11" t="s">
        <v>312</v>
      </c>
      <c r="U309" s="11" t="s">
        <v>1262</v>
      </c>
      <c r="V309" s="12" t="s">
        <v>1263</v>
      </c>
      <c r="W309" s="11" t="s">
        <v>1264</v>
      </c>
      <c r="X309" s="14">
        <v>159</v>
      </c>
      <c r="Y309" s="14">
        <v>5415</v>
      </c>
      <c r="Z309" s="14">
        <v>159</v>
      </c>
      <c r="AA309" s="15">
        <v>0.93022218421570801</v>
      </c>
      <c r="AB309" s="16">
        <v>0.70084246544789097</v>
      </c>
      <c r="AC309" s="17">
        <v>5133623</v>
      </c>
      <c r="AD309" s="14">
        <v>223108</v>
      </c>
      <c r="AE309" s="14">
        <v>223108</v>
      </c>
      <c r="AF309" s="14">
        <v>32286.937106918202</v>
      </c>
      <c r="AG309" s="14">
        <v>32286.937106918202</v>
      </c>
      <c r="AH309" s="14">
        <v>59371</v>
      </c>
      <c r="AI309" s="14">
        <v>59371</v>
      </c>
      <c r="AJ309" s="14">
        <v>11</v>
      </c>
      <c r="AK309" s="14">
        <v>42</v>
      </c>
      <c r="AL309" s="14">
        <v>0</v>
      </c>
      <c r="AM309" s="14">
        <v>1</v>
      </c>
      <c r="AN309" s="14">
        <v>0</v>
      </c>
      <c r="AO309" s="14">
        <v>1</v>
      </c>
      <c r="AP309" s="14">
        <v>44</v>
      </c>
      <c r="AQ309" s="22">
        <f>VLOOKUP($B309,Sheet3!$A:$Z,3,FALSE)</f>
        <v>6.9061010647402017E-4</v>
      </c>
      <c r="AR309" s="22">
        <f>VLOOKUP($B309,Sheet3!$A:$Z,4,FALSE)</f>
        <v>1.6938809175594243E-3</v>
      </c>
      <c r="AS309" s="22">
        <f>VLOOKUP($B309,Sheet3!$A:$Z,5,FALSE)</f>
        <v>8.3462663915442263E-4</v>
      </c>
      <c r="AT309" s="22">
        <f>VLOOKUP($B309,Sheet3!$A:$Z,6,FALSE)</f>
        <v>5.6500901077764418E-4</v>
      </c>
      <c r="AU309" s="22">
        <f>VLOOKUP($B309,Sheet3!$A:$Z,6,FALSE)</f>
        <v>5.6500901077764418E-4</v>
      </c>
      <c r="AV309" s="22">
        <f>VLOOKUP($B309,Sheet3!$A:$Z,8,FALSE)</f>
        <v>2.3500317570482842E-5</v>
      </c>
      <c r="AW309" s="22">
        <f>VLOOKUP($B309,Sheet3!$A:$Z,9,FALSE)</f>
        <v>6.2012176674346598E-3</v>
      </c>
      <c r="AX309" s="22">
        <f>VLOOKUP($B309,Sheet3!$A:$Z,10,FALSE)</f>
        <v>1.8117064544264596E-5</v>
      </c>
      <c r="AY309" s="22">
        <f>VLOOKUP($B309,Sheet3!$A:$Z,11,FALSE)</f>
        <v>2.1221483820314401E-5</v>
      </c>
      <c r="AZ309" s="22">
        <f>VLOOKUP($B309,Sheet3!$A:$Z,12,FALSE)</f>
        <v>2.9206707250953074E-3</v>
      </c>
      <c r="BA309" s="22">
        <f>VLOOKUP($B309,Sheet3!$A:$Z,13,FALSE)</f>
        <v>2.2031483963558292E-5</v>
      </c>
      <c r="BB309" s="22">
        <f>VLOOKUP($B309,Sheet3!$A:$Z,14,FALSE)</f>
        <v>1.4634280643211028E-3</v>
      </c>
      <c r="BC309" s="23">
        <f>VLOOKUP($B309,Sheet3!$A:$Z,15,FALSE)</f>
        <v>1.7032751679085843E-5</v>
      </c>
      <c r="BD309" s="22">
        <f>VLOOKUP($B309,Sheet3!$A:$Z,16,FALSE)</f>
        <v>6.1351298355628284E-4</v>
      </c>
      <c r="BE309" s="22">
        <f>VLOOKUP($B309,Sheet3!$A:$Z,17,FALSE)</f>
        <v>7.3888951812190536E-4</v>
      </c>
      <c r="BF309" s="22">
        <f>VLOOKUP($B309,Sheet3!$A:$Z,18,FALSE)</f>
        <v>6.5284429158503062E-4</v>
      </c>
      <c r="BG309" s="22">
        <f>VLOOKUP($B309,Sheet3!$A:$Z,19,FALSE)</f>
        <v>5.0034169619714551E-5</v>
      </c>
      <c r="BH309" s="22">
        <f>VLOOKUP($B309,Sheet3!$A:$Z,20,FALSE)</f>
        <v>3.9107610869641655E-3</v>
      </c>
      <c r="BI309" s="22">
        <f>VLOOKUP($B309,Sheet3!$A:$Z,21,FALSE)</f>
        <v>2.5410152036998653E-3</v>
      </c>
      <c r="BJ309" s="22">
        <f>VLOOKUP($B309,Sheet3!$A:$Z,22,FALSE)</f>
        <v>1.2736753697979914E-5</v>
      </c>
      <c r="BK309" s="22">
        <f>VLOOKUP($B309,Sheet3!$A:$Z,23,FALSE)</f>
        <v>1.1471261696214387E-5</v>
      </c>
      <c r="BL309" s="22">
        <f>VLOOKUP($B309,Sheet3!$A:$Z,24,FALSE)</f>
        <v>1.5649966418043382E-5</v>
      </c>
      <c r="BM309" s="22">
        <f>VLOOKUP($B309,Sheet3!$A:$Z,25,FALSE)</f>
        <v>1.8936152727956102E-5</v>
      </c>
      <c r="BN309" s="22">
        <f>VLOOKUP($B309,Sheet3!$A:$Z,25,FALSE)</f>
        <v>1.8936152727956102E-5</v>
      </c>
    </row>
    <row r="310" spans="1:66" hidden="1" x14ac:dyDescent="0.2">
      <c r="A310">
        <f>VLOOKUP(B310,Sheet3!A:B,2,FALSE)</f>
        <v>0</v>
      </c>
      <c r="B310" s="12" t="s">
        <v>1344</v>
      </c>
      <c r="C310" s="13">
        <v>83.23</v>
      </c>
      <c r="D310" s="13">
        <v>1.24</v>
      </c>
      <c r="E310" s="12" t="s">
        <v>1345</v>
      </c>
      <c r="F310" s="11" t="s">
        <v>1346</v>
      </c>
      <c r="G310" s="13" t="s">
        <v>307</v>
      </c>
      <c r="H310" s="12" t="s">
        <v>1113</v>
      </c>
      <c r="I310" s="12"/>
      <c r="J310" s="12" t="s">
        <v>308</v>
      </c>
      <c r="K310" s="12">
        <v>2</v>
      </c>
      <c r="L310" s="12">
        <v>92.16</v>
      </c>
      <c r="M310" s="12">
        <v>3.92</v>
      </c>
      <c r="N310" s="11" t="s">
        <v>312</v>
      </c>
      <c r="O310" s="11" t="s">
        <v>312</v>
      </c>
      <c r="P310" s="11" t="s">
        <v>312</v>
      </c>
      <c r="Q310" s="11" t="s">
        <v>312</v>
      </c>
      <c r="R310" s="11" t="s">
        <v>312</v>
      </c>
      <c r="S310" s="11" t="s">
        <v>312</v>
      </c>
      <c r="T310" s="11" t="s">
        <v>312</v>
      </c>
      <c r="U310" s="11" t="s">
        <v>1347</v>
      </c>
      <c r="V310" s="12" t="s">
        <v>1348</v>
      </c>
      <c r="W310" s="11"/>
      <c r="X310" s="14">
        <v>208</v>
      </c>
      <c r="Y310" s="14">
        <v>1233</v>
      </c>
      <c r="Z310" s="14">
        <v>208</v>
      </c>
      <c r="AA310" s="15">
        <v>0.94426352528735702</v>
      </c>
      <c r="AB310" s="16">
        <v>0.44618049514903602</v>
      </c>
      <c r="AC310" s="17">
        <v>1063397</v>
      </c>
      <c r="AD310" s="14">
        <v>29136</v>
      </c>
      <c r="AE310" s="14">
        <v>29136</v>
      </c>
      <c r="AF310" s="14">
        <v>5112.4855769230699</v>
      </c>
      <c r="AG310" s="14">
        <v>5112.4855769230699</v>
      </c>
      <c r="AH310" s="14">
        <v>6625</v>
      </c>
      <c r="AI310" s="14">
        <v>6625</v>
      </c>
      <c r="AJ310" s="14">
        <v>11</v>
      </c>
      <c r="AK310" s="14">
        <v>36</v>
      </c>
      <c r="AL310" s="14">
        <v>0</v>
      </c>
      <c r="AM310" s="14">
        <v>0</v>
      </c>
      <c r="AN310" s="14">
        <v>0</v>
      </c>
      <c r="AO310" s="14">
        <v>0</v>
      </c>
      <c r="AP310" s="14">
        <v>36</v>
      </c>
      <c r="AQ310" s="22">
        <f>VLOOKUP($B310,Sheet3!$A:$Z,3,FALSE)</f>
        <v>7.9199920799265223E-4</v>
      </c>
      <c r="AR310" s="22">
        <f>VLOOKUP($B310,Sheet3!$A:$Z,4,FALSE)</f>
        <v>1.8322417887741815E-4</v>
      </c>
      <c r="AS310" s="22">
        <f>VLOOKUP($B310,Sheet3!$A:$Z,5,FALSE)</f>
        <v>7.4140800115115332E-4</v>
      </c>
      <c r="AT310" s="22">
        <f>VLOOKUP($B310,Sheet3!$A:$Z,6,FALSE)</f>
        <v>2.0940910150846068E-4</v>
      </c>
      <c r="AU310" s="22">
        <f>VLOOKUP($B310,Sheet3!$A:$Z,6,FALSE)</f>
        <v>2.0940910150846068E-4</v>
      </c>
      <c r="AV310" s="22">
        <f>VLOOKUP($B310,Sheet3!$A:$Z,8,FALSE)</f>
        <v>5.8761795090835474E-8</v>
      </c>
      <c r="AW310" s="22">
        <f>VLOOKUP($B310,Sheet3!$A:$Z,9,FALSE)</f>
        <v>3.4941511095015836E-6</v>
      </c>
      <c r="AX310" s="22">
        <f>VLOOKUP($B310,Sheet3!$A:$Z,10,FALSE)</f>
        <v>0</v>
      </c>
      <c r="AY310" s="22">
        <f>VLOOKUP($B310,Sheet3!$A:$Z,11,FALSE)</f>
        <v>0</v>
      </c>
      <c r="AZ310" s="22">
        <f>VLOOKUP($B310,Sheet3!$A:$Z,12,FALSE)</f>
        <v>2.2530946877001269E-6</v>
      </c>
      <c r="BA310" s="22">
        <f>VLOOKUP($B310,Sheet3!$A:$Z,13,FALSE)</f>
        <v>0</v>
      </c>
      <c r="BB310" s="22">
        <f>VLOOKUP($B310,Sheet3!$A:$Z,14,FALSE)</f>
        <v>3.0638243264487303E-8</v>
      </c>
      <c r="BC310" s="23">
        <f>VLOOKUP($B310,Sheet3!$A:$Z,15,FALSE)</f>
        <v>0</v>
      </c>
      <c r="BD310" s="22">
        <f>VLOOKUP($B310,Sheet3!$A:$Z,16,FALSE)</f>
        <v>2.6950383391693728E-4</v>
      </c>
      <c r="BE310" s="22">
        <f>VLOOKUP($B310,Sheet3!$A:$Z,17,FALSE)</f>
        <v>4.8168340082681879E-4</v>
      </c>
      <c r="BF310" s="22">
        <f>VLOOKUP($B310,Sheet3!$A:$Z,18,FALSE)</f>
        <v>1.9553622197849055E-4</v>
      </c>
      <c r="BG310" s="22">
        <f>VLOOKUP($B310,Sheet3!$A:$Z,19,FALSE)</f>
        <v>0</v>
      </c>
      <c r="BH310" s="22">
        <f>VLOOKUP($B310,Sheet3!$A:$Z,20,FALSE)</f>
        <v>4.7880555718101328E-7</v>
      </c>
      <c r="BI310" s="22">
        <f>VLOOKUP($B310,Sheet3!$A:$Z,21,FALSE)</f>
        <v>6.289404968910515E-5</v>
      </c>
      <c r="BJ310" s="22">
        <f>VLOOKUP($B310,Sheet3!$A:$Z,22,FALSE)</f>
        <v>5.6701754812588347E-8</v>
      </c>
      <c r="BK310" s="22">
        <f>VLOOKUP($B310,Sheet3!$A:$Z,23,FALSE)</f>
        <v>2.1268755151128904E-8</v>
      </c>
      <c r="BL310" s="22">
        <f>VLOOKUP($B310,Sheet3!$A:$Z,24,FALSE)</f>
        <v>1.7289949877767614E-7</v>
      </c>
      <c r="BM310" s="22">
        <f>VLOOKUP($B310,Sheet3!$A:$Z,25,FALSE)</f>
        <v>4.967870545472519E-9</v>
      </c>
      <c r="BN310" s="22">
        <f>VLOOKUP($B310,Sheet3!$A:$Z,25,FALSE)</f>
        <v>4.967870545472519E-9</v>
      </c>
    </row>
    <row r="311" spans="1:66" hidden="1" x14ac:dyDescent="0.2">
      <c r="A311" t="str">
        <f>VLOOKUP(B311,Sheet3!A:B,2,FALSE)</f>
        <v>compare with baikal</v>
      </c>
      <c r="B311" s="12" t="s">
        <v>190</v>
      </c>
      <c r="C311" s="13">
        <v>82.76</v>
      </c>
      <c r="D311" s="13">
        <v>9.31</v>
      </c>
      <c r="E311" s="12" t="s">
        <v>1257</v>
      </c>
      <c r="F311" s="11" t="s">
        <v>1258</v>
      </c>
      <c r="G311" s="13" t="s">
        <v>307</v>
      </c>
      <c r="H311" s="12" t="s">
        <v>1113</v>
      </c>
      <c r="I311" s="12"/>
      <c r="J311" s="12" t="s">
        <v>308</v>
      </c>
      <c r="K311" s="12">
        <v>6</v>
      </c>
      <c r="L311" s="12">
        <v>94.12</v>
      </c>
      <c r="M311" s="12">
        <v>25.49</v>
      </c>
      <c r="N311" s="11" t="s">
        <v>309</v>
      </c>
      <c r="O311" s="11" t="s">
        <v>1265</v>
      </c>
      <c r="P311" s="11" t="s">
        <v>1266</v>
      </c>
      <c r="Q311" s="11" t="s">
        <v>1267</v>
      </c>
      <c r="R311" s="11" t="s">
        <v>312</v>
      </c>
      <c r="S311" s="11" t="s">
        <v>312</v>
      </c>
      <c r="T311" s="11" t="s">
        <v>312</v>
      </c>
      <c r="U311" s="11" t="s">
        <v>1262</v>
      </c>
      <c r="V311" s="12" t="s">
        <v>1268</v>
      </c>
      <c r="W311" s="11" t="s">
        <v>1264</v>
      </c>
      <c r="X311" s="14">
        <v>299</v>
      </c>
      <c r="Y311" s="14">
        <v>4980</v>
      </c>
      <c r="Z311" s="14">
        <v>299</v>
      </c>
      <c r="AA311" s="15">
        <v>0.94190002720705202</v>
      </c>
      <c r="AB311" s="16">
        <v>0.71076820133051999</v>
      </c>
      <c r="AC311" s="17">
        <v>4800226</v>
      </c>
      <c r="AD311" s="14">
        <v>87085</v>
      </c>
      <c r="AE311" s="14">
        <v>87085</v>
      </c>
      <c r="AF311" s="14">
        <v>16054.2675585284</v>
      </c>
      <c r="AG311" s="14">
        <v>16054.2675585284</v>
      </c>
      <c r="AH311" s="14">
        <v>24020</v>
      </c>
      <c r="AI311" s="14">
        <v>24020</v>
      </c>
      <c r="AJ311" s="14">
        <v>11</v>
      </c>
      <c r="AK311" s="14">
        <v>42</v>
      </c>
      <c r="AL311" s="14">
        <v>0</v>
      </c>
      <c r="AM311" s="14">
        <v>1</v>
      </c>
      <c r="AN311" s="14">
        <v>0</v>
      </c>
      <c r="AO311" s="14">
        <v>1</v>
      </c>
      <c r="AP311" s="14">
        <v>44</v>
      </c>
      <c r="AQ311" s="22">
        <f>VLOOKUP($B311,Sheet3!$A:$Z,3,FALSE)</f>
        <v>3.3012180048816973E-4</v>
      </c>
      <c r="AR311" s="22">
        <f>VLOOKUP($B311,Sheet3!$A:$Z,4,FALSE)</f>
        <v>7.2986442772307657E-4</v>
      </c>
      <c r="AS311" s="22">
        <f>VLOOKUP($B311,Sheet3!$A:$Z,5,FALSE)</f>
        <v>4.5685577261598116E-4</v>
      </c>
      <c r="AT311" s="22">
        <f>VLOOKUP($B311,Sheet3!$A:$Z,6,FALSE)</f>
        <v>2.7130703170784022E-4</v>
      </c>
      <c r="AU311" s="22">
        <f>VLOOKUP($B311,Sheet3!$A:$Z,6,FALSE)</f>
        <v>2.7130703170784022E-4</v>
      </c>
      <c r="AV311" s="22">
        <f>VLOOKUP($B311,Sheet3!$A:$Z,8,FALSE)</f>
        <v>7.2738482650391183E-6</v>
      </c>
      <c r="AW311" s="22">
        <f>VLOOKUP($B311,Sheet3!$A:$Z,9,FALSE)</f>
        <v>1.9768289239350304E-3</v>
      </c>
      <c r="AX311" s="22">
        <f>VLOOKUP($B311,Sheet3!$A:$Z,10,FALSE)</f>
        <v>1.7153253071070236E-6</v>
      </c>
      <c r="AY311" s="22">
        <f>VLOOKUP($B311,Sheet3!$A:$Z,11,FALSE)</f>
        <v>1.1779033127144006E-6</v>
      </c>
      <c r="AZ311" s="22">
        <f>VLOOKUP($B311,Sheet3!$A:$Z,12,FALSE)</f>
        <v>2.2774899839807642E-3</v>
      </c>
      <c r="BA311" s="22">
        <f>VLOOKUP($B311,Sheet3!$A:$Z,13,FALSE)</f>
        <v>5.3311079198128028E-6</v>
      </c>
      <c r="BB311" s="22">
        <f>VLOOKUP($B311,Sheet3!$A:$Z,14,FALSE)</f>
        <v>1.8569289164319313E-3</v>
      </c>
      <c r="BC311" s="23">
        <f>VLOOKUP($B311,Sheet3!$A:$Z,15,FALSE)</f>
        <v>1.3432063793250288E-6</v>
      </c>
      <c r="BD311" s="22">
        <f>VLOOKUP($B311,Sheet3!$A:$Z,16,FALSE)</f>
        <v>3.553681675269165E-4</v>
      </c>
      <c r="BE311" s="22">
        <f>VLOOKUP($B311,Sheet3!$A:$Z,17,FALSE)</f>
        <v>4.3627548022412156E-4</v>
      </c>
      <c r="BF311" s="22">
        <f>VLOOKUP($B311,Sheet3!$A:$Z,18,FALSE)</f>
        <v>4.0292201785650615E-4</v>
      </c>
      <c r="BG311" s="22">
        <f>VLOOKUP($B311,Sheet3!$A:$Z,19,FALSE)</f>
        <v>4.0511737281334866E-5</v>
      </c>
      <c r="BH311" s="22">
        <f>VLOOKUP($B311,Sheet3!$A:$Z,20,FALSE)</f>
        <v>2.1192838744383364E-3</v>
      </c>
      <c r="BI311" s="22">
        <f>VLOOKUP($B311,Sheet3!$A:$Z,21,FALSE)</f>
        <v>1.3062188378348933E-3</v>
      </c>
      <c r="BJ311" s="22">
        <f>VLOOKUP($B311,Sheet3!$A:$Z,22,FALSE)</f>
        <v>1.2916829356276056E-6</v>
      </c>
      <c r="BK311" s="22">
        <f>VLOOKUP($B311,Sheet3!$A:$Z,23,FALSE)</f>
        <v>5.4506019542057198E-6</v>
      </c>
      <c r="BL311" s="22">
        <f>VLOOKUP($B311,Sheet3!$A:$Z,24,FALSE)</f>
        <v>3.5240678025575528E-6</v>
      </c>
      <c r="BM311" s="22">
        <f>VLOOKUP($B311,Sheet3!$A:$Z,25,FALSE)</f>
        <v>2.838252812547871E-6</v>
      </c>
      <c r="BN311" s="22">
        <f>VLOOKUP($B311,Sheet3!$A:$Z,25,FALSE)</f>
        <v>2.838252812547871E-6</v>
      </c>
    </row>
    <row r="312" spans="1:66" hidden="1" x14ac:dyDescent="0.2">
      <c r="A312" t="str">
        <f>VLOOKUP(B312,Sheet3!A:B,2,FALSE)</f>
        <v>compare with baikal</v>
      </c>
      <c r="B312" s="12" t="s">
        <v>262</v>
      </c>
      <c r="C312" s="13">
        <v>92.26</v>
      </c>
      <c r="D312" s="13">
        <v>1.29</v>
      </c>
      <c r="E312" s="12" t="s">
        <v>1427</v>
      </c>
      <c r="F312" s="11" t="s">
        <v>1501</v>
      </c>
      <c r="G312" s="13" t="s">
        <v>1484</v>
      </c>
      <c r="H312" s="12"/>
      <c r="I312" s="12"/>
      <c r="J312" s="12" t="s">
        <v>308</v>
      </c>
      <c r="K312" s="12">
        <v>4</v>
      </c>
      <c r="L312" s="12">
        <v>98.04</v>
      </c>
      <c r="M312" s="12">
        <v>5.26</v>
      </c>
      <c r="N312" s="11" t="s">
        <v>381</v>
      </c>
      <c r="O312" s="11" t="s">
        <v>1502</v>
      </c>
      <c r="P312" s="11" t="s">
        <v>1503</v>
      </c>
      <c r="Q312" s="11" t="s">
        <v>1504</v>
      </c>
      <c r="R312" s="11" t="s">
        <v>312</v>
      </c>
      <c r="S312" s="11" t="s">
        <v>312</v>
      </c>
      <c r="T312" s="11" t="s">
        <v>312</v>
      </c>
      <c r="U312" s="11" t="s">
        <v>1505</v>
      </c>
      <c r="V312" s="12" t="s">
        <v>1506</v>
      </c>
      <c r="W312" s="11" t="s">
        <v>1507</v>
      </c>
      <c r="X312" s="14">
        <v>218</v>
      </c>
      <c r="Y312" s="14">
        <v>4357</v>
      </c>
      <c r="Z312" s="14">
        <v>218</v>
      </c>
      <c r="AA312" s="15">
        <v>0.92879774202325005</v>
      </c>
      <c r="AB312" s="16">
        <v>0.69518169718853495</v>
      </c>
      <c r="AC312" s="17">
        <v>5024321</v>
      </c>
      <c r="AD312" s="14">
        <v>189945</v>
      </c>
      <c r="AE312" s="14">
        <v>189945</v>
      </c>
      <c r="AF312" s="14">
        <v>23047.344036697199</v>
      </c>
      <c r="AG312" s="14">
        <v>23047.344036697199</v>
      </c>
      <c r="AH312" s="14">
        <v>38967</v>
      </c>
      <c r="AI312" s="14">
        <v>38967</v>
      </c>
      <c r="AJ312" s="14">
        <v>11</v>
      </c>
      <c r="AK312" s="14">
        <v>41</v>
      </c>
      <c r="AL312" s="14">
        <v>0</v>
      </c>
      <c r="AM312" s="14">
        <v>0</v>
      </c>
      <c r="AN312" s="14">
        <v>0</v>
      </c>
      <c r="AO312" s="14">
        <v>1</v>
      </c>
      <c r="AP312" s="14">
        <v>42</v>
      </c>
      <c r="AQ312" s="22">
        <f>VLOOKUP($B312,Sheet3!$A:$Z,3,FALSE)</f>
        <v>4.400591785417933E-4</v>
      </c>
      <c r="AR312" s="22">
        <f>VLOOKUP($B312,Sheet3!$A:$Z,4,FALSE)</f>
        <v>4.5190645875033391E-4</v>
      </c>
      <c r="AS312" s="22">
        <f>VLOOKUP($B312,Sheet3!$A:$Z,5,FALSE)</f>
        <v>4.8558125632709021E-4</v>
      </c>
      <c r="AT312" s="22">
        <f>VLOOKUP($B312,Sheet3!$A:$Z,6,FALSE)</f>
        <v>6.1918295738573571E-4</v>
      </c>
      <c r="AU312" s="22">
        <f>VLOOKUP($B312,Sheet3!$A:$Z,6,FALSE)</f>
        <v>6.1918295738573571E-4</v>
      </c>
      <c r="AV312" s="22">
        <f>VLOOKUP($B312,Sheet3!$A:$Z,8,FALSE)</f>
        <v>1.2243470215451595E-3</v>
      </c>
      <c r="AW312" s="22">
        <f>VLOOKUP($B312,Sheet3!$A:$Z,9,FALSE)</f>
        <v>5.5328619174696916E-4</v>
      </c>
      <c r="AX312" s="22">
        <f>VLOOKUP($B312,Sheet3!$A:$Z,10,FALSE)</f>
        <v>6.2081887259623927E-4</v>
      </c>
      <c r="AY312" s="22">
        <f>VLOOKUP($B312,Sheet3!$A:$Z,11,FALSE)</f>
        <v>4.0420575076663331E-4</v>
      </c>
      <c r="AZ312" s="22">
        <f>VLOOKUP($B312,Sheet3!$A:$Z,12,FALSE)</f>
        <v>2.7247335415956329E-4</v>
      </c>
      <c r="BA312" s="22">
        <f>VLOOKUP($B312,Sheet3!$A:$Z,13,FALSE)</f>
        <v>4.0963052783196658E-4</v>
      </c>
      <c r="BB312" s="22">
        <f>VLOOKUP($B312,Sheet3!$A:$Z,14,FALSE)</f>
        <v>3.491541291822979E-4</v>
      </c>
      <c r="BC312" s="23">
        <f>VLOOKUP($B312,Sheet3!$A:$Z,15,FALSE)</f>
        <v>2.9380637695187566E-4</v>
      </c>
      <c r="BD312" s="22">
        <f>VLOOKUP($B312,Sheet3!$A:$Z,16,FALSE)</f>
        <v>2.8172435422923559E-4</v>
      </c>
      <c r="BE312" s="22">
        <f>VLOOKUP($B312,Sheet3!$A:$Z,17,FALSE)</f>
        <v>2.9436181550333303E-4</v>
      </c>
      <c r="BF312" s="22">
        <f>VLOOKUP($B312,Sheet3!$A:$Z,18,FALSE)</f>
        <v>2.9972105774295085E-4</v>
      </c>
      <c r="BG312" s="22">
        <f>VLOOKUP($B312,Sheet3!$A:$Z,19,FALSE)</f>
        <v>3.767200869436865E-4</v>
      </c>
      <c r="BH312" s="22">
        <f>VLOOKUP($B312,Sheet3!$A:$Z,20,FALSE)</f>
        <v>1.9297860491293778E-4</v>
      </c>
      <c r="BI312" s="22">
        <f>VLOOKUP($B312,Sheet3!$A:$Z,21,FALSE)</f>
        <v>1.8599642107150312E-4</v>
      </c>
      <c r="BJ312" s="22">
        <f>VLOOKUP($B312,Sheet3!$A:$Z,22,FALSE)</f>
        <v>1.7012084267407167E-4</v>
      </c>
      <c r="BK312" s="22">
        <f>VLOOKUP($B312,Sheet3!$A:$Z,23,FALSE)</f>
        <v>8.1424610769679039E-5</v>
      </c>
      <c r="BL312" s="22">
        <f>VLOOKUP($B312,Sheet3!$A:$Z,24,FALSE)</f>
        <v>1.3239497239757336E-4</v>
      </c>
      <c r="BM312" s="22">
        <f>VLOOKUP($B312,Sheet3!$A:$Z,25,FALSE)</f>
        <v>1.9104917313379299E-4</v>
      </c>
      <c r="BN312" s="22">
        <f>VLOOKUP($B312,Sheet3!$A:$Z,25,FALSE)</f>
        <v>1.9104917313379299E-4</v>
      </c>
    </row>
    <row r="313" spans="1:66" hidden="1" x14ac:dyDescent="0.2">
      <c r="A313">
        <f>VLOOKUP(B313,Sheet3!A:B,2,FALSE)</f>
        <v>0</v>
      </c>
      <c r="B313" s="12" t="s">
        <v>1354</v>
      </c>
      <c r="C313" s="13">
        <v>73.77</v>
      </c>
      <c r="D313" s="13">
        <v>9.99</v>
      </c>
      <c r="E313" s="12" t="s">
        <v>1345</v>
      </c>
      <c r="F313" s="11" t="s">
        <v>1352</v>
      </c>
      <c r="G313" s="13" t="s">
        <v>307</v>
      </c>
      <c r="H313" s="12" t="s">
        <v>1113</v>
      </c>
      <c r="I313" s="12"/>
      <c r="J313" s="12" t="s">
        <v>308</v>
      </c>
      <c r="K313" s="12">
        <v>4</v>
      </c>
      <c r="L313" s="12">
        <v>70.59</v>
      </c>
      <c r="M313" s="12">
        <v>5.26</v>
      </c>
      <c r="N313" s="11"/>
      <c r="O313" s="11"/>
      <c r="P313" s="11"/>
      <c r="Q313" s="11"/>
      <c r="R313" s="11"/>
      <c r="S313" s="11"/>
      <c r="T313" s="11"/>
      <c r="U313" s="11" t="s">
        <v>1347</v>
      </c>
      <c r="V313" s="12" t="s">
        <v>1355</v>
      </c>
      <c r="W313" s="11"/>
      <c r="X313" s="14">
        <v>368</v>
      </c>
      <c r="Y313" s="14">
        <v>1601</v>
      </c>
      <c r="Z313" s="14">
        <v>368</v>
      </c>
      <c r="AA313" s="15">
        <v>0.947666316582636</v>
      </c>
      <c r="AB313" s="16">
        <v>0.398041905349303</v>
      </c>
      <c r="AC313" s="17">
        <v>1374908</v>
      </c>
      <c r="AD313" s="14">
        <v>60438</v>
      </c>
      <c r="AE313" s="14">
        <v>60438</v>
      </c>
      <c r="AF313" s="14">
        <v>3736.1630434782601</v>
      </c>
      <c r="AG313" s="14">
        <v>3736.1630434782601</v>
      </c>
      <c r="AH313" s="14">
        <v>4382</v>
      </c>
      <c r="AI313" s="14">
        <v>4382</v>
      </c>
      <c r="AJ313" s="14">
        <v>11</v>
      </c>
      <c r="AK313" s="14">
        <v>38</v>
      </c>
      <c r="AL313" s="14">
        <v>0</v>
      </c>
      <c r="AM313" s="14">
        <v>0</v>
      </c>
      <c r="AN313" s="14">
        <v>0</v>
      </c>
      <c r="AO313" s="14">
        <v>0</v>
      </c>
      <c r="AP313" s="14">
        <v>38</v>
      </c>
      <c r="AQ313" s="22">
        <f>VLOOKUP($B313,Sheet3!$A:$Z,3,FALSE)</f>
        <v>2.893181356188831E-5</v>
      </c>
      <c r="AR313" s="22">
        <f>VLOOKUP($B313,Sheet3!$A:$Z,4,FALSE)</f>
        <v>3.3286327124302248E-4</v>
      </c>
      <c r="AS313" s="22">
        <f>VLOOKUP($B313,Sheet3!$A:$Z,5,FALSE)</f>
        <v>9.0450920146375438E-5</v>
      </c>
      <c r="AT313" s="22">
        <f>VLOOKUP($B313,Sheet3!$A:$Z,6,FALSE)</f>
        <v>6.8452184031067597E-4</v>
      </c>
      <c r="AU313" s="22">
        <f>VLOOKUP($B313,Sheet3!$A:$Z,6,FALSE)</f>
        <v>6.8452184031067597E-4</v>
      </c>
      <c r="AV313" s="22">
        <f>VLOOKUP($B313,Sheet3!$A:$Z,8,FALSE)</f>
        <v>6.99318930473211E-8</v>
      </c>
      <c r="AW313" s="22">
        <f>VLOOKUP($B313,Sheet3!$A:$Z,9,FALSE)</f>
        <v>4.5634470293045932E-7</v>
      </c>
      <c r="AX313" s="22">
        <f>VLOOKUP($B313,Sheet3!$A:$Z,10,FALSE)</f>
        <v>5.1640339416921321E-9</v>
      </c>
      <c r="AY313" s="22">
        <f>VLOOKUP($B313,Sheet3!$A:$Z,11,FALSE)</f>
        <v>0</v>
      </c>
      <c r="AZ313" s="22">
        <f>VLOOKUP($B313,Sheet3!$A:$Z,12,FALSE)</f>
        <v>1.5919669363667E-7</v>
      </c>
      <c r="BA313" s="22">
        <f>VLOOKUP($B313,Sheet3!$A:$Z,13,FALSE)</f>
        <v>0</v>
      </c>
      <c r="BB313" s="22">
        <f>VLOOKUP($B313,Sheet3!$A:$Z,14,FALSE)</f>
        <v>6.9194121198103967E-10</v>
      </c>
      <c r="BC313" s="23">
        <f>VLOOKUP($B313,Sheet3!$A:$Z,15,FALSE)</f>
        <v>2.4603183329986143E-9</v>
      </c>
      <c r="BD313" s="22">
        <f>VLOOKUP($B313,Sheet3!$A:$Z,16,FALSE)</f>
        <v>8.0745222332539905E-6</v>
      </c>
      <c r="BE313" s="22">
        <f>VLOOKUP($B313,Sheet3!$A:$Z,17,FALSE)</f>
        <v>6.6380585148872063E-4</v>
      </c>
      <c r="BF313" s="22">
        <f>VLOOKUP($B313,Sheet3!$A:$Z,18,FALSE)</f>
        <v>8.4648741509859334E-4</v>
      </c>
      <c r="BG313" s="22">
        <f>VLOOKUP($B313,Sheet3!$A:$Z,19,FALSE)</f>
        <v>0</v>
      </c>
      <c r="BH313" s="22">
        <f>VLOOKUP($B313,Sheet3!$A:$Z,20,FALSE)</f>
        <v>7.1748997048198761E-8</v>
      </c>
      <c r="BI313" s="22">
        <f>VLOOKUP($B313,Sheet3!$A:$Z,21,FALSE)</f>
        <v>2.7845437774770456E-6</v>
      </c>
      <c r="BJ313" s="22">
        <f>VLOOKUP($B313,Sheet3!$A:$Z,22,FALSE)</f>
        <v>3.100119802495648E-8</v>
      </c>
      <c r="BK313" s="22">
        <f>VLOOKUP($B313,Sheet3!$A:$Z,23,FALSE)</f>
        <v>1.2656481453546844E-8</v>
      </c>
      <c r="BL313" s="22">
        <f>VLOOKUP($B313,Sheet3!$A:$Z,24,FALSE)</f>
        <v>3.7519128928630041E-8</v>
      </c>
      <c r="BM313" s="22">
        <f>VLOOKUP($B313,Sheet3!$A:$Z,25,FALSE)</f>
        <v>2.0249457996179453E-8</v>
      </c>
      <c r="BN313" s="22">
        <f>VLOOKUP($B313,Sheet3!$A:$Z,25,FALSE)</f>
        <v>2.0249457996179453E-8</v>
      </c>
    </row>
    <row r="314" spans="1:66" hidden="1" x14ac:dyDescent="0.2">
      <c r="A314" t="str">
        <f>VLOOKUP(B314,Sheet3!A:B,2,FALSE)</f>
        <v>compare with baikal</v>
      </c>
      <c r="B314" s="12" t="s">
        <v>149</v>
      </c>
      <c r="C314" s="13">
        <v>74</v>
      </c>
      <c r="D314" s="13">
        <v>3.01</v>
      </c>
      <c r="E314" s="12" t="s">
        <v>1427</v>
      </c>
      <c r="F314" s="11" t="s">
        <v>1521</v>
      </c>
      <c r="G314" s="13" t="s">
        <v>1484</v>
      </c>
      <c r="H314" s="12"/>
      <c r="I314" s="12"/>
      <c r="J314" s="12" t="s">
        <v>308</v>
      </c>
      <c r="K314" s="12">
        <v>13</v>
      </c>
      <c r="L314" s="12">
        <v>96.08</v>
      </c>
      <c r="M314" s="12">
        <v>3.92</v>
      </c>
      <c r="N314" s="11" t="s">
        <v>309</v>
      </c>
      <c r="O314" s="11" t="s">
        <v>496</v>
      </c>
      <c r="P314" s="11" t="s">
        <v>1428</v>
      </c>
      <c r="Q314" s="11" t="s">
        <v>1522</v>
      </c>
      <c r="R314" s="11" t="s">
        <v>312</v>
      </c>
      <c r="S314" s="11" t="s">
        <v>312</v>
      </c>
      <c r="T314" s="11" t="s">
        <v>312</v>
      </c>
      <c r="U314" s="11" t="s">
        <v>333</v>
      </c>
      <c r="V314" s="12" t="s">
        <v>1523</v>
      </c>
      <c r="W314" s="11" t="s">
        <v>1518</v>
      </c>
      <c r="X314" s="14">
        <v>1028</v>
      </c>
      <c r="Y314" s="14">
        <v>3951</v>
      </c>
      <c r="Z314" s="14">
        <v>1028</v>
      </c>
      <c r="AA314" s="15">
        <v>0.93147408745726901</v>
      </c>
      <c r="AB314" s="16">
        <v>0.73902672651011903</v>
      </c>
      <c r="AC314" s="17">
        <v>4742819</v>
      </c>
      <c r="AD314" s="14">
        <v>37224</v>
      </c>
      <c r="AE314" s="14">
        <v>37224</v>
      </c>
      <c r="AF314" s="14">
        <v>4613.6371595330702</v>
      </c>
      <c r="AG314" s="14">
        <v>4613.6371595330702</v>
      </c>
      <c r="AH314" s="14">
        <v>5530</v>
      </c>
      <c r="AI314" s="14">
        <v>5530</v>
      </c>
      <c r="AJ314" s="14">
        <v>11</v>
      </c>
      <c r="AK314" s="14">
        <v>50</v>
      </c>
      <c r="AL314" s="14">
        <v>0</v>
      </c>
      <c r="AM314" s="14">
        <v>0</v>
      </c>
      <c r="AN314" s="14">
        <v>0</v>
      </c>
      <c r="AO314" s="14">
        <v>1</v>
      </c>
      <c r="AP314" s="14">
        <v>51</v>
      </c>
      <c r="AQ314" s="22">
        <f>VLOOKUP($B314,Sheet3!$A:$Z,3,FALSE)</f>
        <v>5.7374110550213037E-4</v>
      </c>
      <c r="AR314" s="22">
        <f>VLOOKUP($B314,Sheet3!$A:$Z,4,FALSE)</f>
        <v>1.0335849290510676E-3</v>
      </c>
      <c r="AS314" s="22">
        <f>VLOOKUP($B314,Sheet3!$A:$Z,5,FALSE)</f>
        <v>6.7283040072367356E-4</v>
      </c>
      <c r="AT314" s="22">
        <f>VLOOKUP($B314,Sheet3!$A:$Z,6,FALSE)</f>
        <v>7.4655026829362995E-4</v>
      </c>
      <c r="AU314" s="22">
        <f>VLOOKUP($B314,Sheet3!$A:$Z,6,FALSE)</f>
        <v>7.4655026829362995E-4</v>
      </c>
      <c r="AV314" s="22">
        <f>VLOOKUP($B314,Sheet3!$A:$Z,8,FALSE)</f>
        <v>1.4958062357593677E-3</v>
      </c>
      <c r="AW314" s="22">
        <f>VLOOKUP($B314,Sheet3!$A:$Z,9,FALSE)</f>
        <v>4.6813631125432008E-4</v>
      </c>
      <c r="AX314" s="22">
        <f>VLOOKUP($B314,Sheet3!$A:$Z,10,FALSE)</f>
        <v>1.2875781413123435E-3</v>
      </c>
      <c r="AY314" s="22">
        <f>VLOOKUP($B314,Sheet3!$A:$Z,11,FALSE)</f>
        <v>7.3935605654938024E-4</v>
      </c>
      <c r="AZ314" s="22">
        <f>VLOOKUP($B314,Sheet3!$A:$Z,12,FALSE)</f>
        <v>6.5074333550144489E-5</v>
      </c>
      <c r="BA314" s="22">
        <f>VLOOKUP($B314,Sheet3!$A:$Z,13,FALSE)</f>
        <v>5.5941667380287664E-4</v>
      </c>
      <c r="BB314" s="22">
        <f>VLOOKUP($B314,Sheet3!$A:$Z,14,FALSE)</f>
        <v>3.0060279372774985E-5</v>
      </c>
      <c r="BC314" s="23">
        <f>VLOOKUP($B314,Sheet3!$A:$Z,15,FALSE)</f>
        <v>5.0932339179719668E-4</v>
      </c>
      <c r="BD314" s="22">
        <f>VLOOKUP($B314,Sheet3!$A:$Z,16,FALSE)</f>
        <v>1.1234581103318363E-3</v>
      </c>
      <c r="BE314" s="22">
        <f>VLOOKUP($B314,Sheet3!$A:$Z,17,FALSE)</f>
        <v>7.7384281551885021E-4</v>
      </c>
      <c r="BF314" s="22">
        <f>VLOOKUP($B314,Sheet3!$A:$Z,18,FALSE)</f>
        <v>5.2962148500146052E-4</v>
      </c>
      <c r="BG314" s="22">
        <f>VLOOKUP($B314,Sheet3!$A:$Z,19,FALSE)</f>
        <v>8.7370791211013063E-4</v>
      </c>
      <c r="BH314" s="22">
        <f>VLOOKUP($B314,Sheet3!$A:$Z,20,FALSE)</f>
        <v>3.5659640809836807E-4</v>
      </c>
      <c r="BI314" s="22">
        <f>VLOOKUP($B314,Sheet3!$A:$Z,21,FALSE)</f>
        <v>1.8060539135165228E-4</v>
      </c>
      <c r="BJ314" s="22">
        <f>VLOOKUP($B314,Sheet3!$A:$Z,22,FALSE)</f>
        <v>2.4821978520787061E-4</v>
      </c>
      <c r="BK314" s="22">
        <f>VLOOKUP($B314,Sheet3!$A:$Z,23,FALSE)</f>
        <v>6.2171939196746604E-5</v>
      </c>
      <c r="BL314" s="22">
        <f>VLOOKUP($B314,Sheet3!$A:$Z,24,FALSE)</f>
        <v>3.794512027137162E-4</v>
      </c>
      <c r="BM314" s="22">
        <f>VLOOKUP($B314,Sheet3!$A:$Z,25,FALSE)</f>
        <v>9.4677526665458168E-5</v>
      </c>
      <c r="BN314" s="22">
        <f>VLOOKUP($B314,Sheet3!$A:$Z,25,FALSE)</f>
        <v>9.4677526665458168E-5</v>
      </c>
    </row>
    <row r="315" spans="1:66" hidden="1" x14ac:dyDescent="0.2">
      <c r="A315" t="str">
        <f>VLOOKUP(B315,Sheet3!A:B,2,FALSE)</f>
        <v>compare with baikal</v>
      </c>
      <c r="B315" s="12" t="s">
        <v>112</v>
      </c>
      <c r="C315" s="13">
        <v>94.62</v>
      </c>
      <c r="D315" s="13">
        <v>1.94</v>
      </c>
      <c r="E315" s="12" t="s">
        <v>1427</v>
      </c>
      <c r="F315" s="11" t="s">
        <v>1545</v>
      </c>
      <c r="G315" s="13" t="s">
        <v>1484</v>
      </c>
      <c r="H315" s="12"/>
      <c r="I315" s="12"/>
      <c r="J315" s="12" t="s">
        <v>308</v>
      </c>
      <c r="K315" s="12">
        <v>12</v>
      </c>
      <c r="L315" s="12">
        <v>100</v>
      </c>
      <c r="M315" s="12">
        <v>1.96</v>
      </c>
      <c r="N315" s="11" t="s">
        <v>309</v>
      </c>
      <c r="O315" s="11" t="s">
        <v>496</v>
      </c>
      <c r="P315" s="11" t="s">
        <v>1428</v>
      </c>
      <c r="Q315" s="11" t="s">
        <v>1491</v>
      </c>
      <c r="R315" s="11" t="s">
        <v>312</v>
      </c>
      <c r="S315" s="11" t="s">
        <v>312</v>
      </c>
      <c r="T315" s="11" t="s">
        <v>312</v>
      </c>
      <c r="U315" s="11" t="s">
        <v>333</v>
      </c>
      <c r="V315" s="12" t="s">
        <v>1546</v>
      </c>
      <c r="W315" s="11" t="s">
        <v>1493</v>
      </c>
      <c r="X315" s="14">
        <v>96</v>
      </c>
      <c r="Y315" s="14">
        <v>4451</v>
      </c>
      <c r="Z315" s="14">
        <v>96</v>
      </c>
      <c r="AA315" s="15">
        <v>0.91480145843762795</v>
      </c>
      <c r="AB315" s="16">
        <v>0.70247407197380796</v>
      </c>
      <c r="AC315" s="17">
        <v>4514420</v>
      </c>
      <c r="AD315" s="14">
        <v>344987</v>
      </c>
      <c r="AE315" s="14">
        <v>344987</v>
      </c>
      <c r="AF315" s="14">
        <v>47025.208333333299</v>
      </c>
      <c r="AG315" s="14">
        <v>47025.208333333299</v>
      </c>
      <c r="AH315" s="14">
        <v>120906</v>
      </c>
      <c r="AI315" s="14">
        <v>120906</v>
      </c>
      <c r="AJ315" s="14">
        <v>11</v>
      </c>
      <c r="AK315" s="14">
        <v>46</v>
      </c>
      <c r="AL315" s="14">
        <v>0</v>
      </c>
      <c r="AM315" s="14">
        <v>0</v>
      </c>
      <c r="AN315" s="14">
        <v>0</v>
      </c>
      <c r="AO315" s="14">
        <v>2</v>
      </c>
      <c r="AP315" s="14">
        <v>48</v>
      </c>
      <c r="AQ315" s="22">
        <f>VLOOKUP($B315,Sheet3!$A:$Z,3,FALSE)</f>
        <v>7.4732211460217825E-4</v>
      </c>
      <c r="AR315" s="22">
        <f>VLOOKUP($B315,Sheet3!$A:$Z,4,FALSE)</f>
        <v>1.4136700752934832E-3</v>
      </c>
      <c r="AS315" s="22">
        <f>VLOOKUP($B315,Sheet3!$A:$Z,5,FALSE)</f>
        <v>1.077582199097947E-3</v>
      </c>
      <c r="AT315" s="22">
        <f>VLOOKUP($B315,Sheet3!$A:$Z,6,FALSE)</f>
        <v>7.4131519307717544E-4</v>
      </c>
      <c r="AU315" s="22">
        <f>VLOOKUP($B315,Sheet3!$A:$Z,6,FALSE)</f>
        <v>7.4131519307717544E-4</v>
      </c>
      <c r="AV315" s="22">
        <f>VLOOKUP($B315,Sheet3!$A:$Z,8,FALSE)</f>
        <v>1.867268779664669E-4</v>
      </c>
      <c r="AW315" s="22">
        <f>VLOOKUP($B315,Sheet3!$A:$Z,9,FALSE)</f>
        <v>4.3952064561407793E-3</v>
      </c>
      <c r="AX315" s="22">
        <f>VLOOKUP($B315,Sheet3!$A:$Z,10,FALSE)</f>
        <v>1.2697414177092767E-4</v>
      </c>
      <c r="AY315" s="22">
        <f>VLOOKUP($B315,Sheet3!$A:$Z,11,FALSE)</f>
        <v>1.4605083036491252E-4</v>
      </c>
      <c r="AZ315" s="22">
        <f>VLOOKUP($B315,Sheet3!$A:$Z,12,FALSE)</f>
        <v>8.517286900228016E-3</v>
      </c>
      <c r="BA315" s="22">
        <f>VLOOKUP($B315,Sheet3!$A:$Z,13,FALSE)</f>
        <v>1.642040349663248E-4</v>
      </c>
      <c r="BB315" s="22">
        <f>VLOOKUP($B315,Sheet3!$A:$Z,14,FALSE)</f>
        <v>8.5961473690232392E-3</v>
      </c>
      <c r="BC315" s="23">
        <f>VLOOKUP($B315,Sheet3!$A:$Z,15,FALSE)</f>
        <v>1.3530976934861378E-4</v>
      </c>
      <c r="BD315" s="22">
        <f>VLOOKUP($B315,Sheet3!$A:$Z,16,FALSE)</f>
        <v>8.1226498852769529E-4</v>
      </c>
      <c r="BE315" s="22">
        <f>VLOOKUP($B315,Sheet3!$A:$Z,17,FALSE)</f>
        <v>1.1048253983847777E-3</v>
      </c>
      <c r="BF315" s="22">
        <f>VLOOKUP($B315,Sheet3!$A:$Z,18,FALSE)</f>
        <v>1.0099613757604321E-3</v>
      </c>
      <c r="BG315" s="22">
        <f>VLOOKUP($B315,Sheet3!$A:$Z,19,FALSE)</f>
        <v>2.3004292972818703E-4</v>
      </c>
      <c r="BH315" s="22">
        <f>VLOOKUP($B315,Sheet3!$A:$Z,20,FALSE)</f>
        <v>4.9099329884866646E-3</v>
      </c>
      <c r="BI315" s="22">
        <f>VLOOKUP($B315,Sheet3!$A:$Z,21,FALSE)</f>
        <v>2.5160907476534746E-3</v>
      </c>
      <c r="BJ315" s="22">
        <f>VLOOKUP($B315,Sheet3!$A:$Z,22,FALSE)</f>
        <v>8.9767011700124779E-5</v>
      </c>
      <c r="BK315" s="22">
        <f>VLOOKUP($B315,Sheet3!$A:$Z,23,FALSE)</f>
        <v>1.1821652136613647E-4</v>
      </c>
      <c r="BL315" s="22">
        <f>VLOOKUP($B315,Sheet3!$A:$Z,24,FALSE)</f>
        <v>1.0748715309697174E-4</v>
      </c>
      <c r="BM315" s="22">
        <f>VLOOKUP($B315,Sheet3!$A:$Z,25,FALSE)</f>
        <v>1.3240671007903675E-4</v>
      </c>
      <c r="BN315" s="22">
        <f>VLOOKUP($B315,Sheet3!$A:$Z,25,FALSE)</f>
        <v>1.3240671007903675E-4</v>
      </c>
    </row>
    <row r="316" spans="1:66" hidden="1" x14ac:dyDescent="0.2">
      <c r="A316">
        <f>VLOOKUP(B316,Sheet3!A:B,2,FALSE)</f>
        <v>0</v>
      </c>
      <c r="B316" s="12" t="s">
        <v>1359</v>
      </c>
      <c r="C316" s="13">
        <v>75.989999999999995</v>
      </c>
      <c r="D316" s="13">
        <v>3.23</v>
      </c>
      <c r="E316" s="12" t="s">
        <v>1345</v>
      </c>
      <c r="F316" s="11" t="s">
        <v>1346</v>
      </c>
      <c r="G316" s="13" t="s">
        <v>307</v>
      </c>
      <c r="H316" s="12" t="s">
        <v>1113</v>
      </c>
      <c r="I316" s="12"/>
      <c r="J316" s="12" t="s">
        <v>308</v>
      </c>
      <c r="K316" s="12">
        <v>3</v>
      </c>
      <c r="L316" s="12">
        <v>96.08</v>
      </c>
      <c r="M316" s="12">
        <v>7.89</v>
      </c>
      <c r="N316" s="11"/>
      <c r="O316" s="11"/>
      <c r="P316" s="11"/>
      <c r="Q316" s="11"/>
      <c r="R316" s="11"/>
      <c r="S316" s="11"/>
      <c r="T316" s="11"/>
      <c r="U316" s="11" t="s">
        <v>1347</v>
      </c>
      <c r="V316" s="12" t="s">
        <v>1360</v>
      </c>
      <c r="W316" s="11"/>
      <c r="X316" s="14">
        <v>290</v>
      </c>
      <c r="Y316" s="14">
        <v>1655</v>
      </c>
      <c r="Z316" s="14">
        <v>290</v>
      </c>
      <c r="AA316" s="15">
        <v>0.95366293799579704</v>
      </c>
      <c r="AB316" s="16">
        <v>0.43272442547447598</v>
      </c>
      <c r="AC316" s="17">
        <v>1517252</v>
      </c>
      <c r="AD316" s="14">
        <v>46276</v>
      </c>
      <c r="AE316" s="14">
        <v>46276</v>
      </c>
      <c r="AF316" s="14">
        <v>5231.9034482758598</v>
      </c>
      <c r="AG316" s="14">
        <v>5231.9034482758598</v>
      </c>
      <c r="AH316" s="14">
        <v>7487</v>
      </c>
      <c r="AI316" s="14">
        <v>7487</v>
      </c>
      <c r="AJ316" s="14">
        <v>11</v>
      </c>
      <c r="AK316" s="14">
        <v>36</v>
      </c>
      <c r="AL316" s="14">
        <v>0</v>
      </c>
      <c r="AM316" s="14">
        <v>0</v>
      </c>
      <c r="AN316" s="14">
        <v>0</v>
      </c>
      <c r="AO316" s="14">
        <v>1</v>
      </c>
      <c r="AP316" s="14">
        <v>37</v>
      </c>
      <c r="AQ316" s="22">
        <f>VLOOKUP($B316,Sheet3!$A:$Z,3,FALSE)</f>
        <v>9.4512886692863526E-4</v>
      </c>
      <c r="AR316" s="22">
        <f>VLOOKUP($B316,Sheet3!$A:$Z,4,FALSE)</f>
        <v>2.3885842127878472E-4</v>
      </c>
      <c r="AS316" s="22">
        <f>VLOOKUP($B316,Sheet3!$A:$Z,5,FALSE)</f>
        <v>8.1875362913658969E-4</v>
      </c>
      <c r="AT316" s="22">
        <f>VLOOKUP($B316,Sheet3!$A:$Z,6,FALSE)</f>
        <v>2.6281143344668003E-4</v>
      </c>
      <c r="AU316" s="22">
        <f>VLOOKUP($B316,Sheet3!$A:$Z,6,FALSE)</f>
        <v>2.6281143344668003E-4</v>
      </c>
      <c r="AV316" s="22">
        <f>VLOOKUP($B316,Sheet3!$A:$Z,8,FALSE)</f>
        <v>6.9458628282766267E-8</v>
      </c>
      <c r="AW316" s="22">
        <f>VLOOKUP($B316,Sheet3!$A:$Z,9,FALSE)</f>
        <v>5.1201213197621368E-6</v>
      </c>
      <c r="AX316" s="22">
        <f>VLOOKUP($B316,Sheet3!$A:$Z,10,FALSE)</f>
        <v>0</v>
      </c>
      <c r="AY316" s="22">
        <f>VLOOKUP($B316,Sheet3!$A:$Z,11,FALSE)</f>
        <v>0</v>
      </c>
      <c r="AZ316" s="22">
        <f>VLOOKUP($B316,Sheet3!$A:$Z,12,FALSE)</f>
        <v>2.9984209908047504E-6</v>
      </c>
      <c r="BA316" s="22">
        <f>VLOOKUP($B316,Sheet3!$A:$Z,13,FALSE)</f>
        <v>0</v>
      </c>
      <c r="BB316" s="22">
        <f>VLOOKUP($B316,Sheet3!$A:$Z,14,FALSE)</f>
        <v>2.4066599000568674E-8</v>
      </c>
      <c r="BC316" s="23">
        <f>VLOOKUP($B316,Sheet3!$A:$Z,15,FALSE)</f>
        <v>3.5903258540957919E-8</v>
      </c>
      <c r="BD316" s="22">
        <f>VLOOKUP($B316,Sheet3!$A:$Z,16,FALSE)</f>
        <v>3.5423614267203897E-4</v>
      </c>
      <c r="BE316" s="22">
        <f>VLOOKUP($B316,Sheet3!$A:$Z,17,FALSE)</f>
        <v>6.2258183138387947E-4</v>
      </c>
      <c r="BF316" s="22">
        <f>VLOOKUP($B316,Sheet3!$A:$Z,18,FALSE)</f>
        <v>2.4195096014098874E-4</v>
      </c>
      <c r="BG316" s="22">
        <f>VLOOKUP($B316,Sheet3!$A:$Z,19,FALSE)</f>
        <v>9.7320735751016224E-8</v>
      </c>
      <c r="BH316" s="22">
        <f>VLOOKUP($B316,Sheet3!$A:$Z,20,FALSE)</f>
        <v>7.9645424441314017E-7</v>
      </c>
      <c r="BI316" s="22">
        <f>VLOOKUP($B316,Sheet3!$A:$Z,21,FALSE)</f>
        <v>1.212301659128173E-4</v>
      </c>
      <c r="BJ316" s="22">
        <f>VLOOKUP($B316,Sheet3!$A:$Z,22,FALSE)</f>
        <v>2.1707549766776655E-8</v>
      </c>
      <c r="BK316" s="22">
        <f>VLOOKUP($B316,Sheet3!$A:$Z,23,FALSE)</f>
        <v>1.5763344866646623E-7</v>
      </c>
      <c r="BL316" s="22">
        <f>VLOOKUP($B316,Sheet3!$A:$Z,24,FALSE)</f>
        <v>3.1092906278475038E-7</v>
      </c>
      <c r="BM316" s="22">
        <f>VLOOKUP($B316,Sheet3!$A:$Z,25,FALSE)</f>
        <v>8.9044957953580405E-8</v>
      </c>
      <c r="BN316" s="22">
        <f>VLOOKUP($B316,Sheet3!$A:$Z,25,FALSE)</f>
        <v>8.9044957953580405E-8</v>
      </c>
    </row>
    <row r="317" spans="1:66" hidden="1" x14ac:dyDescent="0.2">
      <c r="A317">
        <f>VLOOKUP(B317,Sheet3!A:B,2,FALSE)</f>
        <v>0</v>
      </c>
      <c r="B317" s="12" t="s">
        <v>1361</v>
      </c>
      <c r="C317" s="13">
        <v>83.81</v>
      </c>
      <c r="D317" s="13">
        <v>2.41</v>
      </c>
      <c r="E317" s="12" t="s">
        <v>1345</v>
      </c>
      <c r="F317" s="11" t="s">
        <v>1352</v>
      </c>
      <c r="G317" s="13" t="s">
        <v>307</v>
      </c>
      <c r="H317" s="12" t="s">
        <v>1113</v>
      </c>
      <c r="I317" s="12"/>
      <c r="J317" s="12" t="s">
        <v>308</v>
      </c>
      <c r="K317" s="12">
        <v>4</v>
      </c>
      <c r="L317" s="12">
        <v>94.12</v>
      </c>
      <c r="M317" s="12">
        <v>7.89</v>
      </c>
      <c r="N317" s="11" t="s">
        <v>1362</v>
      </c>
      <c r="O317" s="11" t="s">
        <v>1363</v>
      </c>
      <c r="P317" s="11" t="s">
        <v>1364</v>
      </c>
      <c r="Q317" s="11" t="s">
        <v>1365</v>
      </c>
      <c r="R317" s="11" t="s">
        <v>312</v>
      </c>
      <c r="S317" s="11" t="s">
        <v>312</v>
      </c>
      <c r="T317" s="11" t="s">
        <v>312</v>
      </c>
      <c r="U317" s="11" t="s">
        <v>1347</v>
      </c>
      <c r="V317" s="12" t="s">
        <v>1366</v>
      </c>
      <c r="W317" s="11" t="s">
        <v>1367</v>
      </c>
      <c r="X317" s="14">
        <v>460</v>
      </c>
      <c r="Y317" s="14">
        <v>2236</v>
      </c>
      <c r="Z317" s="14">
        <v>460</v>
      </c>
      <c r="AA317" s="15">
        <v>0.91671136724212599</v>
      </c>
      <c r="AB317" s="16">
        <v>0.37649242815573802</v>
      </c>
      <c r="AC317" s="17">
        <v>2115931</v>
      </c>
      <c r="AD317" s="14">
        <v>29658</v>
      </c>
      <c r="AE317" s="14">
        <v>29658</v>
      </c>
      <c r="AF317" s="14">
        <v>4599.8500000000004</v>
      </c>
      <c r="AG317" s="14">
        <v>4599.8500000000004</v>
      </c>
      <c r="AH317" s="14">
        <v>5633</v>
      </c>
      <c r="AI317" s="14">
        <v>5633</v>
      </c>
      <c r="AJ317" s="14">
        <v>11</v>
      </c>
      <c r="AK317" s="14">
        <v>34</v>
      </c>
      <c r="AL317" s="14">
        <v>0</v>
      </c>
      <c r="AM317" s="14">
        <v>0</v>
      </c>
      <c r="AN317" s="14">
        <v>0</v>
      </c>
      <c r="AO317" s="14">
        <v>3</v>
      </c>
      <c r="AP317" s="14">
        <v>37</v>
      </c>
      <c r="AQ317" s="22">
        <f>VLOOKUP($B317,Sheet3!$A:$Z,3,FALSE)</f>
        <v>1.5449223756478072E-4</v>
      </c>
      <c r="AR317" s="22">
        <f>VLOOKUP($B317,Sheet3!$A:$Z,4,FALSE)</f>
        <v>4.1764698503890513E-4</v>
      </c>
      <c r="AS317" s="22">
        <f>VLOOKUP($B317,Sheet3!$A:$Z,5,FALSE)</f>
        <v>3.049150409157988E-4</v>
      </c>
      <c r="AT317" s="22">
        <f>VLOOKUP($B317,Sheet3!$A:$Z,6,FALSE)</f>
        <v>7.443278756076783E-4</v>
      </c>
      <c r="AU317" s="22">
        <f>VLOOKUP($B317,Sheet3!$A:$Z,6,FALSE)</f>
        <v>7.443278756076783E-4</v>
      </c>
      <c r="AV317" s="22">
        <f>VLOOKUP($B317,Sheet3!$A:$Z,8,FALSE)</f>
        <v>7.9616602148180344E-8</v>
      </c>
      <c r="AW317" s="22">
        <f>VLOOKUP($B317,Sheet3!$A:$Z,9,FALSE)</f>
        <v>6.0394758067219779E-7</v>
      </c>
      <c r="AX317" s="22">
        <f>VLOOKUP($B317,Sheet3!$A:$Z,10,FALSE)</f>
        <v>0</v>
      </c>
      <c r="AY317" s="22">
        <f>VLOOKUP($B317,Sheet3!$A:$Z,11,FALSE)</f>
        <v>5.9549557667489575E-9</v>
      </c>
      <c r="AZ317" s="22">
        <f>VLOOKUP($B317,Sheet3!$A:$Z,12,FALSE)</f>
        <v>3.2952842429719682E-7</v>
      </c>
      <c r="BA317" s="22">
        <f>VLOOKUP($B317,Sheet3!$A:$Z,13,FALSE)</f>
        <v>0</v>
      </c>
      <c r="BB317" s="22">
        <f>VLOOKUP($B317,Sheet3!$A:$Z,14,FALSE)</f>
        <v>0</v>
      </c>
      <c r="BC317" s="23">
        <f>VLOOKUP($B317,Sheet3!$A:$Z,15,FALSE)</f>
        <v>1.4559216376028016E-8</v>
      </c>
      <c r="BD317" s="22">
        <f>VLOOKUP($B317,Sheet3!$A:$Z,16,FALSE)</f>
        <v>4.6339265387803806E-5</v>
      </c>
      <c r="BE317" s="22">
        <f>VLOOKUP($B317,Sheet3!$A:$Z,17,FALSE)</f>
        <v>9.8257107476786053E-4</v>
      </c>
      <c r="BF317" s="22">
        <f>VLOOKUP($B317,Sheet3!$A:$Z,18,FALSE)</f>
        <v>6.4895005245310265E-4</v>
      </c>
      <c r="BG317" s="22">
        <f>VLOOKUP($B317,Sheet3!$A:$Z,19,FALSE)</f>
        <v>2.5890770195869576E-8</v>
      </c>
      <c r="BH317" s="22">
        <f>VLOOKUP($B317,Sheet3!$A:$Z,20,FALSE)</f>
        <v>7.787437823595697E-8</v>
      </c>
      <c r="BI317" s="22">
        <f>VLOOKUP($B317,Sheet3!$A:$Z,21,FALSE)</f>
        <v>8.8700735045926914E-6</v>
      </c>
      <c r="BJ317" s="22">
        <f>VLOOKUP($B317,Sheet3!$A:$Z,22,FALSE)</f>
        <v>2.3984927303761443E-8</v>
      </c>
      <c r="BK317" s="22">
        <f>VLOOKUP($B317,Sheet3!$A:$Z,23,FALSE)</f>
        <v>6.5043025249324936E-8</v>
      </c>
      <c r="BL317" s="22">
        <f>VLOOKUP($B317,Sheet3!$A:$Z,24,FALSE)</f>
        <v>4.1216872875821939E-8</v>
      </c>
      <c r="BM317" s="22">
        <f>VLOOKUP($B317,Sheet3!$A:$Z,25,FALSE)</f>
        <v>2.390512928407683E-9</v>
      </c>
      <c r="BN317" s="22">
        <f>VLOOKUP($B317,Sheet3!$A:$Z,25,FALSE)</f>
        <v>2.390512928407683E-9</v>
      </c>
    </row>
    <row r="318" spans="1:66" hidden="1" x14ac:dyDescent="0.2">
      <c r="A318" t="str">
        <f>VLOOKUP(B318,Sheet3!A:B,2,FALSE)</f>
        <v>compare with baikal</v>
      </c>
      <c r="B318" s="12" t="s">
        <v>66</v>
      </c>
      <c r="C318" s="13">
        <v>94.09</v>
      </c>
      <c r="D318" s="13">
        <v>3.92</v>
      </c>
      <c r="E318" s="12" t="s">
        <v>1770</v>
      </c>
      <c r="F318" s="11" t="s">
        <v>1787</v>
      </c>
      <c r="G318" s="13" t="s">
        <v>1772</v>
      </c>
      <c r="H318" s="12"/>
      <c r="I318" s="12"/>
      <c r="J318" s="12" t="s">
        <v>308</v>
      </c>
      <c r="K318" s="12">
        <v>19</v>
      </c>
      <c r="L318" s="12">
        <v>98.04</v>
      </c>
      <c r="M318" s="12">
        <v>0</v>
      </c>
      <c r="N318" s="11"/>
      <c r="O318" s="11"/>
      <c r="P318" s="11"/>
      <c r="Q318" s="11"/>
      <c r="R318" s="11"/>
      <c r="S318" s="11"/>
      <c r="T318" s="11"/>
      <c r="U318" s="11" t="s">
        <v>1773</v>
      </c>
      <c r="V318" s="12" t="s">
        <v>1793</v>
      </c>
      <c r="W318" s="11" t="s">
        <v>1785</v>
      </c>
      <c r="X318" s="14">
        <v>33</v>
      </c>
      <c r="Y318" s="14">
        <v>1763</v>
      </c>
      <c r="Z318" s="14">
        <v>33</v>
      </c>
      <c r="AA318" s="15">
        <v>0.90238000366467597</v>
      </c>
      <c r="AB318" s="16">
        <v>0.60439819325641297</v>
      </c>
      <c r="AC318" s="17">
        <v>1719115</v>
      </c>
      <c r="AD318" s="14">
        <v>316547</v>
      </c>
      <c r="AE318" s="14">
        <v>316547</v>
      </c>
      <c r="AF318" s="14">
        <v>52094.3939393939</v>
      </c>
      <c r="AG318" s="14">
        <v>52094.3939393939</v>
      </c>
      <c r="AH318" s="14">
        <v>118385</v>
      </c>
      <c r="AI318" s="14">
        <v>118385</v>
      </c>
      <c r="AJ318" s="14">
        <v>11</v>
      </c>
      <c r="AK318" s="14">
        <v>43</v>
      </c>
      <c r="AL318" s="14">
        <v>0</v>
      </c>
      <c r="AM318" s="14">
        <v>0</v>
      </c>
      <c r="AN318" s="14">
        <v>0</v>
      </c>
      <c r="AO318" s="14">
        <v>1</v>
      </c>
      <c r="AP318" s="14">
        <v>44</v>
      </c>
      <c r="AQ318" s="22">
        <f>VLOOKUP($B318,Sheet3!$A:$Z,3,FALSE)</f>
        <v>1.417796026020183E-3</v>
      </c>
      <c r="AR318" s="22">
        <f>VLOOKUP($B318,Sheet3!$A:$Z,4,FALSE)</f>
        <v>2.7465985368497533E-3</v>
      </c>
      <c r="AS318" s="22">
        <f>VLOOKUP($B318,Sheet3!$A:$Z,5,FALSE)</f>
        <v>2.0164297651344048E-3</v>
      </c>
      <c r="AT318" s="22">
        <f>VLOOKUP($B318,Sheet3!$A:$Z,6,FALSE)</f>
        <v>1.6975360927394105E-3</v>
      </c>
      <c r="AU318" s="22">
        <f>VLOOKUP($B318,Sheet3!$A:$Z,6,FALSE)</f>
        <v>1.6975360927394105E-3</v>
      </c>
      <c r="AV318" s="22">
        <f>VLOOKUP($B318,Sheet3!$A:$Z,8,FALSE)</f>
        <v>5.6399910489366312E-4</v>
      </c>
      <c r="AW318" s="22">
        <f>VLOOKUP($B318,Sheet3!$A:$Z,9,FALSE)</f>
        <v>5.6073810570698391E-3</v>
      </c>
      <c r="AX318" s="22">
        <f>VLOOKUP($B318,Sheet3!$A:$Z,10,FALSE)</f>
        <v>3.7179504501408031E-4</v>
      </c>
      <c r="AY318" s="22">
        <f>VLOOKUP($B318,Sheet3!$A:$Z,11,FALSE)</f>
        <v>3.1537130710815287E-4</v>
      </c>
      <c r="AZ318" s="22">
        <f>VLOOKUP($B318,Sheet3!$A:$Z,12,FALSE)</f>
        <v>2.1729885885942886E-2</v>
      </c>
      <c r="BA318" s="22">
        <f>VLOOKUP($B318,Sheet3!$A:$Z,13,FALSE)</f>
        <v>5.15163239000252E-4</v>
      </c>
      <c r="BB318" s="22">
        <f>VLOOKUP($B318,Sheet3!$A:$Z,14,FALSE)</f>
        <v>2.4057215858375901E-2</v>
      </c>
      <c r="BC318" s="23">
        <f>VLOOKUP($B318,Sheet3!$A:$Z,15,FALSE)</f>
        <v>4.2218025023640546E-4</v>
      </c>
      <c r="BD318" s="22">
        <f>VLOOKUP($B318,Sheet3!$A:$Z,16,FALSE)</f>
        <v>3.1092565287700641E-3</v>
      </c>
      <c r="BE318" s="22">
        <f>VLOOKUP($B318,Sheet3!$A:$Z,17,FALSE)</f>
        <v>3.5051789631985399E-3</v>
      </c>
      <c r="BF318" s="22">
        <f>VLOOKUP($B318,Sheet3!$A:$Z,18,FALSE)</f>
        <v>4.5867266436423592E-3</v>
      </c>
      <c r="BG318" s="22">
        <f>VLOOKUP($B318,Sheet3!$A:$Z,19,FALSE)</f>
        <v>2.563513091444208E-3</v>
      </c>
      <c r="BH318" s="22">
        <f>VLOOKUP($B318,Sheet3!$A:$Z,20,FALSE)</f>
        <v>1.0783366317480033E-2</v>
      </c>
      <c r="BI318" s="22">
        <f>VLOOKUP($B318,Sheet3!$A:$Z,21,FALSE)</f>
        <v>5.7216515347451296E-3</v>
      </c>
      <c r="BJ318" s="22">
        <f>VLOOKUP($B318,Sheet3!$A:$Z,22,FALSE)</f>
        <v>3.410361082882877E-4</v>
      </c>
      <c r="BK318" s="22">
        <f>VLOOKUP($B318,Sheet3!$A:$Z,23,FALSE)</f>
        <v>5.3668866135253622E-4</v>
      </c>
      <c r="BL318" s="22">
        <f>VLOOKUP($B318,Sheet3!$A:$Z,24,FALSE)</f>
        <v>1.6290842834264105E-4</v>
      </c>
      <c r="BM318" s="22">
        <f>VLOOKUP($B318,Sheet3!$A:$Z,25,FALSE)</f>
        <v>9.6220568359340892E-4</v>
      </c>
      <c r="BN318" s="22">
        <f>VLOOKUP($B318,Sheet3!$A:$Z,25,FALSE)</f>
        <v>9.6220568359340892E-4</v>
      </c>
    </row>
    <row r="319" spans="1:66" hidden="1" x14ac:dyDescent="0.2">
      <c r="A319" t="str">
        <f>VLOOKUP(B319,Sheet3!A:B,2,FALSE)</f>
        <v>compare with baikal</v>
      </c>
      <c r="B319" s="12" t="s">
        <v>37</v>
      </c>
      <c r="C319" s="13">
        <v>98.12</v>
      </c>
      <c r="D319" s="13">
        <v>2.78</v>
      </c>
      <c r="E319" s="12" t="s">
        <v>1770</v>
      </c>
      <c r="F319" s="11" t="s">
        <v>1787</v>
      </c>
      <c r="G319" s="13" t="s">
        <v>1772</v>
      </c>
      <c r="H319" s="12"/>
      <c r="I319" s="12"/>
      <c r="J319" s="12" t="s">
        <v>308</v>
      </c>
      <c r="K319" s="12">
        <v>13</v>
      </c>
      <c r="L319" s="12">
        <v>96.08</v>
      </c>
      <c r="M319" s="12">
        <v>0</v>
      </c>
      <c r="N319" s="11"/>
      <c r="O319" s="11"/>
      <c r="P319" s="11"/>
      <c r="Q319" s="11"/>
      <c r="R319" s="11"/>
      <c r="S319" s="11"/>
      <c r="T319" s="11"/>
      <c r="U319" s="11" t="s">
        <v>1773</v>
      </c>
      <c r="V319" s="12" t="s">
        <v>1794</v>
      </c>
      <c r="W319" s="11"/>
      <c r="X319" s="14">
        <v>97</v>
      </c>
      <c r="Y319" s="14">
        <v>2451</v>
      </c>
      <c r="Z319" s="14">
        <v>97</v>
      </c>
      <c r="AA319" s="15">
        <v>0.87248261282095296</v>
      </c>
      <c r="AB319" s="16">
        <v>0.61546549899428504</v>
      </c>
      <c r="AC319" s="17">
        <v>2337642</v>
      </c>
      <c r="AD319" s="14">
        <v>144247</v>
      </c>
      <c r="AE319" s="14">
        <v>144247</v>
      </c>
      <c r="AF319" s="14">
        <v>24099.402061855599</v>
      </c>
      <c r="AG319" s="14">
        <v>24099.402061855599</v>
      </c>
      <c r="AH319" s="14">
        <v>47174</v>
      </c>
      <c r="AI319" s="14">
        <v>47174</v>
      </c>
      <c r="AJ319" s="14">
        <v>11</v>
      </c>
      <c r="AK319" s="14">
        <v>41</v>
      </c>
      <c r="AL319" s="14">
        <v>0</v>
      </c>
      <c r="AM319" s="14">
        <v>0</v>
      </c>
      <c r="AN319" s="14">
        <v>1</v>
      </c>
      <c r="AO319" s="14">
        <v>2</v>
      </c>
      <c r="AP319" s="14">
        <v>44</v>
      </c>
      <c r="AQ319" s="22">
        <f>VLOOKUP($B319,Sheet3!$A:$Z,3,FALSE)</f>
        <v>5.3022783571284211E-3</v>
      </c>
      <c r="AR319" s="22">
        <f>VLOOKUP($B319,Sheet3!$A:$Z,4,FALSE)</f>
        <v>5.0522858805125345E-3</v>
      </c>
      <c r="AS319" s="22">
        <f>VLOOKUP($B319,Sheet3!$A:$Z,5,FALSE)</f>
        <v>3.7685756924405261E-3</v>
      </c>
      <c r="AT319" s="22">
        <f>VLOOKUP($B319,Sheet3!$A:$Z,6,FALSE)</f>
        <v>2.2326793860575757E-3</v>
      </c>
      <c r="AU319" s="22">
        <f>VLOOKUP($B319,Sheet3!$A:$Z,6,FALSE)</f>
        <v>2.2326793860575757E-3</v>
      </c>
      <c r="AV319" s="22">
        <f>VLOOKUP($B319,Sheet3!$A:$Z,8,FALSE)</f>
        <v>7.037158175945812E-5</v>
      </c>
      <c r="AW319" s="22">
        <f>VLOOKUP($B319,Sheet3!$A:$Z,9,FALSE)</f>
        <v>1.6281689799626155E-2</v>
      </c>
      <c r="AX319" s="22">
        <f>VLOOKUP($B319,Sheet3!$A:$Z,10,FALSE)</f>
        <v>2.9040262274377956E-5</v>
      </c>
      <c r="AY319" s="22">
        <f>VLOOKUP($B319,Sheet3!$A:$Z,11,FALSE)</f>
        <v>1.6283886026747813E-5</v>
      </c>
      <c r="AZ319" s="22">
        <f>VLOOKUP($B319,Sheet3!$A:$Z,12,FALSE)</f>
        <v>2.6564623027118393E-2</v>
      </c>
      <c r="BA319" s="22">
        <f>VLOOKUP($B319,Sheet3!$A:$Z,13,FALSE)</f>
        <v>4.1040278429863604E-5</v>
      </c>
      <c r="BB319" s="22">
        <f>VLOOKUP($B319,Sheet3!$A:$Z,14,FALSE)</f>
        <v>1.4751340202129148E-2</v>
      </c>
      <c r="BC319" s="23">
        <f>VLOOKUP($B319,Sheet3!$A:$Z,15,FALSE)</f>
        <v>2.9543522946600277E-5</v>
      </c>
      <c r="BD319" s="22">
        <f>VLOOKUP($B319,Sheet3!$A:$Z,16,FALSE)</f>
        <v>3.9213397535376128E-3</v>
      </c>
      <c r="BE319" s="22">
        <f>VLOOKUP($B319,Sheet3!$A:$Z,17,FALSE)</f>
        <v>4.036810099828105E-3</v>
      </c>
      <c r="BF319" s="22">
        <f>VLOOKUP($B319,Sheet3!$A:$Z,18,FALSE)</f>
        <v>3.9480584769466471E-3</v>
      </c>
      <c r="BG319" s="22">
        <f>VLOOKUP($B319,Sheet3!$A:$Z,19,FALSE)</f>
        <v>4.5407391840099153E-4</v>
      </c>
      <c r="BH319" s="22">
        <f>VLOOKUP($B319,Sheet3!$A:$Z,20,FALSE)</f>
        <v>1.9519110586493912E-2</v>
      </c>
      <c r="BI319" s="22">
        <f>VLOOKUP($B319,Sheet3!$A:$Z,21,FALSE)</f>
        <v>2.5119430451759368E-2</v>
      </c>
      <c r="BJ319" s="22">
        <f>VLOOKUP($B319,Sheet3!$A:$Z,22,FALSE)</f>
        <v>2.8317346515867127E-5</v>
      </c>
      <c r="BK319" s="22">
        <f>VLOOKUP($B319,Sheet3!$A:$Z,23,FALSE)</f>
        <v>5.393123252597279E-5</v>
      </c>
      <c r="BL319" s="22">
        <f>VLOOKUP($B319,Sheet3!$A:$Z,24,FALSE)</f>
        <v>1.1491561943676259E-5</v>
      </c>
      <c r="BM319" s="22">
        <f>VLOOKUP($B319,Sheet3!$A:$Z,25,FALSE)</f>
        <v>4.9983900206985146E-5</v>
      </c>
      <c r="BN319" s="22">
        <f>VLOOKUP($B319,Sheet3!$A:$Z,25,FALSE)</f>
        <v>4.9983900206985146E-5</v>
      </c>
    </row>
    <row r="320" spans="1:66" hidden="1" x14ac:dyDescent="0.2">
      <c r="A320" t="str">
        <f>VLOOKUP(B320,Sheet3!A:B,2,FALSE)</f>
        <v>compare with baikal</v>
      </c>
      <c r="B320" s="12" t="s">
        <v>51</v>
      </c>
      <c r="C320" s="13">
        <v>96.82</v>
      </c>
      <c r="D320" s="13">
        <v>4.22</v>
      </c>
      <c r="E320" s="12" t="s">
        <v>1770</v>
      </c>
      <c r="F320" s="11" t="s">
        <v>1782</v>
      </c>
      <c r="G320" s="13" t="s">
        <v>1772</v>
      </c>
      <c r="H320" s="12"/>
      <c r="I320" s="12"/>
      <c r="J320" s="12" t="s">
        <v>308</v>
      </c>
      <c r="K320" s="12">
        <v>14</v>
      </c>
      <c r="L320" s="12">
        <v>94.12</v>
      </c>
      <c r="M320" s="12">
        <v>5.88</v>
      </c>
      <c r="N320" s="11"/>
      <c r="O320" s="11"/>
      <c r="P320" s="11"/>
      <c r="Q320" s="11"/>
      <c r="R320" s="11"/>
      <c r="S320" s="11"/>
      <c r="T320" s="11"/>
      <c r="U320" s="11" t="s">
        <v>1783</v>
      </c>
      <c r="V320" s="12" t="s">
        <v>1784</v>
      </c>
      <c r="W320" s="11" t="s">
        <v>1785</v>
      </c>
      <c r="X320" s="14">
        <v>83</v>
      </c>
      <c r="Y320" s="14">
        <v>2171</v>
      </c>
      <c r="Z320" s="14">
        <v>83</v>
      </c>
      <c r="AA320" s="15">
        <v>0.87290246500150503</v>
      </c>
      <c r="AB320" s="16">
        <v>0.55829242512737198</v>
      </c>
      <c r="AC320" s="17">
        <v>1979228</v>
      </c>
      <c r="AD320" s="14">
        <v>138180</v>
      </c>
      <c r="AE320" s="14">
        <v>138180</v>
      </c>
      <c r="AF320" s="14">
        <v>23846.120481927701</v>
      </c>
      <c r="AG320" s="14">
        <v>23846.120481927701</v>
      </c>
      <c r="AH320" s="14">
        <v>45005</v>
      </c>
      <c r="AI320" s="14">
        <v>45005</v>
      </c>
      <c r="AJ320" s="14">
        <v>11</v>
      </c>
      <c r="AK320" s="14">
        <v>44</v>
      </c>
      <c r="AL320" s="14">
        <v>0</v>
      </c>
      <c r="AM320" s="14">
        <v>0</v>
      </c>
      <c r="AN320" s="14">
        <v>0</v>
      </c>
      <c r="AO320" s="14">
        <v>1</v>
      </c>
      <c r="AP320" s="14">
        <v>45</v>
      </c>
      <c r="AQ320" s="22">
        <f>VLOOKUP($B320,Sheet3!$A:$Z,3,FALSE)</f>
        <v>1.6199900511683967E-3</v>
      </c>
      <c r="AR320" s="22">
        <f>VLOOKUP($B320,Sheet3!$A:$Z,4,FALSE)</f>
        <v>3.6077149144943701E-3</v>
      </c>
      <c r="AS320" s="22">
        <f>VLOOKUP($B320,Sheet3!$A:$Z,5,FALSE)</f>
        <v>2.2524929019815195E-3</v>
      </c>
      <c r="AT320" s="22">
        <f>VLOOKUP($B320,Sheet3!$A:$Z,6,FALSE)</f>
        <v>1.6680028536748001E-3</v>
      </c>
      <c r="AU320" s="22">
        <f>VLOOKUP($B320,Sheet3!$A:$Z,6,FALSE)</f>
        <v>1.6680028536748001E-3</v>
      </c>
      <c r="AV320" s="22">
        <f>VLOOKUP($B320,Sheet3!$A:$Z,8,FALSE)</f>
        <v>1.1216670095478548E-4</v>
      </c>
      <c r="AW320" s="22">
        <f>VLOOKUP($B320,Sheet3!$A:$Z,9,FALSE)</f>
        <v>1.1448674601581211E-2</v>
      </c>
      <c r="AX320" s="22">
        <f>VLOOKUP($B320,Sheet3!$A:$Z,10,FALSE)</f>
        <v>1.5322649804992241E-5</v>
      </c>
      <c r="AY320" s="22">
        <f>VLOOKUP($B320,Sheet3!$A:$Z,11,FALSE)</f>
        <v>5.1403227747387656E-6</v>
      </c>
      <c r="AZ320" s="22">
        <f>VLOOKUP($B320,Sheet3!$A:$Z,12,FALSE)</f>
        <v>2.239520090197792E-2</v>
      </c>
      <c r="BA320" s="22">
        <f>VLOOKUP($B320,Sheet3!$A:$Z,13,FALSE)</f>
        <v>3.4541165198127259E-5</v>
      </c>
      <c r="BB320" s="22">
        <f>VLOOKUP($B320,Sheet3!$A:$Z,14,FALSE)</f>
        <v>1.4803392745363894E-2</v>
      </c>
      <c r="BC320" s="23">
        <f>VLOOKUP($B320,Sheet3!$A:$Z,15,FALSE)</f>
        <v>1.8796972146129158E-5</v>
      </c>
      <c r="BD320" s="22">
        <f>VLOOKUP($B320,Sheet3!$A:$Z,16,FALSE)</f>
        <v>2.7412237117586413E-3</v>
      </c>
      <c r="BE320" s="22">
        <f>VLOOKUP($B320,Sheet3!$A:$Z,17,FALSE)</f>
        <v>2.9244736363418819E-3</v>
      </c>
      <c r="BF320" s="22">
        <f>VLOOKUP($B320,Sheet3!$A:$Z,18,FALSE)</f>
        <v>3.5422096968396165E-3</v>
      </c>
      <c r="BG320" s="22">
        <f>VLOOKUP($B320,Sheet3!$A:$Z,19,FALSE)</f>
        <v>6.8022757121009511E-4</v>
      </c>
      <c r="BH320" s="22">
        <f>VLOOKUP($B320,Sheet3!$A:$Z,20,FALSE)</f>
        <v>1.5603129786816572E-2</v>
      </c>
      <c r="BI320" s="22">
        <f>VLOOKUP($B320,Sheet3!$A:$Z,21,FALSE)</f>
        <v>7.2830520039222852E-3</v>
      </c>
      <c r="BJ320" s="22">
        <f>VLOOKUP($B320,Sheet3!$A:$Z,22,FALSE)</f>
        <v>1.8087754121390989E-5</v>
      </c>
      <c r="BK320" s="22">
        <f>VLOOKUP($B320,Sheet3!$A:$Z,23,FALSE)</f>
        <v>7.2515286031711574E-5</v>
      </c>
      <c r="BL320" s="22">
        <f>VLOOKUP($B320,Sheet3!$A:$Z,24,FALSE)</f>
        <v>4.1565692474350523E-6</v>
      </c>
      <c r="BM320" s="22">
        <f>VLOOKUP($B320,Sheet3!$A:$Z,25,FALSE)</f>
        <v>8.3880883943767497E-5</v>
      </c>
      <c r="BN320" s="22">
        <f>VLOOKUP($B320,Sheet3!$A:$Z,25,FALSE)</f>
        <v>8.3880883943767497E-5</v>
      </c>
    </row>
    <row r="321" spans="1:66" hidden="1" x14ac:dyDescent="0.2">
      <c r="A321">
        <f>VLOOKUP(B321,Sheet3!A:B,2,FALSE)</f>
        <v>0</v>
      </c>
      <c r="B321" s="12" t="s">
        <v>1377</v>
      </c>
      <c r="C321" s="13">
        <v>50.59</v>
      </c>
      <c r="D321" s="13">
        <v>2.81</v>
      </c>
      <c r="E321" s="12" t="s">
        <v>1368</v>
      </c>
      <c r="F321" s="11" t="s">
        <v>1369</v>
      </c>
      <c r="G321" s="13" t="s">
        <v>307</v>
      </c>
      <c r="H321" s="12" t="s">
        <v>1113</v>
      </c>
      <c r="I321" s="12"/>
      <c r="J321" s="12" t="s">
        <v>308</v>
      </c>
      <c r="K321" s="12">
        <v>1</v>
      </c>
      <c r="L321" s="12">
        <v>72.55</v>
      </c>
      <c r="M321" s="12">
        <v>7.84</v>
      </c>
      <c r="N321" s="11" t="s">
        <v>309</v>
      </c>
      <c r="O321" s="11" t="s">
        <v>1370</v>
      </c>
      <c r="P321" s="11" t="s">
        <v>312</v>
      </c>
      <c r="Q321" s="11" t="s">
        <v>312</v>
      </c>
      <c r="R321" s="11" t="s">
        <v>312</v>
      </c>
      <c r="S321" s="11" t="s">
        <v>312</v>
      </c>
      <c r="T321" s="11" t="s">
        <v>312</v>
      </c>
      <c r="U321" s="11" t="s">
        <v>1371</v>
      </c>
      <c r="V321" s="12" t="s">
        <v>1378</v>
      </c>
      <c r="W321" s="11" t="s">
        <v>1375</v>
      </c>
      <c r="X321" s="14">
        <v>751</v>
      </c>
      <c r="Y321" s="14">
        <v>2349</v>
      </c>
      <c r="Z321" s="14">
        <v>751</v>
      </c>
      <c r="AA321" s="15">
        <v>0.92007113721432499</v>
      </c>
      <c r="AB321" s="16">
        <v>0.68481342035326398</v>
      </c>
      <c r="AC321" s="17">
        <v>2089483</v>
      </c>
      <c r="AD321" s="14">
        <v>13454</v>
      </c>
      <c r="AE321" s="14">
        <v>13454</v>
      </c>
      <c r="AF321" s="14">
        <v>2782.2676431424702</v>
      </c>
      <c r="AG321" s="14">
        <v>2782.2676431424702</v>
      </c>
      <c r="AH321" s="14">
        <v>2973</v>
      </c>
      <c r="AI321" s="14">
        <v>2973</v>
      </c>
      <c r="AJ321" s="14">
        <v>11</v>
      </c>
      <c r="AK321" s="14">
        <v>35</v>
      </c>
      <c r="AL321" s="14">
        <v>0</v>
      </c>
      <c r="AM321" s="14">
        <v>1</v>
      </c>
      <c r="AN321" s="14">
        <v>0</v>
      </c>
      <c r="AO321" s="14">
        <v>1</v>
      </c>
      <c r="AP321" s="14">
        <v>37</v>
      </c>
      <c r="AQ321" s="22">
        <f>VLOOKUP($B321,Sheet3!$A:$Z,3,FALSE)</f>
        <v>2.1477673068444574E-5</v>
      </c>
      <c r="AR321" s="22">
        <f>VLOOKUP($B321,Sheet3!$A:$Z,4,FALSE)</f>
        <v>3.3183147622286647E-4</v>
      </c>
      <c r="AS321" s="22">
        <f>VLOOKUP($B321,Sheet3!$A:$Z,5,FALSE)</f>
        <v>5.5769737893069557E-5</v>
      </c>
      <c r="AT321" s="22">
        <f>VLOOKUP($B321,Sheet3!$A:$Z,6,FALSE)</f>
        <v>3.0647992870272184E-4</v>
      </c>
      <c r="AU321" s="22">
        <f>VLOOKUP($B321,Sheet3!$A:$Z,6,FALSE)</f>
        <v>3.0647992870272184E-4</v>
      </c>
      <c r="AV321" s="22">
        <f>VLOOKUP($B321,Sheet3!$A:$Z,8,FALSE)</f>
        <v>1.4008352787721443E-7</v>
      </c>
      <c r="AW321" s="22">
        <f>VLOOKUP($B321,Sheet3!$A:$Z,9,FALSE)</f>
        <v>4.6245496441934581E-7</v>
      </c>
      <c r="AX321" s="22">
        <f>VLOOKUP($B321,Sheet3!$A:$Z,10,FALSE)</f>
        <v>3.7242187814199881E-7</v>
      </c>
      <c r="AY321" s="22">
        <f>VLOOKUP($B321,Sheet3!$A:$Z,11,FALSE)</f>
        <v>9.3252597760910702E-8</v>
      </c>
      <c r="AZ321" s="22">
        <f>VLOOKUP($B321,Sheet3!$A:$Z,12,FALSE)</f>
        <v>3.6737057852552282E-7</v>
      </c>
      <c r="BA321" s="22">
        <f>VLOOKUP($B321,Sheet3!$A:$Z,13,FALSE)</f>
        <v>3.0117841584003466E-8</v>
      </c>
      <c r="BB321" s="22">
        <f>VLOOKUP($B321,Sheet3!$A:$Z,14,FALSE)</f>
        <v>4.2867165927981386E-7</v>
      </c>
      <c r="BC321" s="23">
        <f>VLOOKUP($B321,Sheet3!$A:$Z,15,FALSE)</f>
        <v>7.5650374164142702E-8</v>
      </c>
      <c r="BD321" s="22">
        <f>VLOOKUP($B321,Sheet3!$A:$Z,16,FALSE)</f>
        <v>5.3516216057365486E-6</v>
      </c>
      <c r="BE321" s="22">
        <f>VLOOKUP($B321,Sheet3!$A:$Z,17,FALSE)</f>
        <v>2.3525746282307167E-4</v>
      </c>
      <c r="BF321" s="22">
        <f>VLOOKUP($B321,Sheet3!$A:$Z,18,FALSE)</f>
        <v>6.9113243502493611E-4</v>
      </c>
      <c r="BG321" s="22">
        <f>VLOOKUP($B321,Sheet3!$A:$Z,19,FALSE)</f>
        <v>6.0386291767767173E-8</v>
      </c>
      <c r="BH321" s="22">
        <f>VLOOKUP($B321,Sheet3!$A:$Z,20,FALSE)</f>
        <v>4.7167753780839994E-7</v>
      </c>
      <c r="BI321" s="22">
        <f>VLOOKUP($B321,Sheet3!$A:$Z,21,FALSE)</f>
        <v>1.5034560032867849E-6</v>
      </c>
      <c r="BJ321" s="22">
        <f>VLOOKUP($B321,Sheet3!$A:$Z,22,FALSE)</f>
        <v>1.8005633140358096E-7</v>
      </c>
      <c r="BK321" s="22">
        <f>VLOOKUP($B321,Sheet3!$A:$Z,23,FALSE)</f>
        <v>3.6040492315086122E-7</v>
      </c>
      <c r="BL321" s="22">
        <f>VLOOKUP($B321,Sheet3!$A:$Z,24,FALSE)</f>
        <v>8.3843633686109018E-7</v>
      </c>
      <c r="BM321" s="22">
        <f>VLOOKUP($B321,Sheet3!$A:$Z,25,FALSE)</f>
        <v>1.354613001900315E-7</v>
      </c>
      <c r="BN321" s="22">
        <f>VLOOKUP($B321,Sheet3!$A:$Z,25,FALSE)</f>
        <v>1.354613001900315E-7</v>
      </c>
    </row>
    <row r="322" spans="1:66" hidden="1" x14ac:dyDescent="0.2">
      <c r="A322" t="str">
        <f>VLOOKUP(B322,Sheet3!A:B,2,FALSE)</f>
        <v>compare with baikal</v>
      </c>
      <c r="B322" s="12" t="s">
        <v>29</v>
      </c>
      <c r="C322" s="13">
        <v>92.73</v>
      </c>
      <c r="D322" s="13">
        <v>0.91</v>
      </c>
      <c r="E322" s="12" t="s">
        <v>1770</v>
      </c>
      <c r="F322" s="11" t="s">
        <v>1777</v>
      </c>
      <c r="G322" s="13" t="s">
        <v>1772</v>
      </c>
      <c r="H322" s="12"/>
      <c r="I322" s="12"/>
      <c r="J322" s="12" t="s">
        <v>308</v>
      </c>
      <c r="K322" s="12">
        <v>6</v>
      </c>
      <c r="L322" s="12">
        <v>96.08</v>
      </c>
      <c r="M322" s="12">
        <v>5.26</v>
      </c>
      <c r="N322" s="11"/>
      <c r="O322" s="11"/>
      <c r="P322" s="11"/>
      <c r="Q322" s="11"/>
      <c r="R322" s="11"/>
      <c r="S322" s="11"/>
      <c r="T322" s="11"/>
      <c r="U322" s="11" t="s">
        <v>1773</v>
      </c>
      <c r="V322" s="12" t="s">
        <v>1780</v>
      </c>
      <c r="W322" s="11" t="s">
        <v>1775</v>
      </c>
      <c r="X322" s="14">
        <v>305</v>
      </c>
      <c r="Y322" s="14">
        <v>2284</v>
      </c>
      <c r="Z322" s="14">
        <v>305</v>
      </c>
      <c r="AA322" s="15">
        <v>0.87573409601585495</v>
      </c>
      <c r="AB322" s="16">
        <v>0.40134858366892101</v>
      </c>
      <c r="AC322" s="17">
        <v>2011147</v>
      </c>
      <c r="AD322" s="14">
        <v>31992</v>
      </c>
      <c r="AE322" s="14">
        <v>31992</v>
      </c>
      <c r="AF322" s="14">
        <v>6593.9245901639297</v>
      </c>
      <c r="AG322" s="14">
        <v>6593.9245901639297</v>
      </c>
      <c r="AH322" s="14">
        <v>9201</v>
      </c>
      <c r="AI322" s="14">
        <v>9201</v>
      </c>
      <c r="AJ322" s="14">
        <v>11</v>
      </c>
      <c r="AK322" s="14">
        <v>40</v>
      </c>
      <c r="AL322" s="14">
        <v>0</v>
      </c>
      <c r="AM322" s="14">
        <v>0</v>
      </c>
      <c r="AN322" s="14">
        <v>0</v>
      </c>
      <c r="AO322" s="14">
        <v>1</v>
      </c>
      <c r="AP322" s="14">
        <v>41</v>
      </c>
      <c r="AQ322" s="22">
        <f>VLOOKUP($B322,Sheet3!$A:$Z,3,FALSE)</f>
        <v>2.3669557596965561E-4</v>
      </c>
      <c r="AR322" s="22">
        <f>VLOOKUP($B322,Sheet3!$A:$Z,4,FALSE)</f>
        <v>6.9619540229518108E-3</v>
      </c>
      <c r="AS322" s="22">
        <f>VLOOKUP($B322,Sheet3!$A:$Z,5,FALSE)</f>
        <v>1.1936452349369099E-3</v>
      </c>
      <c r="AT322" s="22">
        <f>VLOOKUP($B322,Sheet3!$A:$Z,6,FALSE)</f>
        <v>6.1621714176960168E-3</v>
      </c>
      <c r="AU322" s="22">
        <f>VLOOKUP($B322,Sheet3!$A:$Z,6,FALSE)</f>
        <v>6.1621714176960168E-3</v>
      </c>
      <c r="AV322" s="22">
        <f>VLOOKUP($B322,Sheet3!$A:$Z,8,FALSE)</f>
        <v>3.2661073873017619E-7</v>
      </c>
      <c r="AW322" s="22">
        <f>VLOOKUP($B322,Sheet3!$A:$Z,9,FALSE)</f>
        <v>1.4798827353342866E-6</v>
      </c>
      <c r="AX322" s="22">
        <f>VLOOKUP($B322,Sheet3!$A:$Z,10,FALSE)</f>
        <v>6.3595986449862571E-9</v>
      </c>
      <c r="AY322" s="22">
        <f>VLOOKUP($B322,Sheet3!$A:$Z,11,FALSE)</f>
        <v>1.6559532957989986E-8</v>
      </c>
      <c r="AZ322" s="22">
        <f>VLOOKUP($B322,Sheet3!$A:$Z,12,FALSE)</f>
        <v>4.0436399311492589E-7</v>
      </c>
      <c r="BA322" s="22">
        <f>VLOOKUP($B322,Sheet3!$A:$Z,13,FALSE)</f>
        <v>5.941332063474055E-9</v>
      </c>
      <c r="BB322" s="22">
        <f>VLOOKUP($B322,Sheet3!$A:$Z,14,FALSE)</f>
        <v>1.2325390051943648E-8</v>
      </c>
      <c r="BC322" s="23">
        <f>VLOOKUP($B322,Sheet3!$A:$Z,15,FALSE)</f>
        <v>2.0316576620394267E-8</v>
      </c>
      <c r="BD322" s="22">
        <f>VLOOKUP($B322,Sheet3!$A:$Z,16,FALSE)</f>
        <v>6.8119907191293173E-5</v>
      </c>
      <c r="BE322" s="22">
        <f>VLOOKUP($B322,Sheet3!$A:$Z,17,FALSE)</f>
        <v>5.014813358714741E-3</v>
      </c>
      <c r="BF322" s="22">
        <f>VLOOKUP($B322,Sheet3!$A:$Z,18,FALSE)</f>
        <v>8.2007438635484479E-3</v>
      </c>
      <c r="BG322" s="22">
        <f>VLOOKUP($B322,Sheet3!$A:$Z,19,FALSE)</f>
        <v>8.6411564567122969E-8</v>
      </c>
      <c r="BH322" s="22">
        <f>VLOOKUP($B322,Sheet3!$A:$Z,20,FALSE)</f>
        <v>1.4023365770719946E-7</v>
      </c>
      <c r="BI322" s="22">
        <f>VLOOKUP($B322,Sheet3!$A:$Z,21,FALSE)</f>
        <v>2.5998962446886427E-5</v>
      </c>
      <c r="BJ322" s="22">
        <f>VLOOKUP($B322,Sheet3!$A:$Z,22,FALSE)</f>
        <v>7.2996607946579878E-8</v>
      </c>
      <c r="BK322" s="22">
        <f>VLOOKUP($B322,Sheet3!$A:$Z,23,FALSE)</f>
        <v>3.4900913410071895E-8</v>
      </c>
      <c r="BL322" s="22">
        <f>VLOOKUP($B322,Sheet3!$A:$Z,24,FALSE)</f>
        <v>7.7729446344000313E-8</v>
      </c>
      <c r="BM322" s="22">
        <f>VLOOKUP($B322,Sheet3!$A:$Z,25,FALSE)</f>
        <v>3.0468103927479499E-8</v>
      </c>
      <c r="BN322" s="22">
        <f>VLOOKUP($B322,Sheet3!$A:$Z,25,FALSE)</f>
        <v>3.0468103927479499E-8</v>
      </c>
    </row>
    <row r="323" spans="1:66" hidden="1" x14ac:dyDescent="0.2">
      <c r="A323">
        <f>VLOOKUP(B323,Sheet3!A:B,2,FALSE)</f>
        <v>0</v>
      </c>
      <c r="B323" s="12" t="s">
        <v>1384</v>
      </c>
      <c r="C323" s="13">
        <v>95.48</v>
      </c>
      <c r="D323" s="13">
        <v>2.2599999999999998</v>
      </c>
      <c r="E323" s="12" t="s">
        <v>1379</v>
      </c>
      <c r="F323" s="11" t="s">
        <v>1380</v>
      </c>
      <c r="G323" s="13" t="s">
        <v>1381</v>
      </c>
      <c r="H323" s="12" t="s">
        <v>1113</v>
      </c>
      <c r="I323" s="12"/>
      <c r="J323" s="12" t="s">
        <v>308</v>
      </c>
      <c r="K323" s="12">
        <v>4</v>
      </c>
      <c r="L323" s="12">
        <v>94.12</v>
      </c>
      <c r="M323" s="12">
        <v>7.84</v>
      </c>
      <c r="N323" s="11"/>
      <c r="O323" s="11"/>
      <c r="P323" s="11"/>
      <c r="Q323" s="11"/>
      <c r="R323" s="11"/>
      <c r="S323" s="11"/>
      <c r="T323" s="11"/>
      <c r="U323" s="11" t="s">
        <v>1382</v>
      </c>
      <c r="V323" s="12" t="s">
        <v>1385</v>
      </c>
      <c r="W323" s="11"/>
      <c r="X323" s="14">
        <v>287</v>
      </c>
      <c r="Y323" s="14">
        <v>1866</v>
      </c>
      <c r="Z323" s="14">
        <v>287</v>
      </c>
      <c r="AA323" s="15">
        <v>0.90610022911099297</v>
      </c>
      <c r="AB323" s="16">
        <v>0.50338157105815895</v>
      </c>
      <c r="AC323" s="17">
        <v>2014744</v>
      </c>
      <c r="AD323" s="14">
        <v>29950</v>
      </c>
      <c r="AE323" s="14">
        <v>29950</v>
      </c>
      <c r="AF323" s="14">
        <v>7020.0139372822196</v>
      </c>
      <c r="AG323" s="14">
        <v>7020.0139372822196</v>
      </c>
      <c r="AH323" s="14">
        <v>9809</v>
      </c>
      <c r="AI323" s="14">
        <v>9809</v>
      </c>
      <c r="AJ323" s="14">
        <v>11</v>
      </c>
      <c r="AK323" s="14">
        <v>45</v>
      </c>
      <c r="AL323" s="14">
        <v>0</v>
      </c>
      <c r="AM323" s="14">
        <v>0</v>
      </c>
      <c r="AN323" s="14">
        <v>0</v>
      </c>
      <c r="AO323" s="14">
        <v>0</v>
      </c>
      <c r="AP323" s="14">
        <v>45</v>
      </c>
      <c r="AQ323" s="22">
        <f>VLOOKUP($B323,Sheet3!$A:$Z,3,FALSE)</f>
        <v>3.3878761930136963E-4</v>
      </c>
      <c r="AR323" s="22">
        <f>VLOOKUP($B323,Sheet3!$A:$Z,4,FALSE)</f>
        <v>4.1699651236002094E-4</v>
      </c>
      <c r="AS323" s="22">
        <f>VLOOKUP($B323,Sheet3!$A:$Z,5,FALSE)</f>
        <v>4.3598850040248464E-4</v>
      </c>
      <c r="AT323" s="22">
        <f>VLOOKUP($B323,Sheet3!$A:$Z,6,FALSE)</f>
        <v>1.0403282247436552E-3</v>
      </c>
      <c r="AU323" s="22">
        <f>VLOOKUP($B323,Sheet3!$A:$Z,6,FALSE)</f>
        <v>1.0403282247436552E-3</v>
      </c>
      <c r="AV323" s="22">
        <f>VLOOKUP($B323,Sheet3!$A:$Z,8,FALSE)</f>
        <v>4.8681660105616131E-8</v>
      </c>
      <c r="AW323" s="22">
        <f>VLOOKUP($B323,Sheet3!$A:$Z,9,FALSE)</f>
        <v>2.2322444024432644E-7</v>
      </c>
      <c r="AX323" s="22">
        <f>VLOOKUP($B323,Sheet3!$A:$Z,10,FALSE)</f>
        <v>3.3426926651749278E-8</v>
      </c>
      <c r="AY323" s="22">
        <f>VLOOKUP($B323,Sheet3!$A:$Z,11,FALSE)</f>
        <v>4.5745782642503543E-8</v>
      </c>
      <c r="AZ323" s="22">
        <f>VLOOKUP($B323,Sheet3!$A:$Z,12,FALSE)</f>
        <v>2.2866122889587651E-8</v>
      </c>
      <c r="BA323" s="22">
        <f>VLOOKUP($B323,Sheet3!$A:$Z,13,FALSE)</f>
        <v>1.8255923283299679E-8</v>
      </c>
      <c r="BB323" s="22">
        <f>VLOOKUP($B323,Sheet3!$A:$Z,14,FALSE)</f>
        <v>2.5883768421556976E-8</v>
      </c>
      <c r="BC323" s="23">
        <f>VLOOKUP($B323,Sheet3!$A:$Z,15,FALSE)</f>
        <v>7.0530920088872756E-9</v>
      </c>
      <c r="BD323" s="22">
        <f>VLOOKUP($B323,Sheet3!$A:$Z,16,FALSE)</f>
        <v>6.1043736854388315E-5</v>
      </c>
      <c r="BE323" s="22">
        <f>VLOOKUP($B323,Sheet3!$A:$Z,17,FALSE)</f>
        <v>1.1700730857878781E-3</v>
      </c>
      <c r="BF323" s="22">
        <f>VLOOKUP($B323,Sheet3!$A:$Z,18,FALSE)</f>
        <v>9.3071377015469794E-4</v>
      </c>
      <c r="BG323" s="22">
        <f>VLOOKUP($B323,Sheet3!$A:$Z,19,FALSE)</f>
        <v>3.6838817064725077E-8</v>
      </c>
      <c r="BH323" s="22">
        <f>VLOOKUP($B323,Sheet3!$A:$Z,20,FALSE)</f>
        <v>5.3851123423676913E-8</v>
      </c>
      <c r="BI323" s="22">
        <f>VLOOKUP($B323,Sheet3!$A:$Z,21,FALSE)</f>
        <v>7.7576863093441254E-6</v>
      </c>
      <c r="BJ323" s="22">
        <f>VLOOKUP($B323,Sheet3!$A:$Z,22,FALSE)</f>
        <v>4.4381494888427954E-8</v>
      </c>
      <c r="BK323" s="22">
        <f>VLOOKUP($B323,Sheet3!$A:$Z,23,FALSE)</f>
        <v>5.7782581258327431E-8</v>
      </c>
      <c r="BL323" s="22">
        <f>VLOOKUP($B323,Sheet3!$A:$Z,24,FALSE)</f>
        <v>5.3470369389915792E-8</v>
      </c>
      <c r="BM323" s="22">
        <f>VLOOKUP($B323,Sheet3!$A:$Z,25,FALSE)</f>
        <v>4.2680547549711937E-8</v>
      </c>
      <c r="BN323" s="22">
        <f>VLOOKUP($B323,Sheet3!$A:$Z,25,FALSE)</f>
        <v>4.2680547549711937E-8</v>
      </c>
    </row>
    <row r="324" spans="1:66" hidden="1" x14ac:dyDescent="0.2">
      <c r="A324" t="str">
        <f>VLOOKUP(B324,Sheet3!A:B,2,FALSE)</f>
        <v>compare with baikal</v>
      </c>
      <c r="B324" s="12" t="s">
        <v>229</v>
      </c>
      <c r="C324" s="13">
        <v>58.01</v>
      </c>
      <c r="D324" s="13">
        <v>3.99</v>
      </c>
      <c r="E324" s="12" t="s">
        <v>1770</v>
      </c>
      <c r="F324" s="11" t="s">
        <v>1777</v>
      </c>
      <c r="G324" s="13" t="s">
        <v>1772</v>
      </c>
      <c r="H324" s="12"/>
      <c r="I324" s="12"/>
      <c r="J324" s="12" t="s">
        <v>308</v>
      </c>
      <c r="K324" s="12">
        <v>4</v>
      </c>
      <c r="L324" s="12">
        <v>76.47</v>
      </c>
      <c r="M324" s="12">
        <v>3.92</v>
      </c>
      <c r="N324" s="11"/>
      <c r="O324" s="11"/>
      <c r="P324" s="11"/>
      <c r="Q324" s="11"/>
      <c r="R324" s="11"/>
      <c r="S324" s="11"/>
      <c r="T324" s="11"/>
      <c r="U324" s="11" t="s">
        <v>1773</v>
      </c>
      <c r="V324" s="12" t="s">
        <v>1781</v>
      </c>
      <c r="W324" s="11"/>
      <c r="X324" s="14">
        <v>269</v>
      </c>
      <c r="Y324" s="14">
        <v>978</v>
      </c>
      <c r="Z324" s="14">
        <v>269</v>
      </c>
      <c r="AA324" s="15">
        <v>0.91530339917717995</v>
      </c>
      <c r="AB324" s="16">
        <v>0.44880053226614303</v>
      </c>
      <c r="AC324" s="17">
        <v>802606</v>
      </c>
      <c r="AD324" s="14">
        <v>8293</v>
      </c>
      <c r="AE324" s="14">
        <v>8293</v>
      </c>
      <c r="AF324" s="14">
        <v>2983.6654275092901</v>
      </c>
      <c r="AG324" s="14">
        <v>2983.6654275092901</v>
      </c>
      <c r="AH324" s="14">
        <v>3248</v>
      </c>
      <c r="AI324" s="14">
        <v>3248</v>
      </c>
      <c r="AJ324" s="14">
        <v>11</v>
      </c>
      <c r="AK324" s="14">
        <v>11</v>
      </c>
      <c r="AL324" s="14">
        <v>0</v>
      </c>
      <c r="AM324" s="14">
        <v>0</v>
      </c>
      <c r="AN324" s="14">
        <v>0</v>
      </c>
      <c r="AO324" s="14">
        <v>0</v>
      </c>
      <c r="AP324" s="14">
        <v>11</v>
      </c>
      <c r="AQ324" s="22">
        <f>VLOOKUP($B324,Sheet3!$A:$Z,3,FALSE)</f>
        <v>5.0367341903115866E-5</v>
      </c>
      <c r="AR324" s="22">
        <f>VLOOKUP($B324,Sheet3!$A:$Z,4,FALSE)</f>
        <v>5.7873065225207761E-4</v>
      </c>
      <c r="AS324" s="22">
        <f>VLOOKUP($B324,Sheet3!$A:$Z,5,FALSE)</f>
        <v>1.7424648054783438E-4</v>
      </c>
      <c r="AT324" s="22">
        <f>VLOOKUP($B324,Sheet3!$A:$Z,6,FALSE)</f>
        <v>6.7780289771736521E-4</v>
      </c>
      <c r="AU324" s="22">
        <f>VLOOKUP($B324,Sheet3!$A:$Z,6,FALSE)</f>
        <v>6.7780289771736521E-4</v>
      </c>
      <c r="AV324" s="22">
        <f>VLOOKUP($B324,Sheet3!$A:$Z,8,FALSE)</f>
        <v>4.8159582054534676E-8</v>
      </c>
      <c r="AW324" s="22">
        <f>VLOOKUP($B324,Sheet3!$A:$Z,9,FALSE)</f>
        <v>3.2074537293151258E-7</v>
      </c>
      <c r="AX324" s="22">
        <f>VLOOKUP($B324,Sheet3!$A:$Z,10,FALSE)</f>
        <v>0</v>
      </c>
      <c r="AY324" s="22">
        <f>VLOOKUP($B324,Sheet3!$A:$Z,11,FALSE)</f>
        <v>0</v>
      </c>
      <c r="AZ324" s="22">
        <f>VLOOKUP($B324,Sheet3!$A:$Z,12,FALSE)</f>
        <v>6.1603331627994961E-8</v>
      </c>
      <c r="BA324" s="22">
        <f>VLOOKUP($B324,Sheet3!$A:$Z,13,FALSE)</f>
        <v>0</v>
      </c>
      <c r="BB324" s="22">
        <f>VLOOKUP($B324,Sheet3!$A:$Z,14,FALSE)</f>
        <v>0</v>
      </c>
      <c r="BC324" s="23">
        <f>VLOOKUP($B324,Sheet3!$A:$Z,15,FALSE)</f>
        <v>0</v>
      </c>
      <c r="BD324" s="22">
        <f>VLOOKUP($B324,Sheet3!$A:$Z,16,FALSE)</f>
        <v>1.7608683043862049E-5</v>
      </c>
      <c r="BE324" s="22">
        <f>VLOOKUP($B324,Sheet3!$A:$Z,17,FALSE)</f>
        <v>8.0909882459942158E-4</v>
      </c>
      <c r="BF324" s="22">
        <f>VLOOKUP($B324,Sheet3!$A:$Z,18,FALSE)</f>
        <v>6.80044632028117E-4</v>
      </c>
      <c r="BG324" s="22">
        <f>VLOOKUP($B324,Sheet3!$A:$Z,19,FALSE)</f>
        <v>0</v>
      </c>
      <c r="BH324" s="22">
        <f>VLOOKUP($B324,Sheet3!$A:$Z,20,FALSE)</f>
        <v>9.4967109251307692E-8</v>
      </c>
      <c r="BI324" s="22">
        <f>VLOOKUP($B324,Sheet3!$A:$Z,21,FALSE)</f>
        <v>3.0610655348348072E-6</v>
      </c>
      <c r="BJ324" s="22">
        <f>VLOOKUP($B324,Sheet3!$A:$Z,22,FALSE)</f>
        <v>5.4309582635527901E-9</v>
      </c>
      <c r="BK324" s="22">
        <f>VLOOKUP($B324,Sheet3!$A:$Z,23,FALSE)</f>
        <v>5.1553979148160571E-8</v>
      </c>
      <c r="BL324" s="22">
        <f>VLOOKUP($B324,Sheet3!$A:$Z,24,FALSE)</f>
        <v>3.4511549935658074E-8</v>
      </c>
      <c r="BM324" s="22">
        <f>VLOOKUP($B324,Sheet3!$A:$Z,25,FALSE)</f>
        <v>0</v>
      </c>
      <c r="BN324" s="22">
        <f>VLOOKUP($B324,Sheet3!$A:$Z,25,FALSE)</f>
        <v>0</v>
      </c>
    </row>
    <row r="325" spans="1:66" hidden="1" x14ac:dyDescent="0.2">
      <c r="A325">
        <f>VLOOKUP(B325,Sheet3!A:B,2,FALSE)</f>
        <v>0</v>
      </c>
      <c r="B325" s="12" t="s">
        <v>1389</v>
      </c>
      <c r="C325" s="13">
        <v>73.739999999999995</v>
      </c>
      <c r="D325" s="13">
        <v>1.28</v>
      </c>
      <c r="E325" s="12" t="s">
        <v>1390</v>
      </c>
      <c r="F325" s="11" t="s">
        <v>1391</v>
      </c>
      <c r="G325" s="13" t="s">
        <v>332</v>
      </c>
      <c r="H325" s="12" t="s">
        <v>1113</v>
      </c>
      <c r="I325" s="12"/>
      <c r="J325" s="12" t="s">
        <v>308</v>
      </c>
      <c r="K325" s="12">
        <v>2</v>
      </c>
      <c r="L325" s="12">
        <v>54.9</v>
      </c>
      <c r="M325" s="12">
        <v>5.88</v>
      </c>
      <c r="N325" s="11" t="s">
        <v>309</v>
      </c>
      <c r="O325" s="11" t="s">
        <v>1154</v>
      </c>
      <c r="P325" s="11" t="s">
        <v>312</v>
      </c>
      <c r="Q325" s="11" t="s">
        <v>312</v>
      </c>
      <c r="R325" s="11" t="s">
        <v>312</v>
      </c>
      <c r="S325" s="11" t="s">
        <v>312</v>
      </c>
      <c r="T325" s="11" t="s">
        <v>312</v>
      </c>
      <c r="U325" s="11" t="s">
        <v>333</v>
      </c>
      <c r="V325" s="12" t="s">
        <v>1392</v>
      </c>
      <c r="W325" s="11" t="s">
        <v>1153</v>
      </c>
      <c r="X325" s="14">
        <v>742</v>
      </c>
      <c r="Y325" s="14">
        <v>3058</v>
      </c>
      <c r="Z325" s="14">
        <v>742</v>
      </c>
      <c r="AA325" s="15">
        <v>0.918749879485387</v>
      </c>
      <c r="AB325" s="16">
        <v>0.72214017993745805</v>
      </c>
      <c r="AC325" s="17">
        <v>3007934</v>
      </c>
      <c r="AD325" s="14">
        <v>19568</v>
      </c>
      <c r="AE325" s="14">
        <v>19568</v>
      </c>
      <c r="AF325" s="14">
        <v>4053.8194070080799</v>
      </c>
      <c r="AG325" s="14">
        <v>4053.8194070080799</v>
      </c>
      <c r="AH325" s="14">
        <v>5083</v>
      </c>
      <c r="AI325" s="14">
        <v>5083</v>
      </c>
      <c r="AJ325" s="14">
        <v>11</v>
      </c>
      <c r="AK325" s="14">
        <v>24</v>
      </c>
      <c r="AL325" s="14">
        <v>0</v>
      </c>
      <c r="AM325" s="14">
        <v>0</v>
      </c>
      <c r="AN325" s="14">
        <v>0</v>
      </c>
      <c r="AO325" s="14">
        <v>2</v>
      </c>
      <c r="AP325" s="14">
        <v>26</v>
      </c>
      <c r="AQ325" s="22">
        <f>VLOOKUP($B325,Sheet3!$A:$Z,3,FALSE)</f>
        <v>1.0205350709512275E-3</v>
      </c>
      <c r="AR325" s="22">
        <f>VLOOKUP($B325,Sheet3!$A:$Z,4,FALSE)</f>
        <v>1.4710772017677165E-4</v>
      </c>
      <c r="AS325" s="22">
        <f>VLOOKUP($B325,Sheet3!$A:$Z,5,FALSE)</f>
        <v>4.1750082710496683E-4</v>
      </c>
      <c r="AT325" s="22">
        <f>VLOOKUP($B325,Sheet3!$A:$Z,6,FALSE)</f>
        <v>2.2627314678024235E-4</v>
      </c>
      <c r="AU325" s="22">
        <f>VLOOKUP($B325,Sheet3!$A:$Z,6,FALSE)</f>
        <v>2.2627314678024235E-4</v>
      </c>
      <c r="AV325" s="22">
        <f>VLOOKUP($B325,Sheet3!$A:$Z,8,FALSE)</f>
        <v>1.2444328624593829E-6</v>
      </c>
      <c r="AW325" s="22">
        <f>VLOOKUP($B325,Sheet3!$A:$Z,9,FALSE)</f>
        <v>6.2692584727384954E-6</v>
      </c>
      <c r="AX325" s="22">
        <f>VLOOKUP($B325,Sheet3!$A:$Z,10,FALSE)</f>
        <v>8.208855944489246E-7</v>
      </c>
      <c r="AY325" s="22">
        <f>VLOOKUP($B325,Sheet3!$A:$Z,11,FALSE)</f>
        <v>1.387291145857407E-6</v>
      </c>
      <c r="AZ325" s="22">
        <f>VLOOKUP($B325,Sheet3!$A:$Z,12,FALSE)</f>
        <v>7.4386583821743622E-6</v>
      </c>
      <c r="BA325" s="22">
        <f>VLOOKUP($B325,Sheet3!$A:$Z,13,FALSE)</f>
        <v>1.0952780165803832E-6</v>
      </c>
      <c r="BB325" s="22">
        <f>VLOOKUP($B325,Sheet3!$A:$Z,14,FALSE)</f>
        <v>3.9745079252858902E-6</v>
      </c>
      <c r="BC325" s="23">
        <f>VLOOKUP($B325,Sheet3!$A:$Z,15,FALSE)</f>
        <v>1.3986043497233272E-6</v>
      </c>
      <c r="BD325" s="22">
        <f>VLOOKUP($B325,Sheet3!$A:$Z,16,FALSE)</f>
        <v>2.4956125909299812E-4</v>
      </c>
      <c r="BE325" s="22">
        <f>VLOOKUP($B325,Sheet3!$A:$Z,17,FALSE)</f>
        <v>6.1074361403716027E-4</v>
      </c>
      <c r="BF325" s="22">
        <f>VLOOKUP($B325,Sheet3!$A:$Z,18,FALSE)</f>
        <v>2.7703358931766795E-4</v>
      </c>
      <c r="BG325" s="22">
        <f>VLOOKUP($B325,Sheet3!$A:$Z,19,FALSE)</f>
        <v>1.1230437664476347E-6</v>
      </c>
      <c r="BH325" s="22">
        <f>VLOOKUP($B325,Sheet3!$A:$Z,20,FALSE)</f>
        <v>3.2892416171317558E-6</v>
      </c>
      <c r="BI325" s="22">
        <f>VLOOKUP($B325,Sheet3!$A:$Z,21,FALSE)</f>
        <v>3.4261369947641935E-4</v>
      </c>
      <c r="BJ325" s="22">
        <f>VLOOKUP($B325,Sheet3!$A:$Z,22,FALSE)</f>
        <v>1.7904424139038543E-6</v>
      </c>
      <c r="BK325" s="22">
        <f>VLOOKUP($B325,Sheet3!$A:$Z,23,FALSE)</f>
        <v>3.534993828065441E-6</v>
      </c>
      <c r="BL325" s="22">
        <f>VLOOKUP($B325,Sheet3!$A:$Z,24,FALSE)</f>
        <v>9.2533497696304301E-6</v>
      </c>
      <c r="BM325" s="22">
        <f>VLOOKUP($B325,Sheet3!$A:$Z,25,FALSE)</f>
        <v>1.7185667817578186E-6</v>
      </c>
      <c r="BN325" s="22">
        <f>VLOOKUP($B325,Sheet3!$A:$Z,25,FALSE)</f>
        <v>1.7185667817578186E-6</v>
      </c>
    </row>
    <row r="326" spans="1:66" hidden="1" x14ac:dyDescent="0.2">
      <c r="A326">
        <f>VLOOKUP(B326,Sheet3!A:B,2,FALSE)</f>
        <v>0</v>
      </c>
      <c r="B326" s="12" t="s">
        <v>1393</v>
      </c>
      <c r="C326" s="13">
        <v>98.35</v>
      </c>
      <c r="D326" s="13">
        <v>0</v>
      </c>
      <c r="E326" s="12" t="s">
        <v>1390</v>
      </c>
      <c r="F326" s="11" t="s">
        <v>1391</v>
      </c>
      <c r="G326" s="13" t="s">
        <v>332</v>
      </c>
      <c r="H326" s="12" t="s">
        <v>1113</v>
      </c>
      <c r="I326" s="12"/>
      <c r="J326" s="12" t="s">
        <v>308</v>
      </c>
      <c r="K326" s="12">
        <v>4</v>
      </c>
      <c r="L326" s="12">
        <v>98.04</v>
      </c>
      <c r="M326" s="12">
        <v>1.96</v>
      </c>
      <c r="N326" s="11" t="s">
        <v>309</v>
      </c>
      <c r="O326" s="11" t="s">
        <v>1154</v>
      </c>
      <c r="P326" s="11" t="s">
        <v>1154</v>
      </c>
      <c r="Q326" s="11" t="s">
        <v>1394</v>
      </c>
      <c r="R326" s="11" t="s">
        <v>1395</v>
      </c>
      <c r="S326" s="11" t="s">
        <v>312</v>
      </c>
      <c r="T326" s="11" t="s">
        <v>312</v>
      </c>
      <c r="U326" s="11" t="s">
        <v>333</v>
      </c>
      <c r="V326" s="12" t="s">
        <v>1396</v>
      </c>
      <c r="W326" s="11" t="s">
        <v>1153</v>
      </c>
      <c r="X326" s="14">
        <v>425</v>
      </c>
      <c r="Y326" s="14">
        <v>3404</v>
      </c>
      <c r="Z326" s="14">
        <v>425</v>
      </c>
      <c r="AA326" s="15">
        <v>0.92106084483603001</v>
      </c>
      <c r="AB326" s="16">
        <v>0.71046889535339297</v>
      </c>
      <c r="AC326" s="17">
        <v>3636611</v>
      </c>
      <c r="AD326" s="14">
        <v>67839</v>
      </c>
      <c r="AE326" s="14">
        <v>67839</v>
      </c>
      <c r="AF326" s="14">
        <v>8556.7317647058808</v>
      </c>
      <c r="AG326" s="14">
        <v>8556.7317647058808</v>
      </c>
      <c r="AH326" s="14">
        <v>13649</v>
      </c>
      <c r="AI326" s="14">
        <v>13649</v>
      </c>
      <c r="AJ326" s="14">
        <v>11</v>
      </c>
      <c r="AK326" s="14">
        <v>49</v>
      </c>
      <c r="AL326" s="14">
        <v>0</v>
      </c>
      <c r="AM326" s="14">
        <v>0</v>
      </c>
      <c r="AN326" s="14">
        <v>0</v>
      </c>
      <c r="AO326" s="14">
        <v>2</v>
      </c>
      <c r="AP326" s="14">
        <v>51</v>
      </c>
      <c r="AQ326" s="22">
        <f>VLOOKUP($B326,Sheet3!$A:$Z,3,FALSE)</f>
        <v>1.8250922634617771E-3</v>
      </c>
      <c r="AR326" s="22">
        <f>VLOOKUP($B326,Sheet3!$A:$Z,4,FALSE)</f>
        <v>2.2174492055582255E-4</v>
      </c>
      <c r="AS326" s="22">
        <f>VLOOKUP($B326,Sheet3!$A:$Z,5,FALSE)</f>
        <v>6.5308187210062795E-4</v>
      </c>
      <c r="AT326" s="22">
        <f>VLOOKUP($B326,Sheet3!$A:$Z,6,FALSE)</f>
        <v>3.5999623121483261E-4</v>
      </c>
      <c r="AU326" s="22">
        <f>VLOOKUP($B326,Sheet3!$A:$Z,6,FALSE)</f>
        <v>3.5999623121483261E-4</v>
      </c>
      <c r="AV326" s="22">
        <f>VLOOKUP($B326,Sheet3!$A:$Z,8,FALSE)</f>
        <v>2.0734183577489147E-6</v>
      </c>
      <c r="AW326" s="22">
        <f>VLOOKUP($B326,Sheet3!$A:$Z,9,FALSE)</f>
        <v>1.5126525090546809E-5</v>
      </c>
      <c r="AX326" s="22">
        <f>VLOOKUP($B326,Sheet3!$A:$Z,10,FALSE)</f>
        <v>1.3394547400766755E-6</v>
      </c>
      <c r="AY326" s="22">
        <f>VLOOKUP($B326,Sheet3!$A:$Z,11,FALSE)</f>
        <v>1.7731764326052538E-6</v>
      </c>
      <c r="AZ326" s="22">
        <f>VLOOKUP($B326,Sheet3!$A:$Z,12,FALSE)</f>
        <v>1.6629486055054484E-5</v>
      </c>
      <c r="BA326" s="22">
        <f>VLOOKUP($B326,Sheet3!$A:$Z,13,FALSE)</f>
        <v>1.5677870751324858E-6</v>
      </c>
      <c r="BB326" s="22">
        <f>VLOOKUP($B326,Sheet3!$A:$Z,14,FALSE)</f>
        <v>1.0645005426897991E-5</v>
      </c>
      <c r="BC326" s="23">
        <f>VLOOKUP($B326,Sheet3!$A:$Z,15,FALSE)</f>
        <v>1.7108031874938003E-6</v>
      </c>
      <c r="BD326" s="22">
        <f>VLOOKUP($B326,Sheet3!$A:$Z,16,FALSE)</f>
        <v>3.5926032793770209E-4</v>
      </c>
      <c r="BE326" s="22">
        <f>VLOOKUP($B326,Sheet3!$A:$Z,17,FALSE)</f>
        <v>6.9229583285876253E-4</v>
      </c>
      <c r="BF326" s="22">
        <f>VLOOKUP($B326,Sheet3!$A:$Z,18,FALSE)</f>
        <v>3.1261512943094993E-4</v>
      </c>
      <c r="BG326" s="22">
        <f>VLOOKUP($B326,Sheet3!$A:$Z,19,FALSE)</f>
        <v>1.9502898578303283E-6</v>
      </c>
      <c r="BH326" s="22">
        <f>VLOOKUP($B326,Sheet3!$A:$Z,20,FALSE)</f>
        <v>7.9561707994404239E-6</v>
      </c>
      <c r="BI326" s="22">
        <f>VLOOKUP($B326,Sheet3!$A:$Z,21,FALSE)</f>
        <v>5.2467887073353551E-4</v>
      </c>
      <c r="BJ326" s="22">
        <f>VLOOKUP($B326,Sheet3!$A:$Z,22,FALSE)</f>
        <v>1.8454392425772724E-6</v>
      </c>
      <c r="BK326" s="22">
        <f>VLOOKUP($B326,Sheet3!$A:$Z,23,FALSE)</f>
        <v>3.1957354184309396E-6</v>
      </c>
      <c r="BL326" s="22">
        <f>VLOOKUP($B326,Sheet3!$A:$Z,24,FALSE)</f>
        <v>5.8425113877304137E-6</v>
      </c>
      <c r="BM326" s="22">
        <f>VLOOKUP($B326,Sheet3!$A:$Z,25,FALSE)</f>
        <v>1.7679515915081502E-6</v>
      </c>
      <c r="BN326" s="22">
        <f>VLOOKUP($B326,Sheet3!$A:$Z,25,FALSE)</f>
        <v>1.7679515915081502E-6</v>
      </c>
    </row>
    <row r="327" spans="1:66" hidden="1" x14ac:dyDescent="0.2">
      <c r="A327">
        <f>VLOOKUP(B327,Sheet3!A:B,2,FALSE)</f>
        <v>0</v>
      </c>
      <c r="B327" s="12" t="s">
        <v>1397</v>
      </c>
      <c r="C327" s="13">
        <v>96.09</v>
      </c>
      <c r="D327" s="13">
        <v>2.5499999999999998</v>
      </c>
      <c r="E327" s="12" t="s">
        <v>1398</v>
      </c>
      <c r="F327" s="11" t="s">
        <v>1399</v>
      </c>
      <c r="G327" s="13" t="s">
        <v>332</v>
      </c>
      <c r="H327" s="12" t="s">
        <v>1113</v>
      </c>
      <c r="I327" s="12"/>
      <c r="J327" s="12" t="s">
        <v>308</v>
      </c>
      <c r="K327" s="12">
        <v>2</v>
      </c>
      <c r="L327" s="12">
        <v>96.08</v>
      </c>
      <c r="M327" s="12">
        <v>3.92</v>
      </c>
      <c r="N327" s="11" t="s">
        <v>309</v>
      </c>
      <c r="O327" s="11" t="s">
        <v>1400</v>
      </c>
      <c r="P327" s="11" t="s">
        <v>312</v>
      </c>
      <c r="Q327" s="11" t="s">
        <v>312</v>
      </c>
      <c r="R327" s="11" t="s">
        <v>312</v>
      </c>
      <c r="S327" s="11" t="s">
        <v>312</v>
      </c>
      <c r="T327" s="11" t="s">
        <v>312</v>
      </c>
      <c r="U327" s="11" t="s">
        <v>333</v>
      </c>
      <c r="V327" s="12" t="s">
        <v>1401</v>
      </c>
      <c r="W327" s="11" t="s">
        <v>1173</v>
      </c>
      <c r="X327" s="14">
        <v>431</v>
      </c>
      <c r="Y327" s="14">
        <v>4425</v>
      </c>
      <c r="Z327" s="14">
        <v>431</v>
      </c>
      <c r="AA327" s="15">
        <v>0.91342487635435898</v>
      </c>
      <c r="AB327" s="16">
        <v>0.56583067197332704</v>
      </c>
      <c r="AC327" s="17">
        <v>4379653</v>
      </c>
      <c r="AD327" s="14">
        <v>62794</v>
      </c>
      <c r="AE327" s="14">
        <v>62794</v>
      </c>
      <c r="AF327" s="14">
        <v>10161.607888631001</v>
      </c>
      <c r="AG327" s="14">
        <v>10161.607888631001</v>
      </c>
      <c r="AH327" s="14">
        <v>15860</v>
      </c>
      <c r="AI327" s="14">
        <v>15860</v>
      </c>
      <c r="AJ327" s="14">
        <v>11</v>
      </c>
      <c r="AK327" s="14">
        <v>43</v>
      </c>
      <c r="AL327" s="14">
        <v>0</v>
      </c>
      <c r="AM327" s="14">
        <v>2</v>
      </c>
      <c r="AN327" s="14">
        <v>1</v>
      </c>
      <c r="AO327" s="14">
        <v>0</v>
      </c>
      <c r="AP327" s="14">
        <v>46</v>
      </c>
      <c r="AQ327" s="22">
        <f>VLOOKUP($B327,Sheet3!$A:$Z,3,FALSE)</f>
        <v>3.9330403016561798E-5</v>
      </c>
      <c r="AR327" s="22">
        <f>VLOOKUP($B327,Sheet3!$A:$Z,4,FALSE)</f>
        <v>9.8118869646874598E-5</v>
      </c>
      <c r="AS327" s="22">
        <f>VLOOKUP($B327,Sheet3!$A:$Z,5,FALSE)</f>
        <v>5.798672573796267E-5</v>
      </c>
      <c r="AT327" s="22">
        <f>VLOOKUP($B327,Sheet3!$A:$Z,6,FALSE)</f>
        <v>4.2750091020373898E-5</v>
      </c>
      <c r="AU327" s="22">
        <f>VLOOKUP($B327,Sheet3!$A:$Z,6,FALSE)</f>
        <v>4.2750091020373898E-5</v>
      </c>
      <c r="AV327" s="22">
        <f>VLOOKUP($B327,Sheet3!$A:$Z,8,FALSE)</f>
        <v>4.8579545771281999E-6</v>
      </c>
      <c r="AW327" s="22">
        <f>VLOOKUP($B327,Sheet3!$A:$Z,9,FALSE)</f>
        <v>3.3369702083663395E-4</v>
      </c>
      <c r="AX327" s="22">
        <f>VLOOKUP($B327,Sheet3!$A:$Z,10,FALSE)</f>
        <v>3.8484544981180137E-7</v>
      </c>
      <c r="AY327" s="22">
        <f>VLOOKUP($B327,Sheet3!$A:$Z,11,FALSE)</f>
        <v>5.0641191684486418E-7</v>
      </c>
      <c r="AZ327" s="22">
        <f>VLOOKUP($B327,Sheet3!$A:$Z,12,FALSE)</f>
        <v>8.2962984126876268E-4</v>
      </c>
      <c r="BA327" s="22">
        <f>VLOOKUP($B327,Sheet3!$A:$Z,13,FALSE)</f>
        <v>2.1417713394091443E-6</v>
      </c>
      <c r="BB327" s="22">
        <f>VLOOKUP($B327,Sheet3!$A:$Z,14,FALSE)</f>
        <v>8.6934887226570751E-4</v>
      </c>
      <c r="BC327" s="23">
        <f>VLOOKUP($B327,Sheet3!$A:$Z,15,FALSE)</f>
        <v>4.4607924023023131E-7</v>
      </c>
      <c r="BD327" s="22">
        <f>VLOOKUP($B327,Sheet3!$A:$Z,16,FALSE)</f>
        <v>6.4841293745597885E-5</v>
      </c>
      <c r="BE327" s="22">
        <f>VLOOKUP($B327,Sheet3!$A:$Z,17,FALSE)</f>
        <v>9.7660635589722587E-5</v>
      </c>
      <c r="BF327" s="22">
        <f>VLOOKUP($B327,Sheet3!$A:$Z,18,FALSE)</f>
        <v>7.432560835506781E-5</v>
      </c>
      <c r="BG327" s="22">
        <f>VLOOKUP($B327,Sheet3!$A:$Z,19,FALSE)</f>
        <v>1.6459815105469675E-5</v>
      </c>
      <c r="BH327" s="22">
        <f>VLOOKUP($B327,Sheet3!$A:$Z,20,FALSE)</f>
        <v>2.7439225142089564E-4</v>
      </c>
      <c r="BI327" s="22">
        <f>VLOOKUP($B327,Sheet3!$A:$Z,21,FALSE)</f>
        <v>1.0349531787095402E-4</v>
      </c>
      <c r="BJ327" s="22">
        <f>VLOOKUP($B327,Sheet3!$A:$Z,22,FALSE)</f>
        <v>1.9823451666399269E-7</v>
      </c>
      <c r="BK327" s="22">
        <f>VLOOKUP($B327,Sheet3!$A:$Z,23,FALSE)</f>
        <v>3.5910039459101992E-7</v>
      </c>
      <c r="BL327" s="22">
        <f>VLOOKUP($B327,Sheet3!$A:$Z,24,FALSE)</f>
        <v>5.222439018029189E-7</v>
      </c>
      <c r="BM327" s="22">
        <f>VLOOKUP($B327,Sheet3!$A:$Z,25,FALSE)</f>
        <v>5.2039576022820613E-7</v>
      </c>
      <c r="BN327" s="22">
        <f>VLOOKUP($B327,Sheet3!$A:$Z,25,FALSE)</f>
        <v>5.2039576022820613E-7</v>
      </c>
    </row>
    <row r="328" spans="1:66" hidden="1" x14ac:dyDescent="0.2">
      <c r="A328" t="str">
        <f>VLOOKUP(B328,Sheet3!A:B,2,FALSE)</f>
        <v>compare with baikal</v>
      </c>
      <c r="B328" s="12" t="s">
        <v>233</v>
      </c>
      <c r="C328" s="13">
        <v>87.57</v>
      </c>
      <c r="D328" s="13">
        <v>4.3</v>
      </c>
      <c r="E328" s="12" t="s">
        <v>1345</v>
      </c>
      <c r="F328" s="11" t="s">
        <v>1352</v>
      </c>
      <c r="G328" s="13" t="s">
        <v>307</v>
      </c>
      <c r="H328" s="12" t="s">
        <v>1113</v>
      </c>
      <c r="I328" s="12"/>
      <c r="J328" s="12" t="s">
        <v>308</v>
      </c>
      <c r="K328" s="12">
        <v>6</v>
      </c>
      <c r="L328" s="12">
        <v>90.2</v>
      </c>
      <c r="M328" s="12">
        <v>2.63</v>
      </c>
      <c r="N328" s="11" t="s">
        <v>309</v>
      </c>
      <c r="O328" s="11" t="s">
        <v>1349</v>
      </c>
      <c r="P328" s="11" t="s">
        <v>312</v>
      </c>
      <c r="Q328" s="11" t="s">
        <v>312</v>
      </c>
      <c r="R328" s="11" t="s">
        <v>312</v>
      </c>
      <c r="S328" s="11" t="s">
        <v>312</v>
      </c>
      <c r="T328" s="11" t="s">
        <v>312</v>
      </c>
      <c r="U328" s="11" t="s">
        <v>1347</v>
      </c>
      <c r="V328" s="12" t="s">
        <v>1353</v>
      </c>
      <c r="W328" s="11" t="s">
        <v>1351</v>
      </c>
      <c r="X328" s="14">
        <v>105</v>
      </c>
      <c r="Y328" s="14">
        <v>1480</v>
      </c>
      <c r="Z328" s="14">
        <v>105</v>
      </c>
      <c r="AA328" s="15">
        <v>0.91982948304593104</v>
      </c>
      <c r="AB328" s="16">
        <v>0.40505160736511597</v>
      </c>
      <c r="AC328" s="17">
        <v>1408423</v>
      </c>
      <c r="AD328" s="14">
        <v>94966</v>
      </c>
      <c r="AE328" s="14">
        <v>94966</v>
      </c>
      <c r="AF328" s="14">
        <v>13413.5523809523</v>
      </c>
      <c r="AG328" s="14">
        <v>13413.5523809523</v>
      </c>
      <c r="AH328" s="14">
        <v>21810</v>
      </c>
      <c r="AI328" s="14">
        <v>21810</v>
      </c>
      <c r="AJ328" s="14">
        <v>11</v>
      </c>
      <c r="AK328" s="14">
        <v>47</v>
      </c>
      <c r="AL328" s="14">
        <v>0</v>
      </c>
      <c r="AM328" s="14">
        <v>0</v>
      </c>
      <c r="AN328" s="14">
        <v>0</v>
      </c>
      <c r="AO328" s="14">
        <v>0</v>
      </c>
      <c r="AP328" s="14">
        <v>47</v>
      </c>
      <c r="AQ328" s="22">
        <f>VLOOKUP($B328,Sheet3!$A:$Z,3,FALSE)</f>
        <v>2.3169107346094291E-4</v>
      </c>
      <c r="AR328" s="22">
        <f>VLOOKUP($B328,Sheet3!$A:$Z,4,FALSE)</f>
        <v>5.6922427784506879E-4</v>
      </c>
      <c r="AS328" s="22">
        <f>VLOOKUP($B328,Sheet3!$A:$Z,5,FALSE)</f>
        <v>6.0519891033629489E-4</v>
      </c>
      <c r="AT328" s="22">
        <f>VLOOKUP($B328,Sheet3!$A:$Z,6,FALSE)</f>
        <v>1.0989677141734729E-3</v>
      </c>
      <c r="AU328" s="22">
        <f>VLOOKUP($B328,Sheet3!$A:$Z,6,FALSE)</f>
        <v>1.0989677141734729E-3</v>
      </c>
      <c r="AV328" s="22">
        <f>VLOOKUP($B328,Sheet3!$A:$Z,8,FALSE)</f>
        <v>5.4193625809406445E-8</v>
      </c>
      <c r="AW328" s="22">
        <f>VLOOKUP($B328,Sheet3!$A:$Z,9,FALSE)</f>
        <v>1.4465773950724132E-6</v>
      </c>
      <c r="AX328" s="22">
        <f>VLOOKUP($B328,Sheet3!$A:$Z,10,FALSE)</f>
        <v>0</v>
      </c>
      <c r="AY328" s="22">
        <f>VLOOKUP($B328,Sheet3!$A:$Z,11,FALSE)</f>
        <v>0</v>
      </c>
      <c r="AZ328" s="22">
        <f>VLOOKUP($B328,Sheet3!$A:$Z,12,FALSE)</f>
        <v>4.6957823619786124E-7</v>
      </c>
      <c r="BA328" s="22">
        <f>VLOOKUP($B328,Sheet3!$A:$Z,13,FALSE)</f>
        <v>1.3477215589376599E-9</v>
      </c>
      <c r="BB328" s="22">
        <f>VLOOKUP($B328,Sheet3!$A:$Z,14,FALSE)</f>
        <v>8.0590932134402071E-9</v>
      </c>
      <c r="BC328" s="23">
        <f>VLOOKUP($B328,Sheet3!$A:$Z,15,FALSE)</f>
        <v>5.7938074109185536E-9</v>
      </c>
      <c r="BD328" s="22">
        <f>VLOOKUP($B328,Sheet3!$A:$Z,16,FALSE)</f>
        <v>7.1674027898533681E-5</v>
      </c>
      <c r="BE328" s="22">
        <f>VLOOKUP($B328,Sheet3!$A:$Z,17,FALSE)</f>
        <v>1.5687516909763529E-3</v>
      </c>
      <c r="BF328" s="22">
        <f>VLOOKUP($B328,Sheet3!$A:$Z,18,FALSE)</f>
        <v>1.1730827061308628E-3</v>
      </c>
      <c r="BG328" s="22">
        <f>VLOOKUP($B328,Sheet3!$A:$Z,19,FALSE)</f>
        <v>6.4429508333504801E-8</v>
      </c>
      <c r="BH328" s="22">
        <f>VLOOKUP($B328,Sheet3!$A:$Z,20,FALSE)</f>
        <v>9.473147281418552E-8</v>
      </c>
      <c r="BI328" s="22">
        <f>VLOOKUP($B328,Sheet3!$A:$Z,21,FALSE)</f>
        <v>1.6624508613680414E-5</v>
      </c>
      <c r="BJ328" s="22">
        <f>VLOOKUP($B328,Sheet3!$A:$Z,22,FALSE)</f>
        <v>6.2369759188855916E-8</v>
      </c>
      <c r="BK328" s="22">
        <f>VLOOKUP($B328,Sheet3!$A:$Z,23,FALSE)</f>
        <v>1.1895311722478794E-7</v>
      </c>
      <c r="BL328" s="22">
        <f>VLOOKUP($B328,Sheet3!$A:$Z,24,FALSE)</f>
        <v>2.4809707339831441E-7</v>
      </c>
      <c r="BM328" s="22">
        <f>VLOOKUP($B328,Sheet3!$A:$Z,25,FALSE)</f>
        <v>2.4598597850595834E-8</v>
      </c>
      <c r="BN328" s="22">
        <f>VLOOKUP($B328,Sheet3!$A:$Z,25,FALSE)</f>
        <v>2.4598597850595834E-8</v>
      </c>
    </row>
    <row r="329" spans="1:66" x14ac:dyDescent="0.2">
      <c r="A329">
        <f>VLOOKUP(B329,Sheet3!A:B,2,FALSE)</f>
        <v>0</v>
      </c>
      <c r="B329" s="12" t="s">
        <v>1406</v>
      </c>
      <c r="C329" s="13">
        <v>88.48</v>
      </c>
      <c r="D329" s="13">
        <v>6.84</v>
      </c>
      <c r="E329" s="12" t="s">
        <v>1402</v>
      </c>
      <c r="F329" s="11" t="s">
        <v>1403</v>
      </c>
      <c r="G329" s="13" t="s">
        <v>307</v>
      </c>
      <c r="H329" s="12"/>
      <c r="I329" s="12"/>
      <c r="J329" s="12" t="s">
        <v>308</v>
      </c>
      <c r="K329" s="12">
        <v>12</v>
      </c>
      <c r="L329" s="12">
        <v>92.16</v>
      </c>
      <c r="M329" s="12">
        <v>10.53</v>
      </c>
      <c r="N329" s="11"/>
      <c r="O329" s="11"/>
      <c r="P329" s="11"/>
      <c r="Q329" s="11"/>
      <c r="R329" s="11"/>
      <c r="S329" s="11"/>
      <c r="T329" s="11"/>
      <c r="U329" s="11" t="s">
        <v>1404</v>
      </c>
      <c r="V329" s="12" t="s">
        <v>1407</v>
      </c>
      <c r="W329" s="11"/>
      <c r="X329" s="14">
        <v>524</v>
      </c>
      <c r="Y329" s="14">
        <v>2641</v>
      </c>
      <c r="Z329" s="14">
        <v>524</v>
      </c>
      <c r="AA329" s="15">
        <v>0.92293468898404896</v>
      </c>
      <c r="AB329" s="16">
        <v>0.67297582335932704</v>
      </c>
      <c r="AC329" s="17">
        <v>2121097</v>
      </c>
      <c r="AD329" s="14">
        <v>19111</v>
      </c>
      <c r="AE329" s="14">
        <v>19111</v>
      </c>
      <c r="AF329" s="14">
        <v>4047.8950381679301</v>
      </c>
      <c r="AG329" s="14">
        <v>4047.8950381679301</v>
      </c>
      <c r="AH329" s="14">
        <v>5004</v>
      </c>
      <c r="AI329" s="14">
        <v>5004</v>
      </c>
      <c r="AJ329" s="14">
        <v>11</v>
      </c>
      <c r="AK329" s="14">
        <v>35</v>
      </c>
      <c r="AL329" s="14">
        <v>0</v>
      </c>
      <c r="AM329" s="14">
        <v>0</v>
      </c>
      <c r="AN329" s="14">
        <v>0</v>
      </c>
      <c r="AO329" s="14">
        <v>0</v>
      </c>
      <c r="AP329" s="14">
        <v>35</v>
      </c>
      <c r="AQ329" s="22">
        <f>VLOOKUP($B329,Sheet3!$A:$Z,3,FALSE)</f>
        <v>8.4295306422646255E-5</v>
      </c>
      <c r="AR329" s="22">
        <f>VLOOKUP($B329,Sheet3!$A:$Z,4,FALSE)</f>
        <v>1.5508030789445368E-4</v>
      </c>
      <c r="AS329" s="22">
        <f>VLOOKUP($B329,Sheet3!$A:$Z,5,FALSE)</f>
        <v>1.4693685641261239E-4</v>
      </c>
      <c r="AT329" s="22">
        <f>VLOOKUP($B329,Sheet3!$A:$Z,6,FALSE)</f>
        <v>1.3213630932275451E-4</v>
      </c>
      <c r="AU329" s="22">
        <f>VLOOKUP($B329,Sheet3!$A:$Z,6,FALSE)</f>
        <v>1.3213630932275451E-4</v>
      </c>
      <c r="AV329" s="22">
        <f>VLOOKUP($B329,Sheet3!$A:$Z,8,FALSE)</f>
        <v>1.9565234657524449E-4</v>
      </c>
      <c r="AW329" s="22">
        <f>VLOOKUP($B329,Sheet3!$A:$Z,9,FALSE)</f>
        <v>1.0791601180047873E-4</v>
      </c>
      <c r="AX329" s="22">
        <f>VLOOKUP($B329,Sheet3!$A:$Z,10,FALSE)</f>
        <v>2.5022350002681747E-4</v>
      </c>
      <c r="AY329" s="22">
        <f>VLOOKUP($B329,Sheet3!$A:$Z,11,FALSE)</f>
        <v>2.9215660902915085E-4</v>
      </c>
      <c r="AZ329" s="22">
        <f>VLOOKUP($B329,Sheet3!$A:$Z,12,FALSE)</f>
        <v>6.6483622231696993E-6</v>
      </c>
      <c r="BA329" s="22">
        <f>VLOOKUP($B329,Sheet3!$A:$Z,13,FALSE)</f>
        <v>1.9173795567525528E-4</v>
      </c>
      <c r="BB329" s="22">
        <f>VLOOKUP($B329,Sheet3!$A:$Z,14,FALSE)</f>
        <v>1.6835098179676937E-5</v>
      </c>
      <c r="BC329" s="23">
        <f>VLOOKUP($B329,Sheet3!$A:$Z,15,FALSE)</f>
        <v>2.5740511886294471E-4</v>
      </c>
      <c r="BD329" s="22">
        <f>VLOOKUP($B329,Sheet3!$A:$Z,16,FALSE)</f>
        <v>1.5639343813492369E-4</v>
      </c>
      <c r="BE329" s="22">
        <f>VLOOKUP($B329,Sheet3!$A:$Z,17,FALSE)</f>
        <v>1.0760583433261459E-4</v>
      </c>
      <c r="BF329" s="22">
        <f>VLOOKUP($B329,Sheet3!$A:$Z,18,FALSE)</f>
        <v>1.0105302463279022E-4</v>
      </c>
      <c r="BG329" s="22">
        <f>VLOOKUP($B329,Sheet3!$A:$Z,19,FALSE)</f>
        <v>2.1167437429766152E-4</v>
      </c>
      <c r="BH329" s="22">
        <f>VLOOKUP($B329,Sheet3!$A:$Z,20,FALSE)</f>
        <v>7.2913724496147914E-5</v>
      </c>
      <c r="BI329" s="22">
        <f>VLOOKUP($B329,Sheet3!$A:$Z,21,FALSE)</f>
        <v>6.9593699659110131E-5</v>
      </c>
      <c r="BJ329" s="22">
        <f>VLOOKUP($B329,Sheet3!$A:$Z,22,FALSE)</f>
        <v>2.378086790516754E-4</v>
      </c>
      <c r="BK329" s="22">
        <f>VLOOKUP($B329,Sheet3!$A:$Z,23,FALSE)</f>
        <v>7.1026026993194715E-5</v>
      </c>
      <c r="BL329" s="22">
        <f>VLOOKUP($B329,Sheet3!$A:$Z,24,FALSE)</f>
        <v>2.0660648254715097E-4</v>
      </c>
      <c r="BM329" s="22">
        <f>VLOOKUP($B329,Sheet3!$A:$Z,25,FALSE)</f>
        <v>1.4841003564270222E-4</v>
      </c>
      <c r="BN329" s="22">
        <f>VLOOKUP($B329,Sheet3!$A:$Z,25,FALSE)</f>
        <v>1.4841003564270222E-4</v>
      </c>
    </row>
    <row r="330" spans="1:66" x14ac:dyDescent="0.2">
      <c r="A330">
        <f>VLOOKUP(B330,Sheet3!A:B,2,FALSE)</f>
        <v>0</v>
      </c>
      <c r="B330" s="12" t="s">
        <v>1408</v>
      </c>
      <c r="C330" s="13">
        <v>62.64</v>
      </c>
      <c r="D330" s="13">
        <v>9.51</v>
      </c>
      <c r="E330" s="12" t="s">
        <v>1402</v>
      </c>
      <c r="F330" s="11" t="s">
        <v>1403</v>
      </c>
      <c r="G330" s="13" t="s">
        <v>307</v>
      </c>
      <c r="H330" s="12"/>
      <c r="I330" s="12"/>
      <c r="J330" s="12" t="s">
        <v>308</v>
      </c>
      <c r="K330" s="12">
        <v>12</v>
      </c>
      <c r="L330" s="12">
        <v>50.98</v>
      </c>
      <c r="M330" s="12">
        <v>3.92</v>
      </c>
      <c r="N330" s="11"/>
      <c r="O330" s="11"/>
      <c r="P330" s="11"/>
      <c r="Q330" s="11"/>
      <c r="R330" s="11"/>
      <c r="S330" s="11"/>
      <c r="T330" s="11"/>
      <c r="U330" s="11" t="s">
        <v>1404</v>
      </c>
      <c r="V330" s="12" t="s">
        <v>1409</v>
      </c>
      <c r="W330" s="11"/>
      <c r="X330" s="14">
        <v>633</v>
      </c>
      <c r="Y330" s="14">
        <v>2350</v>
      </c>
      <c r="Z330" s="14">
        <v>633</v>
      </c>
      <c r="AA330" s="15">
        <v>0.930747757093487</v>
      </c>
      <c r="AB330" s="16">
        <v>0.67405413262398906</v>
      </c>
      <c r="AC330" s="17">
        <v>1809371</v>
      </c>
      <c r="AD330" s="14">
        <v>16804</v>
      </c>
      <c r="AE330" s="14">
        <v>16804</v>
      </c>
      <c r="AF330" s="14">
        <v>2858.40600315955</v>
      </c>
      <c r="AG330" s="14">
        <v>2858.40600315955</v>
      </c>
      <c r="AH330" s="14">
        <v>3019</v>
      </c>
      <c r="AI330" s="14">
        <v>3019</v>
      </c>
      <c r="AJ330" s="14">
        <v>11</v>
      </c>
      <c r="AK330" s="14">
        <v>28</v>
      </c>
      <c r="AL330" s="14">
        <v>0</v>
      </c>
      <c r="AM330" s="14">
        <v>0</v>
      </c>
      <c r="AN330" s="14">
        <v>0</v>
      </c>
      <c r="AO330" s="14">
        <v>1</v>
      </c>
      <c r="AP330" s="14">
        <v>29</v>
      </c>
      <c r="AQ330" s="22">
        <f>VLOOKUP($B330,Sheet3!$A:$Z,3,FALSE)</f>
        <v>1.1530777756872226E-4</v>
      </c>
      <c r="AR330" s="22">
        <f>VLOOKUP($B330,Sheet3!$A:$Z,4,FALSE)</f>
        <v>2.2709260736785284E-4</v>
      </c>
      <c r="AS330" s="22">
        <f>VLOOKUP($B330,Sheet3!$A:$Z,5,FALSE)</f>
        <v>2.1605295704966659E-4</v>
      </c>
      <c r="AT330" s="22">
        <f>VLOOKUP($B330,Sheet3!$A:$Z,6,FALSE)</f>
        <v>1.977709368149881E-4</v>
      </c>
      <c r="AU330" s="22">
        <f>VLOOKUP($B330,Sheet3!$A:$Z,6,FALSE)</f>
        <v>1.977709368149881E-4</v>
      </c>
      <c r="AV330" s="22">
        <f>VLOOKUP($B330,Sheet3!$A:$Z,8,FALSE)</f>
        <v>2.7904803154978243E-4</v>
      </c>
      <c r="AW330" s="22">
        <f>VLOOKUP($B330,Sheet3!$A:$Z,9,FALSE)</f>
        <v>1.5855928906632208E-4</v>
      </c>
      <c r="AX330" s="22">
        <f>VLOOKUP($B330,Sheet3!$A:$Z,10,FALSE)</f>
        <v>3.627013103359639E-4</v>
      </c>
      <c r="AY330" s="22">
        <f>VLOOKUP($B330,Sheet3!$A:$Z,11,FALSE)</f>
        <v>3.8768679838724557E-4</v>
      </c>
      <c r="AZ330" s="22">
        <f>VLOOKUP($B330,Sheet3!$A:$Z,12,FALSE)</f>
        <v>3.8531115411730631E-6</v>
      </c>
      <c r="BA330" s="22">
        <f>VLOOKUP($B330,Sheet3!$A:$Z,13,FALSE)</f>
        <v>2.498665132860634E-4</v>
      </c>
      <c r="BB330" s="22">
        <f>VLOOKUP($B330,Sheet3!$A:$Z,14,FALSE)</f>
        <v>1.0795838351808338E-5</v>
      </c>
      <c r="BC330" s="23">
        <f>VLOOKUP($B330,Sheet3!$A:$Z,15,FALSE)</f>
        <v>3.2502630255971823E-4</v>
      </c>
      <c r="BD330" s="22">
        <f>VLOOKUP($B330,Sheet3!$A:$Z,16,FALSE)</f>
        <v>2.2738841889131001E-4</v>
      </c>
      <c r="BE330" s="22">
        <f>VLOOKUP($B330,Sheet3!$A:$Z,17,FALSE)</f>
        <v>1.4512171918651357E-4</v>
      </c>
      <c r="BF330" s="22">
        <f>VLOOKUP($B330,Sheet3!$A:$Z,18,FALSE)</f>
        <v>1.3302209166087851E-4</v>
      </c>
      <c r="BG330" s="22">
        <f>VLOOKUP($B330,Sheet3!$A:$Z,19,FALSE)</f>
        <v>3.0633332619711294E-4</v>
      </c>
      <c r="BH330" s="22">
        <f>VLOOKUP($B330,Sheet3!$A:$Z,20,FALSE)</f>
        <v>1.0844385789435387E-4</v>
      </c>
      <c r="BI330" s="22">
        <f>VLOOKUP($B330,Sheet3!$A:$Z,21,FALSE)</f>
        <v>9.6249187843283198E-5</v>
      </c>
      <c r="BJ330" s="22">
        <f>VLOOKUP($B330,Sheet3!$A:$Z,22,FALSE)</f>
        <v>3.2638625286067767E-4</v>
      </c>
      <c r="BK330" s="22">
        <f>VLOOKUP($B330,Sheet3!$A:$Z,23,FALSE)</f>
        <v>1.0744024873078388E-4</v>
      </c>
      <c r="BL330" s="22">
        <f>VLOOKUP($B330,Sheet3!$A:$Z,24,FALSE)</f>
        <v>2.4377123043247372E-4</v>
      </c>
      <c r="BM330" s="22">
        <f>VLOOKUP($B330,Sheet3!$A:$Z,25,FALSE)</f>
        <v>1.7582044399055283E-4</v>
      </c>
      <c r="BN330" s="22">
        <f>VLOOKUP($B330,Sheet3!$A:$Z,25,FALSE)</f>
        <v>1.7582044399055283E-4</v>
      </c>
    </row>
    <row r="331" spans="1:66" hidden="1" x14ac:dyDescent="0.2">
      <c r="A331" t="str">
        <f>VLOOKUP(B331,Sheet3!A:B,2,FALSE)</f>
        <v>compare with baikal</v>
      </c>
      <c r="B331" s="12" t="s">
        <v>224</v>
      </c>
      <c r="C331" s="13">
        <v>87.28</v>
      </c>
      <c r="D331" s="13">
        <v>2.15</v>
      </c>
      <c r="E331" s="12" t="s">
        <v>1345</v>
      </c>
      <c r="F331" s="11" t="s">
        <v>1346</v>
      </c>
      <c r="G331" s="13" t="s">
        <v>307</v>
      </c>
      <c r="H331" s="12" t="s">
        <v>1113</v>
      </c>
      <c r="I331" s="12"/>
      <c r="J331" s="12" t="s">
        <v>308</v>
      </c>
      <c r="K331" s="12">
        <v>4</v>
      </c>
      <c r="L331" s="12">
        <v>96.08</v>
      </c>
      <c r="M331" s="12">
        <v>2.63</v>
      </c>
      <c r="N331" s="11" t="s">
        <v>309</v>
      </c>
      <c r="O331" s="11" t="s">
        <v>1349</v>
      </c>
      <c r="P331" s="11" t="s">
        <v>312</v>
      </c>
      <c r="Q331" s="11" t="s">
        <v>312</v>
      </c>
      <c r="R331" s="11" t="s">
        <v>312</v>
      </c>
      <c r="S331" s="11" t="s">
        <v>312</v>
      </c>
      <c r="T331" s="11" t="s">
        <v>312</v>
      </c>
      <c r="U331" s="11" t="s">
        <v>1347</v>
      </c>
      <c r="V331" s="12" t="s">
        <v>1350</v>
      </c>
      <c r="W331" s="11" t="s">
        <v>1351</v>
      </c>
      <c r="X331" s="14">
        <v>52</v>
      </c>
      <c r="Y331" s="14">
        <v>1432</v>
      </c>
      <c r="Z331" s="14">
        <v>52</v>
      </c>
      <c r="AA331" s="15">
        <v>0.94709129938863601</v>
      </c>
      <c r="AB331" s="16">
        <v>0.51203558061854104</v>
      </c>
      <c r="AC331" s="17">
        <v>1471138</v>
      </c>
      <c r="AD331" s="14">
        <v>240476</v>
      </c>
      <c r="AE331" s="14">
        <v>240476</v>
      </c>
      <c r="AF331" s="14">
        <v>28291.115384615299</v>
      </c>
      <c r="AG331" s="14">
        <v>28291.115384615299</v>
      </c>
      <c r="AH331" s="14">
        <v>61093</v>
      </c>
      <c r="AI331" s="14">
        <v>61093</v>
      </c>
      <c r="AJ331" s="14">
        <v>11</v>
      </c>
      <c r="AK331" s="14">
        <v>44</v>
      </c>
      <c r="AL331" s="14">
        <v>0</v>
      </c>
      <c r="AM331" s="14">
        <v>0</v>
      </c>
      <c r="AN331" s="14">
        <v>0</v>
      </c>
      <c r="AO331" s="14">
        <v>1</v>
      </c>
      <c r="AP331" s="14">
        <v>45</v>
      </c>
      <c r="AQ331" s="22">
        <f>VLOOKUP($B331,Sheet3!$A:$Z,3,FALSE)</f>
        <v>1.7708109620328039E-4</v>
      </c>
      <c r="AR331" s="22">
        <f>VLOOKUP($B331,Sheet3!$A:$Z,4,FALSE)</f>
        <v>5.8297407470297698E-4</v>
      </c>
      <c r="AS331" s="22">
        <f>VLOOKUP($B331,Sheet3!$A:$Z,5,FALSE)</f>
        <v>3.9894330538983594E-4</v>
      </c>
      <c r="AT331" s="22">
        <f>VLOOKUP($B331,Sheet3!$A:$Z,6,FALSE)</f>
        <v>1.5771641988040384E-3</v>
      </c>
      <c r="AU331" s="22">
        <f>VLOOKUP($B331,Sheet3!$A:$Z,6,FALSE)</f>
        <v>1.5771641988040384E-3</v>
      </c>
      <c r="AV331" s="22">
        <f>VLOOKUP($B331,Sheet3!$A:$Z,8,FALSE)</f>
        <v>1.818565500684673E-8</v>
      </c>
      <c r="AW331" s="22">
        <f>VLOOKUP($B331,Sheet3!$A:$Z,9,FALSE)</f>
        <v>5.2934608045780916E-7</v>
      </c>
      <c r="AX331" s="22">
        <f>VLOOKUP($B331,Sheet3!$A:$Z,10,FALSE)</f>
        <v>1.3021900100990344E-8</v>
      </c>
      <c r="AY331" s="22">
        <f>VLOOKUP($B331,Sheet3!$A:$Z,11,FALSE)</f>
        <v>0</v>
      </c>
      <c r="AZ331" s="22">
        <f>VLOOKUP($B331,Sheet3!$A:$Z,12,FALSE)</f>
        <v>6.2165790413311905E-7</v>
      </c>
      <c r="BA331" s="22">
        <f>VLOOKUP($B331,Sheet3!$A:$Z,13,FALSE)</f>
        <v>1.2036718291662632E-8</v>
      </c>
      <c r="BB331" s="22">
        <f>VLOOKUP($B331,Sheet3!$A:$Z,14,FALSE)</f>
        <v>2.3761740486069236E-8</v>
      </c>
      <c r="BC331" s="23">
        <f>VLOOKUP($B331,Sheet3!$A:$Z,15,FALSE)</f>
        <v>6.729535921768639E-9</v>
      </c>
      <c r="BD331" s="22">
        <f>VLOOKUP($B331,Sheet3!$A:$Z,16,FALSE)</f>
        <v>4.5508039695453608E-5</v>
      </c>
      <c r="BE331" s="22">
        <f>VLOOKUP($B331,Sheet3!$A:$Z,17,FALSE)</f>
        <v>2.635356556327953E-3</v>
      </c>
      <c r="BF331" s="22">
        <f>VLOOKUP($B331,Sheet3!$A:$Z,18,FALSE)</f>
        <v>1.5384681364118927E-3</v>
      </c>
      <c r="BG331" s="22">
        <f>VLOOKUP($B331,Sheet3!$A:$Z,19,FALSE)</f>
        <v>9.6420418486189497E-9</v>
      </c>
      <c r="BH331" s="22">
        <f>VLOOKUP($B331,Sheet3!$A:$Z,20,FALSE)</f>
        <v>7.6382014134183267E-8</v>
      </c>
      <c r="BI331" s="22">
        <f>VLOOKUP($B331,Sheet3!$A:$Z,21,FALSE)</f>
        <v>1.7924490128078043E-5</v>
      </c>
      <c r="BJ331" s="22">
        <f>VLOOKUP($B331,Sheet3!$A:$Z,22,FALSE)</f>
        <v>5.1116942309817933E-8</v>
      </c>
      <c r="BK331" s="22">
        <f>VLOOKUP($B331,Sheet3!$A:$Z,23,FALSE)</f>
        <v>7.8101767903114398E-8</v>
      </c>
      <c r="BL331" s="22">
        <f>VLOOKUP($B331,Sheet3!$A:$Z,24,FALSE)</f>
        <v>2.4359296357249885E-7</v>
      </c>
      <c r="BM331" s="22">
        <f>VLOOKUP($B331,Sheet3!$A:$Z,25,FALSE)</f>
        <v>6.9326963187990156E-8</v>
      </c>
      <c r="BN331" s="22">
        <f>VLOOKUP($B331,Sheet3!$A:$Z,25,FALSE)</f>
        <v>6.9326963187990156E-8</v>
      </c>
    </row>
    <row r="332" spans="1:66" hidden="1" x14ac:dyDescent="0.2">
      <c r="A332" t="str">
        <f>VLOOKUP(B332,Sheet3!A:B,2,FALSE)</f>
        <v>compare with baikal</v>
      </c>
      <c r="B332" s="12" t="s">
        <v>247</v>
      </c>
      <c r="C332" s="13">
        <v>73.97</v>
      </c>
      <c r="D332" s="13">
        <v>1.68</v>
      </c>
      <c r="E332" s="12" t="s">
        <v>1345</v>
      </c>
      <c r="F332" s="11" t="s">
        <v>1346</v>
      </c>
      <c r="G332" s="13" t="s">
        <v>307</v>
      </c>
      <c r="H332" s="12" t="s">
        <v>1113</v>
      </c>
      <c r="I332" s="12"/>
      <c r="J332" s="12" t="s">
        <v>308</v>
      </c>
      <c r="K332" s="12">
        <v>5</v>
      </c>
      <c r="L332" s="12">
        <v>90.2</v>
      </c>
      <c r="M332" s="12">
        <v>9.8000000000000007</v>
      </c>
      <c r="N332" s="11" t="s">
        <v>309</v>
      </c>
      <c r="O332" s="11" t="s">
        <v>1356</v>
      </c>
      <c r="P332" s="11" t="s">
        <v>312</v>
      </c>
      <c r="Q332" s="11" t="s">
        <v>312</v>
      </c>
      <c r="R332" s="11" t="s">
        <v>312</v>
      </c>
      <c r="S332" s="11" t="s">
        <v>312</v>
      </c>
      <c r="T332" s="11" t="s">
        <v>312</v>
      </c>
      <c r="U332" s="11" t="s">
        <v>1347</v>
      </c>
      <c r="V332" s="12" t="s">
        <v>1357</v>
      </c>
      <c r="W332" s="11"/>
      <c r="X332" s="14">
        <v>223</v>
      </c>
      <c r="Y332" s="14">
        <v>1025</v>
      </c>
      <c r="Z332" s="14">
        <v>223</v>
      </c>
      <c r="AA332" s="15">
        <v>0.953044127264284</v>
      </c>
      <c r="AB332" s="16">
        <v>0.41320657472169697</v>
      </c>
      <c r="AC332" s="17">
        <v>822666</v>
      </c>
      <c r="AD332" s="14">
        <v>24970</v>
      </c>
      <c r="AE332" s="14">
        <v>24970</v>
      </c>
      <c r="AF332" s="14">
        <v>3689.08520179372</v>
      </c>
      <c r="AG332" s="14">
        <v>3689.08520179372</v>
      </c>
      <c r="AH332" s="14">
        <v>4079</v>
      </c>
      <c r="AI332" s="14">
        <v>4079</v>
      </c>
      <c r="AJ332" s="14">
        <v>11</v>
      </c>
      <c r="AK332" s="14">
        <v>31</v>
      </c>
      <c r="AL332" s="14">
        <v>0</v>
      </c>
      <c r="AM332" s="14">
        <v>0</v>
      </c>
      <c r="AN332" s="14">
        <v>0</v>
      </c>
      <c r="AO332" s="14">
        <v>0</v>
      </c>
      <c r="AP332" s="14">
        <v>31</v>
      </c>
      <c r="AQ332" s="22">
        <f>VLOOKUP($B332,Sheet3!$A:$Z,3,FALSE)</f>
        <v>4.6114010493696186E-4</v>
      </c>
      <c r="AR332" s="22">
        <f>VLOOKUP($B332,Sheet3!$A:$Z,4,FALSE)</f>
        <v>5.0784878699430391E-4</v>
      </c>
      <c r="AS332" s="22">
        <f>VLOOKUP($B332,Sheet3!$A:$Z,5,FALSE)</f>
        <v>5.5013017553515826E-4</v>
      </c>
      <c r="AT332" s="22">
        <f>VLOOKUP($B332,Sheet3!$A:$Z,6,FALSE)</f>
        <v>5.8052331997463403E-4</v>
      </c>
      <c r="AU332" s="22">
        <f>VLOOKUP($B332,Sheet3!$A:$Z,6,FALSE)</f>
        <v>5.8052331997463403E-4</v>
      </c>
      <c r="AV332" s="22">
        <f>VLOOKUP($B332,Sheet3!$A:$Z,8,FALSE)</f>
        <v>5.2799194746367169E-8</v>
      </c>
      <c r="AW332" s="22">
        <f>VLOOKUP($B332,Sheet3!$A:$Z,9,FALSE)</f>
        <v>2.5232576390193304E-6</v>
      </c>
      <c r="AX332" s="22">
        <f>VLOOKUP($B332,Sheet3!$A:$Z,10,FALSE)</f>
        <v>7.1504528790540589E-9</v>
      </c>
      <c r="AY332" s="22">
        <f>VLOOKUP($B332,Sheet3!$A:$Z,11,FALSE)</f>
        <v>0</v>
      </c>
      <c r="AZ332" s="22">
        <f>VLOOKUP($B332,Sheet3!$A:$Z,12,FALSE)</f>
        <v>2.3617169550279025E-6</v>
      </c>
      <c r="BA332" s="22">
        <f>VLOOKUP($B332,Sheet3!$A:$Z,13,FALSE)</f>
        <v>0</v>
      </c>
      <c r="BB332" s="22">
        <f>VLOOKUP($B332,Sheet3!$A:$Z,14,FALSE)</f>
        <v>2.1726879170792095E-8</v>
      </c>
      <c r="BC332" s="23">
        <f>VLOOKUP($B332,Sheet3!$A:$Z,15,FALSE)</f>
        <v>1.448196130364611E-9</v>
      </c>
      <c r="BD332" s="22">
        <f>VLOOKUP($B332,Sheet3!$A:$Z,16,FALSE)</f>
        <v>1.9811504078126461E-4</v>
      </c>
      <c r="BE332" s="22">
        <f>VLOOKUP($B332,Sheet3!$A:$Z,17,FALSE)</f>
        <v>1.0510853006845779E-3</v>
      </c>
      <c r="BF332" s="22">
        <f>VLOOKUP($B332,Sheet3!$A:$Z,18,FALSE)</f>
        <v>8.8789942089823536E-4</v>
      </c>
      <c r="BG332" s="22">
        <f>VLOOKUP($B332,Sheet3!$A:$Z,19,FALSE)</f>
        <v>0</v>
      </c>
      <c r="BH332" s="22">
        <f>VLOOKUP($B332,Sheet3!$A:$Z,20,FALSE)</f>
        <v>3.5855880844613222E-7</v>
      </c>
      <c r="BI332" s="22">
        <f>VLOOKUP($B332,Sheet3!$A:$Z,21,FALSE)</f>
        <v>5.3567797860017228E-5</v>
      </c>
      <c r="BJ332" s="22">
        <f>VLOOKUP($B332,Sheet3!$A:$Z,22,FALSE)</f>
        <v>1.6719334595835585E-8</v>
      </c>
      <c r="BK332" s="22">
        <f>VLOOKUP($B332,Sheet3!$A:$Z,23,FALSE)</f>
        <v>4.7192362163879348E-8</v>
      </c>
      <c r="BL332" s="22">
        <f>VLOOKUP($B332,Sheet3!$A:$Z,24,FALSE)</f>
        <v>1.2003007196999843E-7</v>
      </c>
      <c r="BM332" s="22">
        <f>VLOOKUP($B332,Sheet3!$A:$Z,25,FALSE)</f>
        <v>1.8802730562771165E-8</v>
      </c>
      <c r="BN332" s="22">
        <f>VLOOKUP($B332,Sheet3!$A:$Z,25,FALSE)</f>
        <v>1.8802730562771165E-8</v>
      </c>
    </row>
    <row r="333" spans="1:66" hidden="1" x14ac:dyDescent="0.2">
      <c r="A333" t="str">
        <f>VLOOKUP(B333,Sheet3!A:B,2,FALSE)</f>
        <v>compare with baikal</v>
      </c>
      <c r="B333" s="12" t="s">
        <v>219</v>
      </c>
      <c r="C333" s="13">
        <v>86.97</v>
      </c>
      <c r="D333" s="13">
        <v>3.32</v>
      </c>
      <c r="E333" s="12" t="s">
        <v>1345</v>
      </c>
      <c r="F333" s="11" t="s">
        <v>1346</v>
      </c>
      <c r="G333" s="13" t="s">
        <v>307</v>
      </c>
      <c r="H333" s="12" t="s">
        <v>1113</v>
      </c>
      <c r="I333" s="12"/>
      <c r="J333" s="12" t="s">
        <v>308</v>
      </c>
      <c r="K333" s="12">
        <v>4</v>
      </c>
      <c r="L333" s="12">
        <v>90.2</v>
      </c>
      <c r="M333" s="12">
        <v>1.96</v>
      </c>
      <c r="N333" s="11"/>
      <c r="O333" s="11"/>
      <c r="P333" s="11"/>
      <c r="Q333" s="11"/>
      <c r="R333" s="11"/>
      <c r="S333" s="11"/>
      <c r="T333" s="11"/>
      <c r="U333" s="11" t="s">
        <v>1347</v>
      </c>
      <c r="V333" s="12" t="s">
        <v>1358</v>
      </c>
      <c r="W333" s="11"/>
      <c r="X333" s="14">
        <v>166</v>
      </c>
      <c r="Y333" s="14">
        <v>1285</v>
      </c>
      <c r="Z333" s="14">
        <v>166</v>
      </c>
      <c r="AA333" s="15">
        <v>0.90189432341869302</v>
      </c>
      <c r="AB333" s="16">
        <v>0.46619657451448099</v>
      </c>
      <c r="AC333" s="17">
        <v>1189554</v>
      </c>
      <c r="AD333" s="14">
        <v>41232</v>
      </c>
      <c r="AE333" s="14">
        <v>41232</v>
      </c>
      <c r="AF333" s="14">
        <v>7165.9879518072203</v>
      </c>
      <c r="AG333" s="14">
        <v>7165.9879518072203</v>
      </c>
      <c r="AH333" s="14">
        <v>9776</v>
      </c>
      <c r="AI333" s="14">
        <v>9776</v>
      </c>
      <c r="AJ333" s="14">
        <v>11</v>
      </c>
      <c r="AK333" s="14">
        <v>36</v>
      </c>
      <c r="AL333" s="14">
        <v>0</v>
      </c>
      <c r="AM333" s="14">
        <v>0</v>
      </c>
      <c r="AN333" s="14">
        <v>0</v>
      </c>
      <c r="AO333" s="14">
        <v>2</v>
      </c>
      <c r="AP333" s="14">
        <v>38</v>
      </c>
      <c r="AQ333" s="22">
        <f>VLOOKUP($B333,Sheet3!$A:$Z,3,FALSE)</f>
        <v>3.6892953090610223E-5</v>
      </c>
      <c r="AR333" s="22">
        <f>VLOOKUP($B333,Sheet3!$A:$Z,4,FALSE)</f>
        <v>5.9522855942280024E-4</v>
      </c>
      <c r="AS333" s="22">
        <f>VLOOKUP($B333,Sheet3!$A:$Z,5,FALSE)</f>
        <v>1.0865861019798515E-4</v>
      </c>
      <c r="AT333" s="22">
        <f>VLOOKUP($B333,Sheet3!$A:$Z,6,FALSE)</f>
        <v>8.2737256910246832E-4</v>
      </c>
      <c r="AU333" s="22">
        <f>VLOOKUP($B333,Sheet3!$A:$Z,6,FALSE)</f>
        <v>8.2737256910246832E-4</v>
      </c>
      <c r="AV333" s="22">
        <f>VLOOKUP($B333,Sheet3!$A:$Z,8,FALSE)</f>
        <v>8.7261866993375327E-8</v>
      </c>
      <c r="AW333" s="22">
        <f>VLOOKUP($B333,Sheet3!$A:$Z,9,FALSE)</f>
        <v>2.7331156085494254E-7</v>
      </c>
      <c r="AX333" s="22">
        <f>VLOOKUP($B333,Sheet3!$A:$Z,10,FALSE)</f>
        <v>0</v>
      </c>
      <c r="AY333" s="22">
        <f>VLOOKUP($B333,Sheet3!$A:$Z,11,FALSE)</f>
        <v>0</v>
      </c>
      <c r="AZ333" s="22">
        <f>VLOOKUP($B333,Sheet3!$A:$Z,12,FALSE)</f>
        <v>1.2214754420231364E-7</v>
      </c>
      <c r="BA333" s="22">
        <f>VLOOKUP($B333,Sheet3!$A:$Z,13,FALSE)</f>
        <v>0</v>
      </c>
      <c r="BB333" s="22">
        <f>VLOOKUP($B333,Sheet3!$A:$Z,14,FALSE)</f>
        <v>0</v>
      </c>
      <c r="BC333" s="23">
        <f>VLOOKUP($B333,Sheet3!$A:$Z,15,FALSE)</f>
        <v>2.1103824650666451E-9</v>
      </c>
      <c r="BD333" s="22">
        <f>VLOOKUP($B333,Sheet3!$A:$Z,16,FALSE)</f>
        <v>9.2447745160853998E-6</v>
      </c>
      <c r="BE333" s="22">
        <f>VLOOKUP($B333,Sheet3!$A:$Z,17,FALSE)</f>
        <v>6.7973943933585736E-4</v>
      </c>
      <c r="BF333" s="22">
        <f>VLOOKUP($B333,Sheet3!$A:$Z,18,FALSE)</f>
        <v>1.162799976995061E-3</v>
      </c>
      <c r="BG333" s="22">
        <f>VLOOKUP($B333,Sheet3!$A:$Z,19,FALSE)</f>
        <v>0</v>
      </c>
      <c r="BH333" s="22">
        <f>VLOOKUP($B333,Sheet3!$A:$Z,20,FALSE)</f>
        <v>9.0294030541078854E-8</v>
      </c>
      <c r="BI333" s="22">
        <f>VLOOKUP($B333,Sheet3!$A:$Z,21,FALSE)</f>
        <v>5.8017133626901267E-6</v>
      </c>
      <c r="BJ333" s="22">
        <f>VLOOKUP($B333,Sheet3!$A:$Z,22,FALSE)</f>
        <v>2.4691094420196799E-8</v>
      </c>
      <c r="BK333" s="22">
        <f>VLOOKUP($B333,Sheet3!$A:$Z,23,FALSE)</f>
        <v>8.5047139519723172E-8</v>
      </c>
      <c r="BL333" s="22">
        <f>VLOOKUP($B333,Sheet3!$A:$Z,24,FALSE)</f>
        <v>1.0569523932737547E-7</v>
      </c>
      <c r="BM333" s="22">
        <f>VLOOKUP($B333,Sheet3!$A:$Z,25,FALSE)</f>
        <v>4.4228281023635473E-8</v>
      </c>
      <c r="BN333" s="22">
        <f>VLOOKUP($B333,Sheet3!$A:$Z,25,FALSE)</f>
        <v>4.4228281023635473E-8</v>
      </c>
    </row>
    <row r="334" spans="1:66" hidden="1" x14ac:dyDescent="0.2">
      <c r="A334" t="str">
        <f>VLOOKUP(B334,Sheet3!A:B,2,FALSE)</f>
        <v>compare with baikal</v>
      </c>
      <c r="B334" s="12" t="s">
        <v>212</v>
      </c>
      <c r="C334" s="13">
        <v>55.37</v>
      </c>
      <c r="D334" s="13">
        <v>1.8</v>
      </c>
      <c r="E334" s="12" t="s">
        <v>1386</v>
      </c>
      <c r="F334" s="11" t="s">
        <v>1387</v>
      </c>
      <c r="G334" s="13" t="s">
        <v>1309</v>
      </c>
      <c r="H334" s="12" t="s">
        <v>1113</v>
      </c>
      <c r="I334" s="12"/>
      <c r="J334" s="12" t="s">
        <v>308</v>
      </c>
      <c r="K334" s="12">
        <v>4</v>
      </c>
      <c r="L334" s="12">
        <v>88.24</v>
      </c>
      <c r="M334" s="12">
        <v>3.92</v>
      </c>
      <c r="N334" s="11"/>
      <c r="O334" s="11"/>
      <c r="P334" s="11"/>
      <c r="Q334" s="11"/>
      <c r="R334" s="11"/>
      <c r="S334" s="11"/>
      <c r="T334" s="11"/>
      <c r="U334" s="11" t="s">
        <v>1162</v>
      </c>
      <c r="V334" s="12" t="s">
        <v>1388</v>
      </c>
      <c r="W334" s="11"/>
      <c r="X334" s="14">
        <v>218</v>
      </c>
      <c r="Y334" s="14">
        <v>1256</v>
      </c>
      <c r="Z334" s="14">
        <v>218</v>
      </c>
      <c r="AA334" s="15">
        <v>0.85424100932328995</v>
      </c>
      <c r="AB334" s="16">
        <v>0.41557793774693003</v>
      </c>
      <c r="AC334" s="17">
        <v>988385</v>
      </c>
      <c r="AD334" s="14">
        <v>25780</v>
      </c>
      <c r="AE334" s="14">
        <v>25780</v>
      </c>
      <c r="AF334" s="14">
        <v>4533.8761467889899</v>
      </c>
      <c r="AG334" s="14">
        <v>4533.8761467889899</v>
      </c>
      <c r="AH334" s="14">
        <v>5569</v>
      </c>
      <c r="AI334" s="14">
        <v>5569</v>
      </c>
      <c r="AJ334" s="14">
        <v>11</v>
      </c>
      <c r="AK334" s="14">
        <v>36</v>
      </c>
      <c r="AL334" s="14">
        <v>0</v>
      </c>
      <c r="AM334" s="14">
        <v>0</v>
      </c>
      <c r="AN334" s="14">
        <v>0</v>
      </c>
      <c r="AO334" s="14">
        <v>0</v>
      </c>
      <c r="AP334" s="14">
        <v>36</v>
      </c>
      <c r="AQ334" s="22">
        <f>VLOOKUP($B334,Sheet3!$A:$Z,3,FALSE)</f>
        <v>3.1463605585278145E-5</v>
      </c>
      <c r="AR334" s="22">
        <f>VLOOKUP($B334,Sheet3!$A:$Z,4,FALSE)</f>
        <v>6.1320734796442187E-4</v>
      </c>
      <c r="AS334" s="22">
        <f>VLOOKUP($B334,Sheet3!$A:$Z,5,FALSE)</f>
        <v>9.6193542052495166E-5</v>
      </c>
      <c r="AT334" s="22">
        <f>VLOOKUP($B334,Sheet3!$A:$Z,6,FALSE)</f>
        <v>5.0000115307311942E-4</v>
      </c>
      <c r="AU334" s="22">
        <f>VLOOKUP($B334,Sheet3!$A:$Z,6,FALSE)</f>
        <v>5.0000115307311942E-4</v>
      </c>
      <c r="AV334" s="22">
        <f>VLOOKUP($B334,Sheet3!$A:$Z,8,FALSE)</f>
        <v>1.5077722346259805E-6</v>
      </c>
      <c r="AW334" s="22">
        <f>VLOOKUP($B334,Sheet3!$A:$Z,9,FALSE)</f>
        <v>3.081117768806993E-6</v>
      </c>
      <c r="AX334" s="22">
        <f>VLOOKUP($B334,Sheet3!$A:$Z,10,FALSE)</f>
        <v>2.8211770927772097E-7</v>
      </c>
      <c r="AY334" s="22">
        <f>VLOOKUP($B334,Sheet3!$A:$Z,11,FALSE)</f>
        <v>1.0017005925783305E-7</v>
      </c>
      <c r="AZ334" s="22">
        <f>VLOOKUP($B334,Sheet3!$A:$Z,12,FALSE)</f>
        <v>2.6378807567781478E-6</v>
      </c>
      <c r="BA334" s="22">
        <f>VLOOKUP($B334,Sheet3!$A:$Z,13,FALSE)</f>
        <v>1.1052492884873951E-6</v>
      </c>
      <c r="BB334" s="22">
        <f>VLOOKUP($B334,Sheet3!$A:$Z,14,FALSE)</f>
        <v>3.3772290637702601E-6</v>
      </c>
      <c r="BC334" s="23">
        <f>VLOOKUP($B334,Sheet3!$A:$Z,15,FALSE)</f>
        <v>1.1331056917629853E-6</v>
      </c>
      <c r="BD334" s="22">
        <f>VLOOKUP($B334,Sheet3!$A:$Z,16,FALSE)</f>
        <v>7.7495715854185207E-6</v>
      </c>
      <c r="BE334" s="22">
        <f>VLOOKUP($B334,Sheet3!$A:$Z,17,FALSE)</f>
        <v>3.9419301775260357E-4</v>
      </c>
      <c r="BF334" s="22">
        <f>VLOOKUP($B334,Sheet3!$A:$Z,18,FALSE)</f>
        <v>8.2422986835131772E-4</v>
      </c>
      <c r="BG334" s="22">
        <f>VLOOKUP($B334,Sheet3!$A:$Z,19,FALSE)</f>
        <v>3.9389003866383441E-7</v>
      </c>
      <c r="BH334" s="22">
        <f>VLOOKUP($B334,Sheet3!$A:$Z,20,FALSE)</f>
        <v>6.5121535322757637E-7</v>
      </c>
      <c r="BI334" s="22">
        <f>VLOOKUP($B334,Sheet3!$A:$Z,21,FALSE)</f>
        <v>2.9240067218089207E-6</v>
      </c>
      <c r="BJ334" s="22">
        <f>VLOOKUP($B334,Sheet3!$A:$Z,22,FALSE)</f>
        <v>2.0879410174838908E-7</v>
      </c>
      <c r="BK334" s="22">
        <f>VLOOKUP($B334,Sheet3!$A:$Z,23,FALSE)</f>
        <v>9.2779233156381749E-7</v>
      </c>
      <c r="BL334" s="22">
        <f>VLOOKUP($B334,Sheet3!$A:$Z,24,FALSE)</f>
        <v>1.0376827908645768E-6</v>
      </c>
      <c r="BM334" s="22">
        <f>VLOOKUP($B334,Sheet3!$A:$Z,25,FALSE)</f>
        <v>6.8866836160443834E-7</v>
      </c>
      <c r="BN334" s="22">
        <f>VLOOKUP($B334,Sheet3!$A:$Z,25,FALSE)</f>
        <v>6.8866836160443834E-7</v>
      </c>
    </row>
    <row r="335" spans="1:66" hidden="1" x14ac:dyDescent="0.2">
      <c r="A335" t="str">
        <f>VLOOKUP(B335,Sheet3!A:B,2,FALSE)</f>
        <v>compare with baikal</v>
      </c>
      <c r="B335" s="12" t="s">
        <v>244</v>
      </c>
      <c r="C335" s="13">
        <v>80.09</v>
      </c>
      <c r="D335" s="13">
        <v>1.85</v>
      </c>
      <c r="E335" s="12" t="s">
        <v>1238</v>
      </c>
      <c r="F335" s="11" t="s">
        <v>1239</v>
      </c>
      <c r="G335" s="13" t="s">
        <v>307</v>
      </c>
      <c r="H335" s="12" t="s">
        <v>1113</v>
      </c>
      <c r="I335" s="12"/>
      <c r="J335" s="12" t="s">
        <v>308</v>
      </c>
      <c r="K335" s="12">
        <v>6</v>
      </c>
      <c r="L335" s="12">
        <v>90.2</v>
      </c>
      <c r="M335" s="12">
        <v>2.63</v>
      </c>
      <c r="N335" s="11"/>
      <c r="O335" s="11"/>
      <c r="P335" s="11"/>
      <c r="Q335" s="11"/>
      <c r="R335" s="11"/>
      <c r="S335" s="11"/>
      <c r="T335" s="11"/>
      <c r="U335" s="11" t="s">
        <v>1240</v>
      </c>
      <c r="V335" s="12" t="s">
        <v>1241</v>
      </c>
      <c r="W335" s="11"/>
      <c r="X335" s="14">
        <v>36</v>
      </c>
      <c r="Y335" s="14">
        <v>1095</v>
      </c>
      <c r="Z335" s="14">
        <v>36</v>
      </c>
      <c r="AA335" s="15">
        <v>0.90632361726600696</v>
      </c>
      <c r="AB335" s="16">
        <v>0.55406906759636498</v>
      </c>
      <c r="AC335" s="17">
        <v>1121510</v>
      </c>
      <c r="AD335" s="14">
        <v>162882</v>
      </c>
      <c r="AE335" s="14">
        <v>162882</v>
      </c>
      <c r="AF335" s="14">
        <v>31153.0555555555</v>
      </c>
      <c r="AG335" s="14">
        <v>31153.0555555555</v>
      </c>
      <c r="AH335" s="14">
        <v>56370</v>
      </c>
      <c r="AI335" s="14">
        <v>56370</v>
      </c>
      <c r="AJ335" s="14">
        <v>11</v>
      </c>
      <c r="AK335" s="14">
        <v>48</v>
      </c>
      <c r="AL335" s="14">
        <v>0</v>
      </c>
      <c r="AM335" s="14">
        <v>0</v>
      </c>
      <c r="AN335" s="14">
        <v>1</v>
      </c>
      <c r="AO335" s="14">
        <v>0</v>
      </c>
      <c r="AP335" s="14">
        <v>49</v>
      </c>
      <c r="AQ335" s="22">
        <f>VLOOKUP($B335,Sheet3!$A:$Z,3,FALSE)</f>
        <v>2.4163558484980487E-4</v>
      </c>
      <c r="AR335" s="22">
        <f>VLOOKUP($B335,Sheet3!$A:$Z,4,FALSE)</f>
        <v>5.1351656260919816E-4</v>
      </c>
      <c r="AS335" s="22">
        <f>VLOOKUP($B335,Sheet3!$A:$Z,5,FALSE)</f>
        <v>3.3442173296895842E-4</v>
      </c>
      <c r="AT335" s="22">
        <f>VLOOKUP($B335,Sheet3!$A:$Z,6,FALSE)</f>
        <v>2.6554048707233432E-4</v>
      </c>
      <c r="AU335" s="22">
        <f>VLOOKUP($B335,Sheet3!$A:$Z,6,FALSE)</f>
        <v>2.6554048707233432E-4</v>
      </c>
      <c r="AV335" s="22">
        <f>VLOOKUP($B335,Sheet3!$A:$Z,8,FALSE)</f>
        <v>3.2062378968430766E-5</v>
      </c>
      <c r="AW335" s="22">
        <f>VLOOKUP($B335,Sheet3!$A:$Z,9,FALSE)</f>
        <v>1.5229095837172597E-3</v>
      </c>
      <c r="AX335" s="22">
        <f>VLOOKUP($B335,Sheet3!$A:$Z,10,FALSE)</f>
        <v>1.8693394838292682E-5</v>
      </c>
      <c r="AY335" s="22">
        <f>VLOOKUP($B335,Sheet3!$A:$Z,11,FALSE)</f>
        <v>9.8242628973495939E-6</v>
      </c>
      <c r="AZ335" s="22">
        <f>VLOOKUP($B335,Sheet3!$A:$Z,12,FALSE)</f>
        <v>2.7286260247022793E-3</v>
      </c>
      <c r="BA335" s="22">
        <f>VLOOKUP($B335,Sheet3!$A:$Z,13,FALSE)</f>
        <v>3.174969515250143E-5</v>
      </c>
      <c r="BB335" s="22">
        <f>VLOOKUP($B335,Sheet3!$A:$Z,14,FALSE)</f>
        <v>2.5473121778429482E-3</v>
      </c>
      <c r="BC335" s="23">
        <f>VLOOKUP($B335,Sheet3!$A:$Z,15,FALSE)</f>
        <v>1.7870058304447133E-5</v>
      </c>
      <c r="BD335" s="22">
        <f>VLOOKUP($B335,Sheet3!$A:$Z,16,FALSE)</f>
        <v>2.8899719137139029E-4</v>
      </c>
      <c r="BE335" s="22">
        <f>VLOOKUP($B335,Sheet3!$A:$Z,17,FALSE)</f>
        <v>2.6158153727567365E-4</v>
      </c>
      <c r="BF335" s="22">
        <f>VLOOKUP($B335,Sheet3!$A:$Z,18,FALSE)</f>
        <v>4.0879362621382219E-4</v>
      </c>
      <c r="BG335" s="22">
        <f>VLOOKUP($B335,Sheet3!$A:$Z,19,FALSE)</f>
        <v>6.5151086243929506E-5</v>
      </c>
      <c r="BH335" s="22">
        <f>VLOOKUP($B335,Sheet3!$A:$Z,20,FALSE)</f>
        <v>2.4565973203049198E-3</v>
      </c>
      <c r="BI335" s="22">
        <f>VLOOKUP($B335,Sheet3!$A:$Z,21,FALSE)</f>
        <v>1.6160423355038253E-3</v>
      </c>
      <c r="BJ335" s="22">
        <f>VLOOKUP($B335,Sheet3!$A:$Z,22,FALSE)</f>
        <v>1.3159928590869288E-5</v>
      </c>
      <c r="BK335" s="22">
        <f>VLOOKUP($B335,Sheet3!$A:$Z,23,FALSE)</f>
        <v>4.0329532498798649E-5</v>
      </c>
      <c r="BL335" s="22">
        <f>VLOOKUP($B335,Sheet3!$A:$Z,24,FALSE)</f>
        <v>9.5622595531878338E-6</v>
      </c>
      <c r="BM335" s="22">
        <f>VLOOKUP($B335,Sheet3!$A:$Z,25,FALSE)</f>
        <v>2.098949727162033E-5</v>
      </c>
      <c r="BN335" s="22">
        <f>VLOOKUP($B335,Sheet3!$A:$Z,25,FALSE)</f>
        <v>2.098949727162033E-5</v>
      </c>
    </row>
    <row r="336" spans="1:66" hidden="1" x14ac:dyDescent="0.2">
      <c r="A336" t="str">
        <f>VLOOKUP(B336,Sheet3!A:B,2,FALSE)</f>
        <v>compare with baikal</v>
      </c>
      <c r="B336" s="12" t="s">
        <v>140</v>
      </c>
      <c r="C336" s="13">
        <v>60.34</v>
      </c>
      <c r="D336" s="13">
        <v>5.64</v>
      </c>
      <c r="E336" s="12" t="s">
        <v>1160</v>
      </c>
      <c r="F336" s="11" t="s">
        <v>1161</v>
      </c>
      <c r="G336" s="13" t="s">
        <v>307</v>
      </c>
      <c r="H336" s="12" t="s">
        <v>1113</v>
      </c>
      <c r="I336" s="12"/>
      <c r="J336" s="12" t="s">
        <v>308</v>
      </c>
      <c r="K336" s="12">
        <v>6</v>
      </c>
      <c r="L336" s="12">
        <v>90.2</v>
      </c>
      <c r="M336" s="12">
        <v>5.88</v>
      </c>
      <c r="N336" s="11" t="s">
        <v>312</v>
      </c>
      <c r="O336" s="11" t="s">
        <v>312</v>
      </c>
      <c r="P336" s="11" t="s">
        <v>312</v>
      </c>
      <c r="Q336" s="11" t="s">
        <v>312</v>
      </c>
      <c r="R336" s="11" t="s">
        <v>312</v>
      </c>
      <c r="S336" s="11" t="s">
        <v>312</v>
      </c>
      <c r="T336" s="11" t="s">
        <v>312</v>
      </c>
      <c r="U336" s="11" t="s">
        <v>1162</v>
      </c>
      <c r="V336" s="12" t="s">
        <v>1163</v>
      </c>
      <c r="W336" s="11"/>
      <c r="X336" s="14">
        <v>311</v>
      </c>
      <c r="Y336" s="14">
        <v>1831</v>
      </c>
      <c r="Z336" s="14">
        <v>311</v>
      </c>
      <c r="AA336" s="15">
        <v>0.89624023467427605</v>
      </c>
      <c r="AB336" s="16">
        <v>0.38700171249459098</v>
      </c>
      <c r="AC336" s="17">
        <v>1631538</v>
      </c>
      <c r="AD336" s="14">
        <v>30402</v>
      </c>
      <c r="AE336" s="14">
        <v>30402</v>
      </c>
      <c r="AF336" s="14">
        <v>5246.1028938906702</v>
      </c>
      <c r="AG336" s="14">
        <v>5246.1028938906702</v>
      </c>
      <c r="AH336" s="14">
        <v>6478</v>
      </c>
      <c r="AI336" s="14">
        <v>6478</v>
      </c>
      <c r="AJ336" s="14">
        <v>11</v>
      </c>
      <c r="AK336" s="14">
        <v>42</v>
      </c>
      <c r="AL336" s="14">
        <v>0</v>
      </c>
      <c r="AM336" s="14">
        <v>0</v>
      </c>
      <c r="AN336" s="14">
        <v>0</v>
      </c>
      <c r="AO336" s="14">
        <v>1</v>
      </c>
      <c r="AP336" s="14">
        <v>43</v>
      </c>
      <c r="AQ336" s="22">
        <f>VLOOKUP($B336,Sheet3!$A:$Z,3,FALSE)</f>
        <v>2.6965096483748543E-4</v>
      </c>
      <c r="AR336" s="22">
        <f>VLOOKUP($B336,Sheet3!$A:$Z,4,FALSE)</f>
        <v>1.1252117231633852E-3</v>
      </c>
      <c r="AS336" s="22">
        <f>VLOOKUP($B336,Sheet3!$A:$Z,5,FALSE)</f>
        <v>6.7144248562838046E-4</v>
      </c>
      <c r="AT336" s="22">
        <f>VLOOKUP($B336,Sheet3!$A:$Z,6,FALSE)</f>
        <v>1.4868738274698176E-3</v>
      </c>
      <c r="AU336" s="22">
        <f>VLOOKUP($B336,Sheet3!$A:$Z,6,FALSE)</f>
        <v>1.4868738274698176E-3</v>
      </c>
      <c r="AV336" s="22">
        <f>VLOOKUP($B336,Sheet3!$A:$Z,8,FALSE)</f>
        <v>8.7283677185227652E-8</v>
      </c>
      <c r="AW336" s="22">
        <f>VLOOKUP($B336,Sheet3!$A:$Z,9,FALSE)</f>
        <v>7.9672581707215618E-7</v>
      </c>
      <c r="AX336" s="22">
        <f>VLOOKUP($B336,Sheet3!$A:$Z,10,FALSE)</f>
        <v>0</v>
      </c>
      <c r="AY336" s="22">
        <f>VLOOKUP($B336,Sheet3!$A:$Z,11,FALSE)</f>
        <v>7.0258765240144113E-8</v>
      </c>
      <c r="AZ336" s="22">
        <f>VLOOKUP($B336,Sheet3!$A:$Z,12,FALSE)</f>
        <v>1.8350273802059386E-7</v>
      </c>
      <c r="BA336" s="22">
        <f>VLOOKUP($B336,Sheet3!$A:$Z,13,FALSE)</f>
        <v>0</v>
      </c>
      <c r="BB336" s="22">
        <f>VLOOKUP($B336,Sheet3!$A:$Z,14,FALSE)</f>
        <v>3.0628358390030432E-8</v>
      </c>
      <c r="BC336" s="23">
        <f>VLOOKUP($B336,Sheet3!$A:$Z,15,FALSE)</f>
        <v>0</v>
      </c>
      <c r="BD336" s="22">
        <f>VLOOKUP($B336,Sheet3!$A:$Z,16,FALSE)</f>
        <v>7.5877357268178982E-5</v>
      </c>
      <c r="BE336" s="22">
        <f>VLOOKUP($B336,Sheet3!$A:$Z,17,FALSE)</f>
        <v>1.5554623679492345E-3</v>
      </c>
      <c r="BF336" s="22">
        <f>VLOOKUP($B336,Sheet3!$A:$Z,18,FALSE)</f>
        <v>1.4186129771890917E-3</v>
      </c>
      <c r="BG336" s="22">
        <f>VLOOKUP($B336,Sheet3!$A:$Z,19,FALSE)</f>
        <v>8.7548260529486543E-8</v>
      </c>
      <c r="BH336" s="22">
        <f>VLOOKUP($B336,Sheet3!$A:$Z,20,FALSE)</f>
        <v>2.0994280465517564E-7</v>
      </c>
      <c r="BI336" s="22">
        <f>VLOOKUP($B336,Sheet3!$A:$Z,21,FALSE)</f>
        <v>1.5510676413725652E-5</v>
      </c>
      <c r="BJ336" s="22">
        <f>VLOOKUP($B336,Sheet3!$A:$Z,22,FALSE)</f>
        <v>7.113163890443162E-8</v>
      </c>
      <c r="BK336" s="22">
        <f>VLOOKUP($B336,Sheet3!$A:$Z,23,FALSE)</f>
        <v>1.0789069247460636E-7</v>
      </c>
      <c r="BL336" s="22">
        <f>VLOOKUP($B336,Sheet3!$A:$Z,24,FALSE)</f>
        <v>1.3521027412592428E-7</v>
      </c>
      <c r="BM336" s="22">
        <f>VLOOKUP($B336,Sheet3!$A:$Z,25,FALSE)</f>
        <v>8.8351159661140234E-9</v>
      </c>
      <c r="BN336" s="22">
        <f>VLOOKUP($B336,Sheet3!$A:$Z,25,FALSE)</f>
        <v>8.8351159661140234E-9</v>
      </c>
    </row>
    <row r="337" spans="1:66" hidden="1" x14ac:dyDescent="0.2">
      <c r="A337" t="str">
        <f>VLOOKUP(B337,Sheet3!A:B,2,FALSE)</f>
        <v>compare with baikal</v>
      </c>
      <c r="B337" s="12" t="s">
        <v>98</v>
      </c>
      <c r="C337" s="13">
        <v>54.17</v>
      </c>
      <c r="D337" s="13">
        <v>0.93</v>
      </c>
      <c r="E337" s="12" t="s">
        <v>1276</v>
      </c>
      <c r="F337" s="11" t="s">
        <v>1277</v>
      </c>
      <c r="G337" s="13" t="s">
        <v>307</v>
      </c>
      <c r="H337" s="12" t="s">
        <v>1113</v>
      </c>
      <c r="I337" s="12"/>
      <c r="J337" s="12" t="s">
        <v>308</v>
      </c>
      <c r="K337" s="12">
        <v>7</v>
      </c>
      <c r="L337" s="12">
        <v>88.24</v>
      </c>
      <c r="M337" s="12">
        <v>2.63</v>
      </c>
      <c r="N337" s="11" t="s">
        <v>312</v>
      </c>
      <c r="O337" s="11" t="s">
        <v>312</v>
      </c>
      <c r="P337" s="11" t="s">
        <v>312</v>
      </c>
      <c r="Q337" s="11" t="s">
        <v>312</v>
      </c>
      <c r="R337" s="11" t="s">
        <v>312</v>
      </c>
      <c r="S337" s="11" t="s">
        <v>312</v>
      </c>
      <c r="T337" s="11" t="s">
        <v>312</v>
      </c>
      <c r="U337" s="11" t="s">
        <v>1162</v>
      </c>
      <c r="V337" s="12" t="s">
        <v>1278</v>
      </c>
      <c r="W337" s="11" t="s">
        <v>1279</v>
      </c>
      <c r="X337" s="14">
        <v>127</v>
      </c>
      <c r="Y337" s="14">
        <v>1166</v>
      </c>
      <c r="Z337" s="14">
        <v>127</v>
      </c>
      <c r="AA337" s="15">
        <v>0.90978101812198597</v>
      </c>
      <c r="AB337" s="16">
        <v>0.44982556456498501</v>
      </c>
      <c r="AC337" s="17">
        <v>1005243</v>
      </c>
      <c r="AD337" s="14">
        <v>60671</v>
      </c>
      <c r="AE337" s="14">
        <v>60671</v>
      </c>
      <c r="AF337" s="14">
        <v>7915.2992125984201</v>
      </c>
      <c r="AG337" s="14">
        <v>7915.2992125984201</v>
      </c>
      <c r="AH337" s="14">
        <v>10809</v>
      </c>
      <c r="AI337" s="14">
        <v>10809</v>
      </c>
      <c r="AJ337" s="14">
        <v>11</v>
      </c>
      <c r="AK337" s="14">
        <v>43</v>
      </c>
      <c r="AL337" s="14">
        <v>0</v>
      </c>
      <c r="AM337" s="14">
        <v>0</v>
      </c>
      <c r="AN337" s="14">
        <v>0</v>
      </c>
      <c r="AO337" s="14">
        <v>1</v>
      </c>
      <c r="AP337" s="14">
        <v>44</v>
      </c>
      <c r="AQ337" s="22">
        <f>VLOOKUP($B337,Sheet3!$A:$Z,3,FALSE)</f>
        <v>7.2160234858523848E-4</v>
      </c>
      <c r="AR337" s="22">
        <f>VLOOKUP($B337,Sheet3!$A:$Z,4,FALSE)</f>
        <v>1.7243901133116822E-3</v>
      </c>
      <c r="AS337" s="22">
        <f>VLOOKUP($B337,Sheet3!$A:$Z,5,FALSE)</f>
        <v>1.7935257438089348E-3</v>
      </c>
      <c r="AT337" s="22">
        <f>VLOOKUP($B337,Sheet3!$A:$Z,6,FALSE)</f>
        <v>3.4486633251164457E-3</v>
      </c>
      <c r="AU337" s="22">
        <f>VLOOKUP($B337,Sheet3!$A:$Z,6,FALSE)</f>
        <v>3.4486633251164457E-3</v>
      </c>
      <c r="AV337" s="22">
        <f>VLOOKUP($B337,Sheet3!$A:$Z,8,FALSE)</f>
        <v>4.3338031912673955E-7</v>
      </c>
      <c r="AW337" s="22">
        <f>VLOOKUP($B337,Sheet3!$A:$Z,9,FALSE)</f>
        <v>2.0721033022053766E-6</v>
      </c>
      <c r="AX337" s="22">
        <f>VLOOKUP($B337,Sheet3!$A:$Z,10,FALSE)</f>
        <v>2.6074205910808571E-8</v>
      </c>
      <c r="AY337" s="22">
        <f>VLOOKUP($B337,Sheet3!$A:$Z,11,FALSE)</f>
        <v>2.3365598600692966E-8</v>
      </c>
      <c r="AZ337" s="22">
        <f>VLOOKUP($B337,Sheet3!$A:$Z,12,FALSE)</f>
        <v>1.0767450021433357E-6</v>
      </c>
      <c r="BA337" s="22">
        <f>VLOOKUP($B337,Sheet3!$A:$Z,13,FALSE)</f>
        <v>8.5611261064287807E-8</v>
      </c>
      <c r="BB337" s="22">
        <f>VLOOKUP($B337,Sheet3!$A:$Z,14,FALSE)</f>
        <v>6.5745872606319231E-8</v>
      </c>
      <c r="BC337" s="23">
        <f>VLOOKUP($B337,Sheet3!$A:$Z,15,FALSE)</f>
        <v>3.8448422862858193E-8</v>
      </c>
      <c r="BD337" s="22">
        <f>VLOOKUP($B337,Sheet3!$A:$Z,16,FALSE)</f>
        <v>2.0028681995345191E-4</v>
      </c>
      <c r="BE337" s="22">
        <f>VLOOKUP($B337,Sheet3!$A:$Z,17,FALSE)</f>
        <v>3.9691834788595929E-3</v>
      </c>
      <c r="BF337" s="22">
        <f>VLOOKUP($B337,Sheet3!$A:$Z,18,FALSE)</f>
        <v>2.4151367358446725E-3</v>
      </c>
      <c r="BG337" s="22">
        <f>VLOOKUP($B337,Sheet3!$A:$Z,19,FALSE)</f>
        <v>1.4447141908301826E-7</v>
      </c>
      <c r="BH337" s="22">
        <f>VLOOKUP($B337,Sheet3!$A:$Z,20,FALSE)</f>
        <v>4.8953521261133414E-7</v>
      </c>
      <c r="BI337" s="22">
        <f>VLOOKUP($B337,Sheet3!$A:$Z,21,FALSE)</f>
        <v>4.2887034271851176E-5</v>
      </c>
      <c r="BJ337" s="22">
        <f>VLOOKUP($B337,Sheet3!$A:$Z,22,FALSE)</f>
        <v>1.3296800629461518E-7</v>
      </c>
      <c r="BK337" s="22">
        <f>VLOOKUP($B337,Sheet3!$A:$Z,23,FALSE)</f>
        <v>7.5251370179520264E-8</v>
      </c>
      <c r="BL337" s="22">
        <f>VLOOKUP($B337,Sheet3!$A:$Z,24,FALSE)</f>
        <v>2.1012373281343598E-7</v>
      </c>
      <c r="BM337" s="22">
        <f>VLOOKUP($B337,Sheet3!$A:$Z,25,FALSE)</f>
        <v>3.9786927819934768E-9</v>
      </c>
      <c r="BN337" s="22">
        <f>VLOOKUP($B337,Sheet3!$A:$Z,25,FALSE)</f>
        <v>3.9786927819934768E-9</v>
      </c>
    </row>
    <row r="338" spans="1:66" hidden="1" x14ac:dyDescent="0.2">
      <c r="A338" t="str">
        <f>VLOOKUP(B338,Sheet3!A:B,2,FALSE)</f>
        <v>compare with baikal</v>
      </c>
      <c r="B338" s="12" t="s">
        <v>256</v>
      </c>
      <c r="C338" s="13">
        <v>55.12</v>
      </c>
      <c r="D338" s="13">
        <v>2.15</v>
      </c>
      <c r="E338" s="12" t="s">
        <v>1276</v>
      </c>
      <c r="F338" s="11" t="s">
        <v>1277</v>
      </c>
      <c r="G338" s="13" t="s">
        <v>307</v>
      </c>
      <c r="H338" s="12" t="s">
        <v>1113</v>
      </c>
      <c r="I338" s="12"/>
      <c r="J338" s="12" t="s">
        <v>308</v>
      </c>
      <c r="K338" s="12">
        <v>6</v>
      </c>
      <c r="L338" s="12">
        <v>82.35</v>
      </c>
      <c r="M338" s="12">
        <v>7.84</v>
      </c>
      <c r="N338" s="11" t="s">
        <v>381</v>
      </c>
      <c r="O338" s="11" t="s">
        <v>1280</v>
      </c>
      <c r="P338" s="11" t="s">
        <v>1281</v>
      </c>
      <c r="Q338" s="11" t="s">
        <v>312</v>
      </c>
      <c r="R338" s="11" t="s">
        <v>312</v>
      </c>
      <c r="S338" s="11" t="s">
        <v>312</v>
      </c>
      <c r="T338" s="11" t="s">
        <v>312</v>
      </c>
      <c r="U338" s="11" t="s">
        <v>1162</v>
      </c>
      <c r="V338" s="12" t="s">
        <v>1282</v>
      </c>
      <c r="W338" s="11" t="s">
        <v>1279</v>
      </c>
      <c r="X338" s="14">
        <v>161</v>
      </c>
      <c r="Y338" s="14">
        <v>840</v>
      </c>
      <c r="Z338" s="14">
        <v>161</v>
      </c>
      <c r="AA338" s="15">
        <v>0.92203285262589596</v>
      </c>
      <c r="AB338" s="16">
        <v>0.40346831070453099</v>
      </c>
      <c r="AC338" s="17">
        <v>687251</v>
      </c>
      <c r="AD338" s="14">
        <v>19224</v>
      </c>
      <c r="AE338" s="14">
        <v>19224</v>
      </c>
      <c r="AF338" s="14">
        <v>4268.6397515527897</v>
      </c>
      <c r="AG338" s="14">
        <v>4268.6397515527897</v>
      </c>
      <c r="AH338" s="14">
        <v>7069</v>
      </c>
      <c r="AI338" s="14">
        <v>7069</v>
      </c>
      <c r="AJ338" s="14">
        <v>11</v>
      </c>
      <c r="AK338" s="14">
        <v>39</v>
      </c>
      <c r="AL338" s="14">
        <v>0</v>
      </c>
      <c r="AM338" s="14">
        <v>0</v>
      </c>
      <c r="AN338" s="14">
        <v>0</v>
      </c>
      <c r="AO338" s="14">
        <v>1</v>
      </c>
      <c r="AP338" s="14">
        <v>40</v>
      </c>
      <c r="AQ338" s="22">
        <f>VLOOKUP($B338,Sheet3!$A:$Z,3,FALSE)</f>
        <v>2.645469907857913E-4</v>
      </c>
      <c r="AR338" s="22">
        <f>VLOOKUP($B338,Sheet3!$A:$Z,4,FALSE)</f>
        <v>4.7001157549724572E-4</v>
      </c>
      <c r="AS338" s="22">
        <f>VLOOKUP($B338,Sheet3!$A:$Z,5,FALSE)</f>
        <v>6.7682113015696201E-4</v>
      </c>
      <c r="AT338" s="22">
        <f>VLOOKUP($B338,Sheet3!$A:$Z,6,FALSE)</f>
        <v>7.8050261948970029E-4</v>
      </c>
      <c r="AU338" s="22">
        <f>VLOOKUP($B338,Sheet3!$A:$Z,6,FALSE)</f>
        <v>7.8050261948970029E-4</v>
      </c>
      <c r="AV338" s="22">
        <f>VLOOKUP($B338,Sheet3!$A:$Z,8,FALSE)</f>
        <v>7.8234754308610756E-7</v>
      </c>
      <c r="AW338" s="22">
        <f>VLOOKUP($B338,Sheet3!$A:$Z,9,FALSE)</f>
        <v>1.9804106030135713E-6</v>
      </c>
      <c r="AX338" s="22">
        <f>VLOOKUP($B338,Sheet3!$A:$Z,10,FALSE)</f>
        <v>0</v>
      </c>
      <c r="AY338" s="22">
        <f>VLOOKUP($B338,Sheet3!$A:$Z,11,FALSE)</f>
        <v>0</v>
      </c>
      <c r="AZ338" s="22">
        <f>VLOOKUP($B338,Sheet3!$A:$Z,12,FALSE)</f>
        <v>2.3763980626870782E-6</v>
      </c>
      <c r="BA338" s="22">
        <f>VLOOKUP($B338,Sheet3!$A:$Z,13,FALSE)</f>
        <v>2.4299682740494086E-5</v>
      </c>
      <c r="BB338" s="22">
        <f>VLOOKUP($B338,Sheet3!$A:$Z,14,FALSE)</f>
        <v>1.1861849348246396E-5</v>
      </c>
      <c r="BC338" s="23">
        <f>VLOOKUP($B338,Sheet3!$A:$Z,15,FALSE)</f>
        <v>4.6828541670117076E-6</v>
      </c>
      <c r="BD338" s="22">
        <f>VLOOKUP($B338,Sheet3!$A:$Z,16,FALSE)</f>
        <v>7.4996514841211179E-5</v>
      </c>
      <c r="BE338" s="22">
        <f>VLOOKUP($B338,Sheet3!$A:$Z,17,FALSE)</f>
        <v>9.8551400903364324E-4</v>
      </c>
      <c r="BF338" s="22">
        <f>VLOOKUP($B338,Sheet3!$A:$Z,18,FALSE)</f>
        <v>5.2542870014129833E-4</v>
      </c>
      <c r="BG338" s="22">
        <f>VLOOKUP($B338,Sheet3!$A:$Z,19,FALSE)</f>
        <v>1.496714997351592E-5</v>
      </c>
      <c r="BH338" s="22">
        <f>VLOOKUP($B338,Sheet3!$A:$Z,20,FALSE)</f>
        <v>4.8554650854883431E-6</v>
      </c>
      <c r="BI338" s="22">
        <f>VLOOKUP($B338,Sheet3!$A:$Z,21,FALSE)</f>
        <v>3.3093163619503549E-5</v>
      </c>
      <c r="BJ338" s="22">
        <f>VLOOKUP($B338,Sheet3!$A:$Z,22,FALSE)</f>
        <v>2.4742682512580421E-6</v>
      </c>
      <c r="BK338" s="22">
        <f>VLOOKUP($B338,Sheet3!$A:$Z,23,FALSE)</f>
        <v>1.9531173714395038E-6</v>
      </c>
      <c r="BL338" s="22">
        <f>VLOOKUP($B338,Sheet3!$A:$Z,24,FALSE)</f>
        <v>1.4675066270113697E-5</v>
      </c>
      <c r="BM338" s="22">
        <f>VLOOKUP($B338,Sheet3!$A:$Z,25,FALSE)</f>
        <v>6.7340887678131322E-6</v>
      </c>
      <c r="BN338" s="22">
        <f>VLOOKUP($B338,Sheet3!$A:$Z,25,FALSE)</f>
        <v>6.7340887678131322E-6</v>
      </c>
    </row>
    <row r="339" spans="1:66" hidden="1" x14ac:dyDescent="0.2">
      <c r="A339" t="str">
        <f>VLOOKUP(B339,Sheet3!A:B,2,FALSE)</f>
        <v>compare with baikal</v>
      </c>
      <c r="B339" s="12" t="s">
        <v>218</v>
      </c>
      <c r="C339" s="13">
        <v>54.04</v>
      </c>
      <c r="D339" s="13">
        <v>1.3</v>
      </c>
      <c r="E339" s="12" t="s">
        <v>1205</v>
      </c>
      <c r="F339" s="11" t="s">
        <v>1206</v>
      </c>
      <c r="G339" s="13" t="s">
        <v>1195</v>
      </c>
      <c r="H339" s="12" t="s">
        <v>1113</v>
      </c>
      <c r="I339" s="12"/>
      <c r="J339" s="12" t="s">
        <v>308</v>
      </c>
      <c r="K339" s="12">
        <v>4</v>
      </c>
      <c r="L339" s="12">
        <v>84.31</v>
      </c>
      <c r="M339" s="12">
        <v>5.88</v>
      </c>
      <c r="N339" s="11" t="s">
        <v>309</v>
      </c>
      <c r="O339" s="11" t="s">
        <v>1176</v>
      </c>
      <c r="P339" s="11" t="s">
        <v>1177</v>
      </c>
      <c r="Q339" s="11" t="s">
        <v>1207</v>
      </c>
      <c r="R339" s="11" t="s">
        <v>1208</v>
      </c>
      <c r="S339" s="11" t="s">
        <v>1209</v>
      </c>
      <c r="T339" s="11" t="s">
        <v>312</v>
      </c>
      <c r="U339" s="11" t="s">
        <v>1162</v>
      </c>
      <c r="V339" s="12" t="s">
        <v>1210</v>
      </c>
      <c r="W339" s="11" t="s">
        <v>1179</v>
      </c>
      <c r="X339" s="14">
        <v>89</v>
      </c>
      <c r="Y339" s="14">
        <v>536</v>
      </c>
      <c r="Z339" s="14">
        <v>89</v>
      </c>
      <c r="AA339" s="15">
        <v>0.91941661065170099</v>
      </c>
      <c r="AB339" s="16">
        <v>0.38655685500349402</v>
      </c>
      <c r="AC339" s="17">
        <v>447797</v>
      </c>
      <c r="AD339" s="14">
        <v>25519</v>
      </c>
      <c r="AE339" s="14">
        <v>25519</v>
      </c>
      <c r="AF339" s="14">
        <v>5031.4269662921297</v>
      </c>
      <c r="AG339" s="14">
        <v>5031.4269662921297</v>
      </c>
      <c r="AH339" s="14">
        <v>6757</v>
      </c>
      <c r="AI339" s="14">
        <v>6757</v>
      </c>
      <c r="AJ339" s="14">
        <v>11</v>
      </c>
      <c r="AK339" s="14">
        <v>44</v>
      </c>
      <c r="AL339" s="14">
        <v>0</v>
      </c>
      <c r="AM339" s="14">
        <v>0</v>
      </c>
      <c r="AN339" s="14">
        <v>0</v>
      </c>
      <c r="AO339" s="14">
        <v>1</v>
      </c>
      <c r="AP339" s="14">
        <v>45</v>
      </c>
      <c r="AQ339" s="22">
        <f>VLOOKUP($B339,Sheet3!$A:$Z,3,FALSE)</f>
        <v>1.6582343161682526E-4</v>
      </c>
      <c r="AR339" s="22">
        <f>VLOOKUP($B339,Sheet3!$A:$Z,4,FALSE)</f>
        <v>5.96915627588222E-4</v>
      </c>
      <c r="AS339" s="22">
        <f>VLOOKUP($B339,Sheet3!$A:$Z,5,FALSE)</f>
        <v>5.0170290938018663E-4</v>
      </c>
      <c r="AT339" s="22">
        <f>VLOOKUP($B339,Sheet3!$A:$Z,6,FALSE)</f>
        <v>1.2322309698742614E-3</v>
      </c>
      <c r="AU339" s="22">
        <f>VLOOKUP($B339,Sheet3!$A:$Z,6,FALSE)</f>
        <v>1.2322309698742614E-3</v>
      </c>
      <c r="AV339" s="22">
        <f>VLOOKUP($B339,Sheet3!$A:$Z,8,FALSE)</f>
        <v>3.2305923049702103E-8</v>
      </c>
      <c r="AW339" s="22">
        <f>VLOOKUP($B339,Sheet3!$A:$Z,9,FALSE)</f>
        <v>1.7863317652995756E-5</v>
      </c>
      <c r="AX339" s="22">
        <f>VLOOKUP($B339,Sheet3!$A:$Z,10,FALSE)</f>
        <v>2.4248378044784721E-8</v>
      </c>
      <c r="AY339" s="22">
        <f>VLOOKUP($B339,Sheet3!$A:$Z,11,FALSE)</f>
        <v>0</v>
      </c>
      <c r="AZ339" s="22">
        <f>VLOOKUP($B339,Sheet3!$A:$Z,12,FALSE)</f>
        <v>3.1558323482079805E-5</v>
      </c>
      <c r="BA339" s="22">
        <f>VLOOKUP($B339,Sheet3!$A:$Z,13,FALSE)</f>
        <v>6.1706062531746793E-8</v>
      </c>
      <c r="BB339" s="22">
        <f>VLOOKUP($B339,Sheet3!$A:$Z,14,FALSE)</f>
        <v>6.9369134398071137E-6</v>
      </c>
      <c r="BC339" s="23">
        <f>VLOOKUP($B339,Sheet3!$A:$Z,15,FALSE)</f>
        <v>0</v>
      </c>
      <c r="BD339" s="22">
        <f>VLOOKUP($B339,Sheet3!$A:$Z,16,FALSE)</f>
        <v>3.9253310955592979E-5</v>
      </c>
      <c r="BE339" s="22">
        <f>VLOOKUP($B339,Sheet3!$A:$Z,17,FALSE)</f>
        <v>1.3218177705259988E-3</v>
      </c>
      <c r="BF339" s="22">
        <f>VLOOKUP($B339,Sheet3!$A:$Z,18,FALSE)</f>
        <v>9.4769148483832635E-4</v>
      </c>
      <c r="BG339" s="22">
        <f>VLOOKUP($B339,Sheet3!$A:$Z,19,FALSE)</f>
        <v>2.6641049116191527E-7</v>
      </c>
      <c r="BH339" s="22">
        <f>VLOOKUP($B339,Sheet3!$A:$Z,20,FALSE)</f>
        <v>2.6220107995685731E-5</v>
      </c>
      <c r="BI339" s="22">
        <f>VLOOKUP($B339,Sheet3!$A:$Z,21,FALSE)</f>
        <v>3.2194531337707858E-5</v>
      </c>
      <c r="BJ339" s="22">
        <f>VLOOKUP($B339,Sheet3!$A:$Z,22,FALSE)</f>
        <v>0</v>
      </c>
      <c r="BK339" s="22">
        <f>VLOOKUP($B339,Sheet3!$A:$Z,23,FALSE)</f>
        <v>0</v>
      </c>
      <c r="BL339" s="22">
        <f>VLOOKUP($B339,Sheet3!$A:$Z,24,FALSE)</f>
        <v>6.6429532622300178E-7</v>
      </c>
      <c r="BM339" s="22">
        <f>VLOOKUP($B339,Sheet3!$A:$Z,25,FALSE)</f>
        <v>0</v>
      </c>
      <c r="BN339" s="22">
        <f>VLOOKUP($B339,Sheet3!$A:$Z,25,FALSE)</f>
        <v>0</v>
      </c>
    </row>
    <row r="340" spans="1:66" hidden="1" x14ac:dyDescent="0.2">
      <c r="A340" t="str">
        <f>VLOOKUP(B340,Sheet3!A:B,2,FALSE)</f>
        <v>compare with baikal</v>
      </c>
      <c r="B340" s="12" t="s">
        <v>220</v>
      </c>
      <c r="C340" s="13">
        <v>53.09</v>
      </c>
      <c r="D340" s="13">
        <v>0.11</v>
      </c>
      <c r="E340" s="12" t="s">
        <v>1205</v>
      </c>
      <c r="F340" s="11" t="s">
        <v>1211</v>
      </c>
      <c r="G340" s="13" t="s">
        <v>307</v>
      </c>
      <c r="H340" s="12" t="s">
        <v>1113</v>
      </c>
      <c r="I340" s="12"/>
      <c r="J340" s="12" t="s">
        <v>308</v>
      </c>
      <c r="K340" s="12">
        <v>4</v>
      </c>
      <c r="L340" s="12">
        <v>84.31</v>
      </c>
      <c r="M340" s="12">
        <v>0</v>
      </c>
      <c r="N340" s="11" t="s">
        <v>312</v>
      </c>
      <c r="O340" s="11" t="s">
        <v>312</v>
      </c>
      <c r="P340" s="11" t="s">
        <v>312</v>
      </c>
      <c r="Q340" s="11" t="s">
        <v>312</v>
      </c>
      <c r="R340" s="11" t="s">
        <v>312</v>
      </c>
      <c r="S340" s="11" t="s">
        <v>312</v>
      </c>
      <c r="T340" s="11" t="s">
        <v>312</v>
      </c>
      <c r="U340" s="11" t="s">
        <v>1162</v>
      </c>
      <c r="V340" s="12" t="s">
        <v>1212</v>
      </c>
      <c r="W340" s="11" t="s">
        <v>1213</v>
      </c>
      <c r="X340" s="14">
        <v>121</v>
      </c>
      <c r="Y340" s="14">
        <v>605</v>
      </c>
      <c r="Z340" s="14">
        <v>121</v>
      </c>
      <c r="AA340" s="15">
        <v>0.87648031880897703</v>
      </c>
      <c r="AB340" s="16">
        <v>0.37929809391330499</v>
      </c>
      <c r="AC340" s="17">
        <v>531980</v>
      </c>
      <c r="AD340" s="14">
        <v>18371</v>
      </c>
      <c r="AE340" s="14">
        <v>18371</v>
      </c>
      <c r="AF340" s="14">
        <v>4396.5289256198303</v>
      </c>
      <c r="AG340" s="14">
        <v>4396.5289256198303</v>
      </c>
      <c r="AH340" s="14">
        <v>5181</v>
      </c>
      <c r="AI340" s="14">
        <v>5181</v>
      </c>
      <c r="AJ340" s="14">
        <v>11</v>
      </c>
      <c r="AK340" s="14">
        <v>30</v>
      </c>
      <c r="AL340" s="14">
        <v>0</v>
      </c>
      <c r="AM340" s="14">
        <v>0</v>
      </c>
      <c r="AN340" s="14">
        <v>0</v>
      </c>
      <c r="AO340" s="14">
        <v>1</v>
      </c>
      <c r="AP340" s="14">
        <v>31</v>
      </c>
      <c r="AQ340" s="22">
        <f>VLOOKUP($B340,Sheet3!$A:$Z,3,FALSE)</f>
        <v>1.9154645353698693E-5</v>
      </c>
      <c r="AR340" s="22">
        <f>VLOOKUP($B340,Sheet3!$A:$Z,4,FALSE)</f>
        <v>5.9506070392792508E-4</v>
      </c>
      <c r="AS340" s="22">
        <f>VLOOKUP($B340,Sheet3!$A:$Z,5,FALSE)</f>
        <v>7.5220967383703296E-5</v>
      </c>
      <c r="AT340" s="22">
        <f>VLOOKUP($B340,Sheet3!$A:$Z,6,FALSE)</f>
        <v>7.5497287161810378E-4</v>
      </c>
      <c r="AU340" s="22">
        <f>VLOOKUP($B340,Sheet3!$A:$Z,6,FALSE)</f>
        <v>7.5497287161810378E-4</v>
      </c>
      <c r="AV340" s="22">
        <f>VLOOKUP($B340,Sheet3!$A:$Z,8,FALSE)</f>
        <v>0</v>
      </c>
      <c r="AW340" s="22">
        <f>VLOOKUP($B340,Sheet3!$A:$Z,9,FALSE)</f>
        <v>9.6404206936503556E-8</v>
      </c>
      <c r="AX340" s="22">
        <f>VLOOKUP($B340,Sheet3!$A:$Z,10,FALSE)</f>
        <v>4.1895222364857867E-9</v>
      </c>
      <c r="AY340" s="22">
        <f>VLOOKUP($B340,Sheet3!$A:$Z,11,FALSE)</f>
        <v>1.6054199028807154E-8</v>
      </c>
      <c r="AZ340" s="22">
        <f>VLOOKUP($B340,Sheet3!$A:$Z,12,FALSE)</f>
        <v>0</v>
      </c>
      <c r="BA340" s="22">
        <f>VLOOKUP($B340,Sheet3!$A:$Z,13,FALSE)</f>
        <v>0</v>
      </c>
      <c r="BB340" s="22">
        <f>VLOOKUP($B340,Sheet3!$A:$Z,14,FALSE)</f>
        <v>0</v>
      </c>
      <c r="BC340" s="23">
        <f>VLOOKUP($B340,Sheet3!$A:$Z,15,FALSE)</f>
        <v>2.5049432316030468E-8</v>
      </c>
      <c r="BD340" s="22">
        <f>VLOOKUP($B340,Sheet3!$A:$Z,16,FALSE)</f>
        <v>4.2301021856802896E-6</v>
      </c>
      <c r="BE340" s="22">
        <f>VLOOKUP($B340,Sheet3!$A:$Z,17,FALSE)</f>
        <v>5.890574279015081E-4</v>
      </c>
      <c r="BF340" s="22">
        <f>VLOOKUP($B340,Sheet3!$A:$Z,18,FALSE)</f>
        <v>1.1077169741662962E-3</v>
      </c>
      <c r="BG340" s="22">
        <f>VLOOKUP($B340,Sheet3!$A:$Z,19,FALSE)</f>
        <v>0</v>
      </c>
      <c r="BH340" s="22">
        <f>VLOOKUP($B340,Sheet3!$A:$Z,20,FALSE)</f>
        <v>0</v>
      </c>
      <c r="BI340" s="22">
        <f>VLOOKUP($B340,Sheet3!$A:$Z,21,FALSE)</f>
        <v>1.5626628247414758E-6</v>
      </c>
      <c r="BJ340" s="22">
        <f>VLOOKUP($B340,Sheet3!$A:$Z,22,FALSE)</f>
        <v>1.2870340824284304E-8</v>
      </c>
      <c r="BK340" s="22">
        <f>VLOOKUP($B340,Sheet3!$A:$Z,23,FALSE)</f>
        <v>1.8360516263765912E-7</v>
      </c>
      <c r="BL340" s="22">
        <f>VLOOKUP($B340,Sheet3!$A:$Z,24,FALSE)</f>
        <v>2.1755654207710552E-7</v>
      </c>
      <c r="BM340" s="22">
        <f>VLOOKUP($B340,Sheet3!$A:$Z,25,FALSE)</f>
        <v>6.6036023723215577E-8</v>
      </c>
      <c r="BN340" s="22">
        <f>VLOOKUP($B340,Sheet3!$A:$Z,25,FALSE)</f>
        <v>6.6036023723215577E-8</v>
      </c>
    </row>
    <row r="341" spans="1:66" hidden="1" x14ac:dyDescent="0.2">
      <c r="A341" t="str">
        <f>VLOOKUP(B341,Sheet3!A:B,2,FALSE)</f>
        <v>compare with baikal</v>
      </c>
      <c r="B341" s="12" t="s">
        <v>240</v>
      </c>
      <c r="C341" s="13">
        <v>73.84</v>
      </c>
      <c r="D341" s="13">
        <v>0</v>
      </c>
      <c r="E341" s="12" t="s">
        <v>1174</v>
      </c>
      <c r="F341" s="11" t="s">
        <v>1175</v>
      </c>
      <c r="G341" s="13" t="s">
        <v>307</v>
      </c>
      <c r="H341" s="12" t="s">
        <v>1113</v>
      </c>
      <c r="I341" s="12"/>
      <c r="J341" s="12" t="s">
        <v>308</v>
      </c>
      <c r="K341" s="12">
        <v>5</v>
      </c>
      <c r="L341" s="12">
        <v>86.27</v>
      </c>
      <c r="M341" s="12">
        <v>2.63</v>
      </c>
      <c r="N341" s="11" t="s">
        <v>309</v>
      </c>
      <c r="O341" s="11" t="s">
        <v>1176</v>
      </c>
      <c r="P341" s="11" t="s">
        <v>1177</v>
      </c>
      <c r="Q341" s="11" t="s">
        <v>312</v>
      </c>
      <c r="R341" s="11" t="s">
        <v>312</v>
      </c>
      <c r="S341" s="11" t="s">
        <v>312</v>
      </c>
      <c r="T341" s="11" t="s">
        <v>312</v>
      </c>
      <c r="U341" s="11" t="s">
        <v>1162</v>
      </c>
      <c r="V341" s="12" t="s">
        <v>1178</v>
      </c>
      <c r="W341" s="11" t="s">
        <v>1179</v>
      </c>
      <c r="X341" s="14">
        <v>12</v>
      </c>
      <c r="Y341" s="14">
        <v>619</v>
      </c>
      <c r="Z341" s="14">
        <v>12</v>
      </c>
      <c r="AA341" s="15">
        <v>0.83458689476734405</v>
      </c>
      <c r="AB341" s="16">
        <v>0.43601452970069698</v>
      </c>
      <c r="AC341" s="17">
        <v>631534</v>
      </c>
      <c r="AD341" s="14">
        <v>227960</v>
      </c>
      <c r="AE341" s="14">
        <v>227960</v>
      </c>
      <c r="AF341" s="14">
        <v>52627.833333333299</v>
      </c>
      <c r="AG341" s="14">
        <v>52627.833333333299</v>
      </c>
      <c r="AH341" s="14">
        <v>209580</v>
      </c>
      <c r="AI341" s="14">
        <v>209580</v>
      </c>
      <c r="AJ341" s="14">
        <v>11</v>
      </c>
      <c r="AK341" s="14">
        <v>49</v>
      </c>
      <c r="AL341" s="14">
        <v>0</v>
      </c>
      <c r="AM341" s="14">
        <v>0</v>
      </c>
      <c r="AN341" s="14">
        <v>0</v>
      </c>
      <c r="AO341" s="14">
        <v>1</v>
      </c>
      <c r="AP341" s="14">
        <v>50</v>
      </c>
      <c r="AQ341" s="22">
        <f>VLOOKUP($B341,Sheet3!$A:$Z,3,FALSE)</f>
        <v>2.9971689635041327E-4</v>
      </c>
      <c r="AR341" s="22">
        <f>VLOOKUP($B341,Sheet3!$A:$Z,4,FALSE)</f>
        <v>5.3240682911310155E-4</v>
      </c>
      <c r="AS341" s="22">
        <f>VLOOKUP($B341,Sheet3!$A:$Z,5,FALSE)</f>
        <v>4.4308253190228103E-4</v>
      </c>
      <c r="AT341" s="22">
        <f>VLOOKUP($B341,Sheet3!$A:$Z,6,FALSE)</f>
        <v>2.3541387320166537E-4</v>
      </c>
      <c r="AU341" s="22">
        <f>VLOOKUP($B341,Sheet3!$A:$Z,6,FALSE)</f>
        <v>2.3541387320166537E-4</v>
      </c>
      <c r="AV341" s="22">
        <f>VLOOKUP($B341,Sheet3!$A:$Z,8,FALSE)</f>
        <v>3.4230795470472976E-5</v>
      </c>
      <c r="AW341" s="22">
        <f>VLOOKUP($B341,Sheet3!$A:$Z,9,FALSE)</f>
        <v>1.7318651393108794E-3</v>
      </c>
      <c r="AX341" s="22">
        <f>VLOOKUP($B341,Sheet3!$A:$Z,10,FALSE)</f>
        <v>2.1379014019606175E-5</v>
      </c>
      <c r="AY341" s="22">
        <f>VLOOKUP($B341,Sheet3!$A:$Z,11,FALSE)</f>
        <v>1.7386483598493769E-5</v>
      </c>
      <c r="AZ341" s="22">
        <f>VLOOKUP($B341,Sheet3!$A:$Z,12,FALSE)</f>
        <v>4.2358534500326573E-3</v>
      </c>
      <c r="BA341" s="22">
        <f>VLOOKUP($B341,Sheet3!$A:$Z,13,FALSE)</f>
        <v>6.8500766485358634E-5</v>
      </c>
      <c r="BB341" s="22">
        <f>VLOOKUP($B341,Sheet3!$A:$Z,14,FALSE)</f>
        <v>2.1645235349757211E-3</v>
      </c>
      <c r="BC341" s="23">
        <f>VLOOKUP($B341,Sheet3!$A:$Z,15,FALSE)</f>
        <v>3.6957265375169009E-5</v>
      </c>
      <c r="BD341" s="22">
        <f>VLOOKUP($B341,Sheet3!$A:$Z,16,FALSE)</f>
        <v>2.9459227903664236E-4</v>
      </c>
      <c r="BE341" s="22">
        <f>VLOOKUP($B341,Sheet3!$A:$Z,17,FALSE)</f>
        <v>3.5137067795235804E-4</v>
      </c>
      <c r="BF341" s="22">
        <f>VLOOKUP($B341,Sheet3!$A:$Z,18,FALSE)</f>
        <v>3.5379909886007683E-4</v>
      </c>
      <c r="BG341" s="22">
        <f>VLOOKUP($B341,Sheet3!$A:$Z,19,FALSE)</f>
        <v>4.9161997406157678E-5</v>
      </c>
      <c r="BH341" s="22">
        <f>VLOOKUP($B341,Sheet3!$A:$Z,20,FALSE)</f>
        <v>2.3917281299977388E-3</v>
      </c>
      <c r="BI341" s="22">
        <f>VLOOKUP($B341,Sheet3!$A:$Z,21,FALSE)</f>
        <v>1.0378263843011353E-3</v>
      </c>
      <c r="BJ341" s="22">
        <f>VLOOKUP($B341,Sheet3!$A:$Z,22,FALSE)</f>
        <v>1.3078202162514481E-5</v>
      </c>
      <c r="BK341" s="22">
        <f>VLOOKUP($B341,Sheet3!$A:$Z,23,FALSE)</f>
        <v>4.5086507616820087E-5</v>
      </c>
      <c r="BL341" s="22">
        <f>VLOOKUP($B341,Sheet3!$A:$Z,24,FALSE)</f>
        <v>1.1711474778814544E-5</v>
      </c>
      <c r="BM341" s="22">
        <f>VLOOKUP($B341,Sheet3!$A:$Z,25,FALSE)</f>
        <v>1.6815564044793532E-5</v>
      </c>
      <c r="BN341" s="22">
        <f>VLOOKUP($B341,Sheet3!$A:$Z,25,FALSE)</f>
        <v>1.6815564044793532E-5</v>
      </c>
    </row>
    <row r="342" spans="1:66" hidden="1" x14ac:dyDescent="0.2">
      <c r="A342" t="str">
        <f>VLOOKUP(B342,Sheet3!A:B,2,FALSE)</f>
        <v>compare with baikal</v>
      </c>
      <c r="B342" s="12" t="s">
        <v>187</v>
      </c>
      <c r="C342" s="13">
        <v>63.08</v>
      </c>
      <c r="D342" s="13">
        <v>4.62</v>
      </c>
      <c r="E342" s="12" t="s">
        <v>1186</v>
      </c>
      <c r="F342" s="11" t="s">
        <v>1187</v>
      </c>
      <c r="G342" s="13" t="s">
        <v>307</v>
      </c>
      <c r="H342" s="12" t="s">
        <v>1113</v>
      </c>
      <c r="I342" s="12"/>
      <c r="J342" s="12" t="s">
        <v>308</v>
      </c>
      <c r="K342" s="12">
        <v>1</v>
      </c>
      <c r="L342" s="12">
        <v>92.16</v>
      </c>
      <c r="M342" s="12">
        <v>1.96</v>
      </c>
      <c r="N342" s="11" t="s">
        <v>309</v>
      </c>
      <c r="O342" s="11" t="s">
        <v>1176</v>
      </c>
      <c r="P342" s="11" t="s">
        <v>1177</v>
      </c>
      <c r="Q342" s="11" t="s">
        <v>1190</v>
      </c>
      <c r="R342" s="11" t="s">
        <v>312</v>
      </c>
      <c r="S342" s="11" t="s">
        <v>312</v>
      </c>
      <c r="T342" s="11" t="s">
        <v>312</v>
      </c>
      <c r="U342" s="11" t="s">
        <v>1162</v>
      </c>
      <c r="V342" s="12" t="s">
        <v>1191</v>
      </c>
      <c r="W342" s="11" t="s">
        <v>1179</v>
      </c>
      <c r="X342" s="14">
        <v>281</v>
      </c>
      <c r="Y342" s="14">
        <v>2118</v>
      </c>
      <c r="Z342" s="14">
        <v>281</v>
      </c>
      <c r="AA342" s="15">
        <v>0.88937308413632499</v>
      </c>
      <c r="AB342" s="16">
        <v>0.58417228222207795</v>
      </c>
      <c r="AC342" s="17">
        <v>1932875</v>
      </c>
      <c r="AD342" s="14">
        <v>198041</v>
      </c>
      <c r="AE342" s="14">
        <v>198041</v>
      </c>
      <c r="AF342" s="14">
        <v>6878.5587188611998</v>
      </c>
      <c r="AG342" s="14">
        <v>6878.5587188611998</v>
      </c>
      <c r="AH342" s="14">
        <v>20717</v>
      </c>
      <c r="AI342" s="14">
        <v>20717</v>
      </c>
      <c r="AJ342" s="14">
        <v>11</v>
      </c>
      <c r="AK342" s="14">
        <v>54</v>
      </c>
      <c r="AL342" s="14">
        <v>0</v>
      </c>
      <c r="AM342" s="14">
        <v>0</v>
      </c>
      <c r="AN342" s="14">
        <v>0</v>
      </c>
      <c r="AO342" s="14">
        <v>0</v>
      </c>
      <c r="AP342" s="14">
        <v>54</v>
      </c>
      <c r="AQ342" s="22">
        <f>VLOOKUP($B342,Sheet3!$A:$Z,3,FALSE)</f>
        <v>2.806116730246791E-3</v>
      </c>
      <c r="AR342" s="22">
        <f>VLOOKUP($B342,Sheet3!$A:$Z,4,FALSE)</f>
        <v>7.5025203693444105E-4</v>
      </c>
      <c r="AS342" s="22">
        <f>VLOOKUP($B342,Sheet3!$A:$Z,5,FALSE)</f>
        <v>1.4746354956000453E-3</v>
      </c>
      <c r="AT342" s="22">
        <f>VLOOKUP($B342,Sheet3!$A:$Z,6,FALSE)</f>
        <v>5.1687476452671522E-4</v>
      </c>
      <c r="AU342" s="22">
        <f>VLOOKUP($B342,Sheet3!$A:$Z,6,FALSE)</f>
        <v>5.1687476452671522E-4</v>
      </c>
      <c r="AV342" s="22">
        <f>VLOOKUP($B342,Sheet3!$A:$Z,8,FALSE)</f>
        <v>1.7770195160311466E-4</v>
      </c>
      <c r="AW342" s="22">
        <f>VLOOKUP($B342,Sheet3!$A:$Z,9,FALSE)</f>
        <v>5.6404394420910518E-4</v>
      </c>
      <c r="AX342" s="22">
        <f>VLOOKUP($B342,Sheet3!$A:$Z,10,FALSE)</f>
        <v>1.7621261524588088E-4</v>
      </c>
      <c r="AY342" s="22">
        <f>VLOOKUP($B342,Sheet3!$A:$Z,11,FALSE)</f>
        <v>1.7204896988782159E-4</v>
      </c>
      <c r="AZ342" s="22">
        <f>VLOOKUP($B342,Sheet3!$A:$Z,12,FALSE)</f>
        <v>6.3626000584407808E-4</v>
      </c>
      <c r="BA342" s="22">
        <f>VLOOKUP($B342,Sheet3!$A:$Z,13,FALSE)</f>
        <v>1.643667216157213E-4</v>
      </c>
      <c r="BB342" s="22">
        <f>VLOOKUP($B342,Sheet3!$A:$Z,14,FALSE)</f>
        <v>4.759146253375945E-4</v>
      </c>
      <c r="BC342" s="23">
        <f>VLOOKUP($B342,Sheet3!$A:$Z,15,FALSE)</f>
        <v>1.4299448628544051E-4</v>
      </c>
      <c r="BD342" s="22">
        <f>VLOOKUP($B342,Sheet3!$A:$Z,16,FALSE)</f>
        <v>1.0509715864284578E-3</v>
      </c>
      <c r="BE342" s="22">
        <f>VLOOKUP($B342,Sheet3!$A:$Z,17,FALSE)</f>
        <v>1.0071894954280477E-3</v>
      </c>
      <c r="BF342" s="22">
        <f>VLOOKUP($B342,Sheet3!$A:$Z,18,FALSE)</f>
        <v>5.263131780796677E-4</v>
      </c>
      <c r="BG342" s="22">
        <f>VLOOKUP($B342,Sheet3!$A:$Z,19,FALSE)</f>
        <v>1.6436428074715037E-4</v>
      </c>
      <c r="BH342" s="22">
        <f>VLOOKUP($B342,Sheet3!$A:$Z,20,FALSE)</f>
        <v>3.1460761852796035E-4</v>
      </c>
      <c r="BI342" s="22">
        <f>VLOOKUP($B342,Sheet3!$A:$Z,21,FALSE)</f>
        <v>4.9899389237221857E-3</v>
      </c>
      <c r="BJ342" s="22">
        <f>VLOOKUP($B342,Sheet3!$A:$Z,22,FALSE)</f>
        <v>1.1023688654336793E-4</v>
      </c>
      <c r="BK342" s="22">
        <f>VLOOKUP($B342,Sheet3!$A:$Z,23,FALSE)</f>
        <v>1.3052317095183771E-4</v>
      </c>
      <c r="BL342" s="22">
        <f>VLOOKUP($B342,Sheet3!$A:$Z,24,FALSE)</f>
        <v>1.2358273685120479E-4</v>
      </c>
      <c r="BM342" s="22">
        <f>VLOOKUP($B342,Sheet3!$A:$Z,25,FALSE)</f>
        <v>1.3894710943274972E-4</v>
      </c>
      <c r="BN342" s="22">
        <f>VLOOKUP($B342,Sheet3!$A:$Z,25,FALSE)</f>
        <v>1.3894710943274972E-4</v>
      </c>
    </row>
    <row r="343" spans="1:66" hidden="1" x14ac:dyDescent="0.2">
      <c r="A343" t="str">
        <f>VLOOKUP(B343,Sheet3!A:B,2,FALSE)</f>
        <v>compare with baikal</v>
      </c>
      <c r="B343" s="12" t="s">
        <v>82</v>
      </c>
      <c r="C343" s="13">
        <v>62.82</v>
      </c>
      <c r="D343" s="13">
        <v>0</v>
      </c>
      <c r="E343" s="12" t="s">
        <v>1269</v>
      </c>
      <c r="F343" s="11" t="s">
        <v>1270</v>
      </c>
      <c r="G343" s="13" t="s">
        <v>307</v>
      </c>
      <c r="H343" s="12" t="s">
        <v>1113</v>
      </c>
      <c r="I343" s="12"/>
      <c r="J343" s="12" t="s">
        <v>308</v>
      </c>
      <c r="K343" s="12">
        <v>3</v>
      </c>
      <c r="L343" s="12">
        <v>92.16</v>
      </c>
      <c r="M343" s="12">
        <v>0</v>
      </c>
      <c r="N343" s="11" t="s">
        <v>309</v>
      </c>
      <c r="O343" s="11" t="s">
        <v>1176</v>
      </c>
      <c r="P343" s="11" t="s">
        <v>1271</v>
      </c>
      <c r="Q343" s="11" t="s">
        <v>1272</v>
      </c>
      <c r="R343" s="11" t="s">
        <v>1273</v>
      </c>
      <c r="S343" s="11" t="s">
        <v>312</v>
      </c>
      <c r="T343" s="11" t="s">
        <v>312</v>
      </c>
      <c r="U343" s="11" t="s">
        <v>1162</v>
      </c>
      <c r="V343" s="12" t="s">
        <v>1274</v>
      </c>
      <c r="W343" s="11" t="s">
        <v>1275</v>
      </c>
      <c r="X343" s="14">
        <v>7</v>
      </c>
      <c r="Y343" s="14">
        <v>883</v>
      </c>
      <c r="Z343" s="14">
        <v>7</v>
      </c>
      <c r="AA343" s="15">
        <v>0.91180999497727899</v>
      </c>
      <c r="AB343" s="16">
        <v>0.45186206148469699</v>
      </c>
      <c r="AC343" s="17">
        <v>848146</v>
      </c>
      <c r="AD343" s="14">
        <v>308027</v>
      </c>
      <c r="AE343" s="14">
        <v>308027</v>
      </c>
      <c r="AF343" s="14">
        <v>121163.714285714</v>
      </c>
      <c r="AG343" s="14">
        <v>121163.714285714</v>
      </c>
      <c r="AH343" s="14">
        <v>164970</v>
      </c>
      <c r="AI343" s="14">
        <v>164970</v>
      </c>
      <c r="AJ343" s="14">
        <v>11</v>
      </c>
      <c r="AK343" s="14">
        <v>40</v>
      </c>
      <c r="AL343" s="14">
        <v>0</v>
      </c>
      <c r="AM343" s="14">
        <v>0</v>
      </c>
      <c r="AN343" s="14">
        <v>1</v>
      </c>
      <c r="AO343" s="14">
        <v>0</v>
      </c>
      <c r="AP343" s="14">
        <v>41</v>
      </c>
      <c r="AQ343" s="22">
        <f>VLOOKUP($B343,Sheet3!$A:$Z,3,FALSE)</f>
        <v>6.7652388586532928E-5</v>
      </c>
      <c r="AR343" s="22">
        <f>VLOOKUP($B343,Sheet3!$A:$Z,4,FALSE)</f>
        <v>2.1102700765562982E-3</v>
      </c>
      <c r="AS343" s="22">
        <f>VLOOKUP($B343,Sheet3!$A:$Z,5,FALSE)</f>
        <v>2.2913422979579183E-4</v>
      </c>
      <c r="AT343" s="22">
        <f>VLOOKUP($B343,Sheet3!$A:$Z,6,FALSE)</f>
        <v>3.2380149968109264E-4</v>
      </c>
      <c r="AU343" s="22">
        <f>VLOOKUP($B343,Sheet3!$A:$Z,6,FALSE)</f>
        <v>3.2380149968109264E-4</v>
      </c>
      <c r="AV343" s="22">
        <f>VLOOKUP($B343,Sheet3!$A:$Z,8,FALSE)</f>
        <v>7.1031101736082305E-5</v>
      </c>
      <c r="AW343" s="22">
        <f>VLOOKUP($B343,Sheet3!$A:$Z,9,FALSE)</f>
        <v>6.5689750040153359E-5</v>
      </c>
      <c r="AX343" s="22">
        <f>VLOOKUP($B343,Sheet3!$A:$Z,10,FALSE)</f>
        <v>8.8499834688977137E-5</v>
      </c>
      <c r="AY343" s="22">
        <f>VLOOKUP($B343,Sheet3!$A:$Z,11,FALSE)</f>
        <v>5.0717132442110302E-8</v>
      </c>
      <c r="AZ343" s="22">
        <f>VLOOKUP($B343,Sheet3!$A:$Z,12,FALSE)</f>
        <v>2.4783503605697919E-7</v>
      </c>
      <c r="BA343" s="22">
        <f>VLOOKUP($B343,Sheet3!$A:$Z,13,FALSE)</f>
        <v>7.2830317803899458E-8</v>
      </c>
      <c r="BB343" s="22">
        <f>VLOOKUP($B343,Sheet3!$A:$Z,14,FALSE)</f>
        <v>2.9526247307877992E-7</v>
      </c>
      <c r="BC343" s="23">
        <f>VLOOKUP($B343,Sheet3!$A:$Z,15,FALSE)</f>
        <v>6.3065388282412121E-8</v>
      </c>
      <c r="BD343" s="22">
        <f>VLOOKUP($B343,Sheet3!$A:$Z,16,FALSE)</f>
        <v>2.7018284925419759E-5</v>
      </c>
      <c r="BE343" s="22">
        <f>VLOOKUP($B343,Sheet3!$A:$Z,17,FALSE)</f>
        <v>1.0022865706644024E-4</v>
      </c>
      <c r="BF343" s="22">
        <f>VLOOKUP($B343,Sheet3!$A:$Z,18,FALSE)</f>
        <v>9.5290924926112698E-4</v>
      </c>
      <c r="BG343" s="22">
        <f>VLOOKUP($B343,Sheet3!$A:$Z,19,FALSE)</f>
        <v>8.8049014957567886E-6</v>
      </c>
      <c r="BH343" s="22">
        <f>VLOOKUP($B343,Sheet3!$A:$Z,20,FALSE)</f>
        <v>4.9365564052912544E-5</v>
      </c>
      <c r="BI343" s="22">
        <f>VLOOKUP($B343,Sheet3!$A:$Z,21,FALSE)</f>
        <v>2.8208051099329424E-5</v>
      </c>
      <c r="BJ343" s="22">
        <f>VLOOKUP($B343,Sheet3!$A:$Z,22,FALSE)</f>
        <v>1.2202320225452524E-4</v>
      </c>
      <c r="BK343" s="22">
        <f>VLOOKUP($B343,Sheet3!$A:$Z,23,FALSE)</f>
        <v>3.5444203180782496E-5</v>
      </c>
      <c r="BL343" s="22">
        <f>VLOOKUP($B343,Sheet3!$A:$Z,24,FALSE)</f>
        <v>7.456708111527325E-5</v>
      </c>
      <c r="BM343" s="22">
        <f>VLOOKUP($B343,Sheet3!$A:$Z,25,FALSE)</f>
        <v>4.9148003726150896E-5</v>
      </c>
      <c r="BN343" s="22">
        <f>VLOOKUP($B343,Sheet3!$A:$Z,25,FALSE)</f>
        <v>4.9148003726150896E-5</v>
      </c>
    </row>
    <row r="344" spans="1:66" hidden="1" x14ac:dyDescent="0.2">
      <c r="A344">
        <f>VLOOKUP(B344,Sheet3!A:B,2,FALSE)</f>
        <v>0</v>
      </c>
      <c r="B344" s="12" t="s">
        <v>1426</v>
      </c>
      <c r="C344" s="13">
        <v>95.78</v>
      </c>
      <c r="D344" s="13">
        <v>6.56</v>
      </c>
      <c r="E344" s="12" t="s">
        <v>1427</v>
      </c>
      <c r="F344" s="11" t="s">
        <v>704</v>
      </c>
      <c r="G344" s="13" t="s">
        <v>705</v>
      </c>
      <c r="H344" s="12"/>
      <c r="I344" s="12"/>
      <c r="J344" s="12" t="s">
        <v>308</v>
      </c>
      <c r="K344" s="12">
        <v>4</v>
      </c>
      <c r="L344" s="12">
        <v>96.08</v>
      </c>
      <c r="M344" s="12">
        <v>0</v>
      </c>
      <c r="N344" s="11" t="s">
        <v>309</v>
      </c>
      <c r="O344" s="11" t="s">
        <v>496</v>
      </c>
      <c r="P344" s="11" t="s">
        <v>1428</v>
      </c>
      <c r="Q344" s="11" t="s">
        <v>1429</v>
      </c>
      <c r="R344" s="11" t="s">
        <v>312</v>
      </c>
      <c r="S344" s="11" t="s">
        <v>312</v>
      </c>
      <c r="T344" s="11" t="s">
        <v>312</v>
      </c>
      <c r="U344" s="11" t="s">
        <v>706</v>
      </c>
      <c r="V344" s="12" t="s">
        <v>1430</v>
      </c>
      <c r="W344" s="11" t="s">
        <v>1431</v>
      </c>
      <c r="X344" s="14">
        <v>254</v>
      </c>
      <c r="Y344" s="14">
        <v>3103</v>
      </c>
      <c r="Z344" s="14">
        <v>254</v>
      </c>
      <c r="AA344" s="15">
        <v>0.85658909368712699</v>
      </c>
      <c r="AB344" s="16">
        <v>0.55685125550959302</v>
      </c>
      <c r="AC344" s="17">
        <v>3254097</v>
      </c>
      <c r="AD344" s="14">
        <v>96975</v>
      </c>
      <c r="AE344" s="14">
        <v>96975</v>
      </c>
      <c r="AF344" s="14">
        <v>12811.405511811001</v>
      </c>
      <c r="AG344" s="14">
        <v>12811.405511811001</v>
      </c>
      <c r="AH344" s="14">
        <v>21210</v>
      </c>
      <c r="AI344" s="14">
        <v>21210</v>
      </c>
      <c r="AJ344" s="14">
        <v>11</v>
      </c>
      <c r="AK344" s="14">
        <v>47</v>
      </c>
      <c r="AL344" s="14">
        <v>0</v>
      </c>
      <c r="AM344" s="14">
        <v>1</v>
      </c>
      <c r="AN344" s="14">
        <v>0</v>
      </c>
      <c r="AO344" s="14">
        <v>1</v>
      </c>
      <c r="AP344" s="14">
        <v>49</v>
      </c>
      <c r="AQ344" s="22">
        <f>VLOOKUP($B344,Sheet3!$A:$Z,3,FALSE)</f>
        <v>2.053285812107182E-3</v>
      </c>
      <c r="AR344" s="22">
        <f>VLOOKUP($B344,Sheet3!$A:$Z,4,FALSE)</f>
        <v>3.4004786299374174E-4</v>
      </c>
      <c r="AS344" s="22">
        <f>VLOOKUP($B344,Sheet3!$A:$Z,5,FALSE)</f>
        <v>1.6083666056322121E-3</v>
      </c>
      <c r="AT344" s="22">
        <f>VLOOKUP($B344,Sheet3!$A:$Z,6,FALSE)</f>
        <v>3.6316806270932848E-4</v>
      </c>
      <c r="AU344" s="22">
        <f>VLOOKUP($B344,Sheet3!$A:$Z,6,FALSE)</f>
        <v>3.6316806270932848E-4</v>
      </c>
      <c r="AV344" s="22">
        <f>VLOOKUP($B344,Sheet3!$A:$Z,8,FALSE)</f>
        <v>1.4971184205342698E-6</v>
      </c>
      <c r="AW344" s="22">
        <f>VLOOKUP($B344,Sheet3!$A:$Z,9,FALSE)</f>
        <v>4.648972217395053E-6</v>
      </c>
      <c r="AX344" s="22">
        <f>VLOOKUP($B344,Sheet3!$A:$Z,10,FALSE)</f>
        <v>1.0959601445557542E-6</v>
      </c>
      <c r="AY344" s="22">
        <f>VLOOKUP($B344,Sheet3!$A:$Z,11,FALSE)</f>
        <v>1.1999787155555508E-6</v>
      </c>
      <c r="AZ344" s="22">
        <f>VLOOKUP($B344,Sheet3!$A:$Z,12,FALSE)</f>
        <v>1.5408518035619768E-6</v>
      </c>
      <c r="BA344" s="22">
        <f>VLOOKUP($B344,Sheet3!$A:$Z,13,FALSE)</f>
        <v>9.5913229517868414E-7</v>
      </c>
      <c r="BB344" s="22">
        <f>VLOOKUP($B344,Sheet3!$A:$Z,14,FALSE)</f>
        <v>1.0412609931625379E-6</v>
      </c>
      <c r="BC344" s="23">
        <f>VLOOKUP($B344,Sheet3!$A:$Z,15,FALSE)</f>
        <v>1.4169329137598563E-6</v>
      </c>
      <c r="BD344" s="22">
        <f>VLOOKUP($B344,Sheet3!$A:$Z,16,FALSE)</f>
        <v>3.2732462061360753E-4</v>
      </c>
      <c r="BE344" s="22">
        <f>VLOOKUP($B344,Sheet3!$A:$Z,17,FALSE)</f>
        <v>3.3021780610152185E-4</v>
      </c>
      <c r="BF344" s="22">
        <f>VLOOKUP($B344,Sheet3!$A:$Z,18,FALSE)</f>
        <v>1.3178409551785686E-4</v>
      </c>
      <c r="BG344" s="22">
        <f>VLOOKUP($B344,Sheet3!$A:$Z,19,FALSE)</f>
        <v>1.5741376679098778E-6</v>
      </c>
      <c r="BH344" s="22">
        <f>VLOOKUP($B344,Sheet3!$A:$Z,20,FALSE)</f>
        <v>1.1666095211045788E-6</v>
      </c>
      <c r="BI344" s="22">
        <f>VLOOKUP($B344,Sheet3!$A:$Z,21,FALSE)</f>
        <v>1.6030595108093285E-5</v>
      </c>
      <c r="BJ344" s="22">
        <f>VLOOKUP($B344,Sheet3!$A:$Z,22,FALSE)</f>
        <v>2.6139855026506276E-6</v>
      </c>
      <c r="BK344" s="22">
        <f>VLOOKUP($B344,Sheet3!$A:$Z,23,FALSE)</f>
        <v>3.2380622895550254E-6</v>
      </c>
      <c r="BL344" s="22">
        <f>VLOOKUP($B344,Sheet3!$A:$Z,24,FALSE)</f>
        <v>6.9458574829448335E-6</v>
      </c>
      <c r="BM344" s="22">
        <f>VLOOKUP($B344,Sheet3!$A:$Z,25,FALSE)</f>
        <v>2.0259104677546186E-6</v>
      </c>
      <c r="BN344" s="22">
        <f>VLOOKUP($B344,Sheet3!$A:$Z,25,FALSE)</f>
        <v>2.0259104677546186E-6</v>
      </c>
    </row>
    <row r="345" spans="1:66" hidden="1" x14ac:dyDescent="0.2">
      <c r="A345">
        <f>VLOOKUP(B345,Sheet3!A:B,2,FALSE)</f>
        <v>0</v>
      </c>
      <c r="B345" s="12" t="s">
        <v>1432</v>
      </c>
      <c r="C345" s="13">
        <v>93.22</v>
      </c>
      <c r="D345" s="13">
        <v>5.37</v>
      </c>
      <c r="E345" s="12" t="s">
        <v>1427</v>
      </c>
      <c r="F345" s="11" t="s">
        <v>1433</v>
      </c>
      <c r="G345" s="13" t="s">
        <v>332</v>
      </c>
      <c r="H345" s="12"/>
      <c r="I345" s="12"/>
      <c r="J345" s="12" t="s">
        <v>308</v>
      </c>
      <c r="K345" s="12">
        <v>16</v>
      </c>
      <c r="L345" s="12">
        <v>98.04</v>
      </c>
      <c r="M345" s="12">
        <v>5.88</v>
      </c>
      <c r="N345" s="11" t="s">
        <v>309</v>
      </c>
      <c r="O345" s="11" t="s">
        <v>496</v>
      </c>
      <c r="P345" s="11" t="s">
        <v>1428</v>
      </c>
      <c r="Q345" s="11" t="s">
        <v>1434</v>
      </c>
      <c r="R345" s="11" t="s">
        <v>1435</v>
      </c>
      <c r="S345" s="11" t="s">
        <v>312</v>
      </c>
      <c r="T345" s="11" t="s">
        <v>312</v>
      </c>
      <c r="U345" s="11" t="s">
        <v>333</v>
      </c>
      <c r="V345" s="12" t="s">
        <v>1436</v>
      </c>
      <c r="W345" s="11" t="s">
        <v>1437</v>
      </c>
      <c r="X345" s="14">
        <v>285</v>
      </c>
      <c r="Y345" s="14">
        <v>2535</v>
      </c>
      <c r="Z345" s="14">
        <v>285</v>
      </c>
      <c r="AA345" s="15">
        <v>0.91494313942299699</v>
      </c>
      <c r="AB345" s="16">
        <v>0.42294989714667097</v>
      </c>
      <c r="AC345" s="17">
        <v>2480717</v>
      </c>
      <c r="AD345" s="14">
        <v>41987</v>
      </c>
      <c r="AE345" s="14">
        <v>41987</v>
      </c>
      <c r="AF345" s="14">
        <v>8704.2701754385907</v>
      </c>
      <c r="AG345" s="14">
        <v>8704.2701754385907</v>
      </c>
      <c r="AH345" s="14">
        <v>12312</v>
      </c>
      <c r="AI345" s="14">
        <v>12312</v>
      </c>
      <c r="AJ345" s="14">
        <v>11</v>
      </c>
      <c r="AK345" s="14">
        <v>44</v>
      </c>
      <c r="AL345" s="14">
        <v>0</v>
      </c>
      <c r="AM345" s="14">
        <v>0</v>
      </c>
      <c r="AN345" s="14">
        <v>0</v>
      </c>
      <c r="AO345" s="14">
        <v>0</v>
      </c>
      <c r="AP345" s="14">
        <v>44</v>
      </c>
      <c r="AQ345" s="22">
        <f>VLOOKUP($B345,Sheet3!$A:$Z,3,FALSE)</f>
        <v>2.6969800295447485E-4</v>
      </c>
      <c r="AR345" s="22">
        <f>VLOOKUP($B345,Sheet3!$A:$Z,4,FALSE)</f>
        <v>2.7298232544588607E-4</v>
      </c>
      <c r="AS345" s="22">
        <f>VLOOKUP($B345,Sheet3!$A:$Z,5,FALSE)</f>
        <v>2.3206086672655389E-4</v>
      </c>
      <c r="AT345" s="22">
        <f>VLOOKUP($B345,Sheet3!$A:$Z,6,FALSE)</f>
        <v>2.542021558676998E-4</v>
      </c>
      <c r="AU345" s="22">
        <f>VLOOKUP($B345,Sheet3!$A:$Z,6,FALSE)</f>
        <v>2.542021558676998E-4</v>
      </c>
      <c r="AV345" s="22">
        <f>VLOOKUP($B345,Sheet3!$A:$Z,8,FALSE)</f>
        <v>4.0202260668544595E-4</v>
      </c>
      <c r="AW345" s="22">
        <f>VLOOKUP($B345,Sheet3!$A:$Z,9,FALSE)</f>
        <v>3.7338154503783474E-4</v>
      </c>
      <c r="AX345" s="22">
        <f>VLOOKUP($B345,Sheet3!$A:$Z,10,FALSE)</f>
        <v>3.7049881976527517E-4</v>
      </c>
      <c r="AY345" s="22">
        <f>VLOOKUP($B345,Sheet3!$A:$Z,11,FALSE)</f>
        <v>2.4733101964416498E-4</v>
      </c>
      <c r="AZ345" s="22">
        <f>VLOOKUP($B345,Sheet3!$A:$Z,12,FALSE)</f>
        <v>8.4369045054407939E-4</v>
      </c>
      <c r="BA345" s="22">
        <f>VLOOKUP($B345,Sheet3!$A:$Z,13,FALSE)</f>
        <v>1.4823212095004697E-4</v>
      </c>
      <c r="BB345" s="22">
        <f>VLOOKUP($B345,Sheet3!$A:$Z,14,FALSE)</f>
        <v>8.2185037606261285E-4</v>
      </c>
      <c r="BC345" s="23">
        <f>VLOOKUP($B345,Sheet3!$A:$Z,15,FALSE)</f>
        <v>1.9032693560537965E-4</v>
      </c>
      <c r="BD345" s="22">
        <f>VLOOKUP($B345,Sheet3!$A:$Z,16,FALSE)</f>
        <v>9.7166346440900821E-4</v>
      </c>
      <c r="BE345" s="22">
        <f>VLOOKUP($B345,Sheet3!$A:$Z,17,FALSE)</f>
        <v>8.816468055473642E-4</v>
      </c>
      <c r="BF345" s="22">
        <f>VLOOKUP($B345,Sheet3!$A:$Z,18,FALSE)</f>
        <v>7.6920398492587685E-4</v>
      </c>
      <c r="BG345" s="22">
        <f>VLOOKUP($B345,Sheet3!$A:$Z,19,FALSE)</f>
        <v>8.8375399222247967E-4</v>
      </c>
      <c r="BH345" s="22">
        <f>VLOOKUP($B345,Sheet3!$A:$Z,20,FALSE)</f>
        <v>7.5191819978172943E-4</v>
      </c>
      <c r="BI345" s="22">
        <f>VLOOKUP($B345,Sheet3!$A:$Z,21,FALSE)</f>
        <v>6.5003682584409395E-4</v>
      </c>
      <c r="BJ345" s="22">
        <f>VLOOKUP($B345,Sheet3!$A:$Z,22,FALSE)</f>
        <v>2.0089568393042971E-4</v>
      </c>
      <c r="BK345" s="22">
        <f>VLOOKUP($B345,Sheet3!$A:$Z,23,FALSE)</f>
        <v>6.4881102303821275E-5</v>
      </c>
      <c r="BL345" s="22">
        <f>VLOOKUP($B345,Sheet3!$A:$Z,24,FALSE)</f>
        <v>1.0610689477827029E-4</v>
      </c>
      <c r="BM345" s="22">
        <f>VLOOKUP($B345,Sheet3!$A:$Z,25,FALSE)</f>
        <v>4.1501579738353504E-4</v>
      </c>
      <c r="BN345" s="22">
        <f>VLOOKUP($B345,Sheet3!$A:$Z,25,FALSE)</f>
        <v>4.1501579738353504E-4</v>
      </c>
    </row>
    <row r="346" spans="1:66" hidden="1" x14ac:dyDescent="0.2">
      <c r="A346" t="str">
        <f>VLOOKUP(B346,Sheet3!A:B,2,FALSE)</f>
        <v>compare with baikal</v>
      </c>
      <c r="B346" s="12" t="s">
        <v>198</v>
      </c>
      <c r="C346" s="13">
        <v>96.59</v>
      </c>
      <c r="D346" s="13">
        <v>1.24</v>
      </c>
      <c r="E346" s="12" t="s">
        <v>1824</v>
      </c>
      <c r="F346" s="11" t="s">
        <v>1845</v>
      </c>
      <c r="G346" s="13" t="s">
        <v>307</v>
      </c>
      <c r="H346" s="12"/>
      <c r="I346" s="12"/>
      <c r="J346" s="12" t="s">
        <v>308</v>
      </c>
      <c r="K346" s="12">
        <v>5</v>
      </c>
      <c r="L346" s="12">
        <v>94.12</v>
      </c>
      <c r="M346" s="12">
        <v>5.88</v>
      </c>
      <c r="N346" s="11"/>
      <c r="O346" s="11"/>
      <c r="P346" s="11"/>
      <c r="Q346" s="11"/>
      <c r="R346" s="11"/>
      <c r="S346" s="11"/>
      <c r="T346" s="11"/>
      <c r="U346" s="11" t="s">
        <v>1845</v>
      </c>
      <c r="V346" s="12" t="s">
        <v>1891</v>
      </c>
      <c r="W346" s="11"/>
      <c r="X346" s="14">
        <v>579</v>
      </c>
      <c r="Y346" s="14">
        <v>4273</v>
      </c>
      <c r="Z346" s="14">
        <v>579</v>
      </c>
      <c r="AA346" s="15">
        <v>0.88511226526022901</v>
      </c>
      <c r="AB346" s="16">
        <v>0.68811467019774697</v>
      </c>
      <c r="AC346" s="17">
        <v>5070402</v>
      </c>
      <c r="AD346" s="14">
        <v>57941</v>
      </c>
      <c r="AE346" s="14">
        <v>57941</v>
      </c>
      <c r="AF346" s="14">
        <v>8757.17098445595</v>
      </c>
      <c r="AG346" s="14">
        <v>8757.17098445595</v>
      </c>
      <c r="AH346" s="14">
        <v>13413</v>
      </c>
      <c r="AI346" s="14">
        <v>13413</v>
      </c>
      <c r="AJ346" s="14">
        <v>11</v>
      </c>
      <c r="AK346" s="14">
        <v>51</v>
      </c>
      <c r="AL346" s="14">
        <v>0</v>
      </c>
      <c r="AM346" s="14">
        <v>0</v>
      </c>
      <c r="AN346" s="14">
        <v>2</v>
      </c>
      <c r="AO346" s="14">
        <v>2</v>
      </c>
      <c r="AP346" s="14">
        <v>55</v>
      </c>
      <c r="AQ346" s="22">
        <f>VLOOKUP($B346,Sheet3!$A:$Z,3,FALSE)</f>
        <v>8.3525900211632001E-5</v>
      </c>
      <c r="AR346" s="22">
        <f>VLOOKUP($B346,Sheet3!$A:$Z,4,FALSE)</f>
        <v>6.8158832857586043E-4</v>
      </c>
      <c r="AS346" s="22">
        <f>VLOOKUP($B346,Sheet3!$A:$Z,5,FALSE)</f>
        <v>2.5913348729479689E-4</v>
      </c>
      <c r="AT346" s="22">
        <f>VLOOKUP($B346,Sheet3!$A:$Z,6,FALSE)</f>
        <v>9.228620694049682E-4</v>
      </c>
      <c r="AU346" s="22">
        <f>VLOOKUP($B346,Sheet3!$A:$Z,6,FALSE)</f>
        <v>9.228620694049682E-4</v>
      </c>
      <c r="AV346" s="22">
        <f>VLOOKUP($B346,Sheet3!$A:$Z,8,FALSE)</f>
        <v>4.4180976696018862E-7</v>
      </c>
      <c r="AW346" s="22">
        <f>VLOOKUP($B346,Sheet3!$A:$Z,9,FALSE)</f>
        <v>1.2044351667550686E-5</v>
      </c>
      <c r="AX346" s="22">
        <f>VLOOKUP($B346,Sheet3!$A:$Z,10,FALSE)</f>
        <v>2.0514482733902987E-7</v>
      </c>
      <c r="AY346" s="22">
        <f>VLOOKUP($B346,Sheet3!$A:$Z,11,FALSE)</f>
        <v>4.9006552977269869E-7</v>
      </c>
      <c r="AZ346" s="22">
        <f>VLOOKUP($B346,Sheet3!$A:$Z,12,FALSE)</f>
        <v>1.7965712163857032E-5</v>
      </c>
      <c r="BA346" s="22">
        <f>VLOOKUP($B346,Sheet3!$A:$Z,13,FALSE)</f>
        <v>4.1073369183681939E-7</v>
      </c>
      <c r="BB346" s="22">
        <f>VLOOKUP($B346,Sheet3!$A:$Z,14,FALSE)</f>
        <v>1.6614033671062992E-5</v>
      </c>
      <c r="BC346" s="23">
        <f>VLOOKUP($B346,Sheet3!$A:$Z,15,FALSE)</f>
        <v>4.342607754081338E-7</v>
      </c>
      <c r="BD346" s="22">
        <f>VLOOKUP($B346,Sheet3!$A:$Z,16,FALSE)</f>
        <v>1.8042338410741335E-5</v>
      </c>
      <c r="BE346" s="22">
        <f>VLOOKUP($B346,Sheet3!$A:$Z,17,FALSE)</f>
        <v>1.3978464019966752E-3</v>
      </c>
      <c r="BF346" s="22">
        <f>VLOOKUP($B346,Sheet3!$A:$Z,18,FALSE)</f>
        <v>1.5658568022798515E-3</v>
      </c>
      <c r="BG346" s="22">
        <f>VLOOKUP($B346,Sheet3!$A:$Z,19,FALSE)</f>
        <v>8.5798469582577173E-7</v>
      </c>
      <c r="BH346" s="22">
        <f>VLOOKUP($B346,Sheet3!$A:$Z,20,FALSE)</f>
        <v>1.2348969400029807E-5</v>
      </c>
      <c r="BI346" s="22">
        <f>VLOOKUP($B346,Sheet3!$A:$Z,21,FALSE)</f>
        <v>1.0540627252173783E-5</v>
      </c>
      <c r="BJ346" s="22">
        <f>VLOOKUP($B346,Sheet3!$A:$Z,22,FALSE)</f>
        <v>2.9098229572785831E-7</v>
      </c>
      <c r="BK346" s="22">
        <f>VLOOKUP($B346,Sheet3!$A:$Z,23,FALSE)</f>
        <v>5.4998389023939886E-7</v>
      </c>
      <c r="BL346" s="22">
        <f>VLOOKUP($B346,Sheet3!$A:$Z,24,FALSE)</f>
        <v>8.9798298654624745E-7</v>
      </c>
      <c r="BM346" s="22">
        <f>VLOOKUP($B346,Sheet3!$A:$Z,25,FALSE)</f>
        <v>4.368156796919263E-7</v>
      </c>
      <c r="BN346" s="22">
        <f>VLOOKUP($B346,Sheet3!$A:$Z,25,FALSE)</f>
        <v>4.368156796919263E-7</v>
      </c>
    </row>
    <row r="347" spans="1:66" hidden="1" x14ac:dyDescent="0.2">
      <c r="A347">
        <f>VLOOKUP(B347,Sheet3!A:B,2,FALSE)</f>
        <v>0</v>
      </c>
      <c r="B347" s="12" t="s">
        <v>1439</v>
      </c>
      <c r="C347" s="13">
        <v>90.48</v>
      </c>
      <c r="D347" s="13">
        <v>1.68</v>
      </c>
      <c r="E347" s="12" t="s">
        <v>1427</v>
      </c>
      <c r="F347" s="11" t="s">
        <v>1440</v>
      </c>
      <c r="G347" s="13" t="s">
        <v>332</v>
      </c>
      <c r="H347" s="12"/>
      <c r="I347" s="12"/>
      <c r="J347" s="12" t="s">
        <v>308</v>
      </c>
      <c r="K347" s="12">
        <v>2</v>
      </c>
      <c r="L347" s="12">
        <v>96.08</v>
      </c>
      <c r="M347" s="12">
        <v>1.96</v>
      </c>
      <c r="N347" s="11" t="s">
        <v>309</v>
      </c>
      <c r="O347" s="11" t="s">
        <v>496</v>
      </c>
      <c r="P347" s="11" t="s">
        <v>1428</v>
      </c>
      <c r="Q347" s="11" t="s">
        <v>1434</v>
      </c>
      <c r="R347" s="11" t="s">
        <v>1441</v>
      </c>
      <c r="S347" s="11" t="s">
        <v>312</v>
      </c>
      <c r="T347" s="11" t="s">
        <v>312</v>
      </c>
      <c r="U347" s="11" t="s">
        <v>1442</v>
      </c>
      <c r="V347" s="12" t="s">
        <v>1443</v>
      </c>
      <c r="W347" s="11" t="s">
        <v>1444</v>
      </c>
      <c r="X347" s="14">
        <v>166</v>
      </c>
      <c r="Y347" s="14">
        <v>4182</v>
      </c>
      <c r="Z347" s="14">
        <v>166</v>
      </c>
      <c r="AA347" s="15">
        <v>0.91438723038414205</v>
      </c>
      <c r="AB347" s="16">
        <v>0.52746406035585602</v>
      </c>
      <c r="AC347" s="17">
        <v>4651479</v>
      </c>
      <c r="AD347" s="14">
        <v>363697</v>
      </c>
      <c r="AE347" s="14">
        <v>363697</v>
      </c>
      <c r="AF347" s="14">
        <v>28020.957831325301</v>
      </c>
      <c r="AG347" s="14">
        <v>28020.957831325301</v>
      </c>
      <c r="AH347" s="14">
        <v>69041</v>
      </c>
      <c r="AI347" s="14">
        <v>69041</v>
      </c>
      <c r="AJ347" s="14">
        <v>11</v>
      </c>
      <c r="AK347" s="14">
        <v>42</v>
      </c>
      <c r="AL347" s="14">
        <v>0</v>
      </c>
      <c r="AM347" s="14">
        <v>0</v>
      </c>
      <c r="AN347" s="14">
        <v>0</v>
      </c>
      <c r="AO347" s="14">
        <v>0</v>
      </c>
      <c r="AP347" s="14">
        <v>42</v>
      </c>
      <c r="AQ347" s="22">
        <f>VLOOKUP($B347,Sheet3!$A:$Z,3,FALSE)</f>
        <v>1.8769356626859323E-5</v>
      </c>
      <c r="AR347" s="22">
        <f>VLOOKUP($B347,Sheet3!$A:$Z,4,FALSE)</f>
        <v>2.5559805203903666E-5</v>
      </c>
      <c r="AS347" s="22">
        <f>VLOOKUP($B347,Sheet3!$A:$Z,5,FALSE)</f>
        <v>2.753479795528565E-5</v>
      </c>
      <c r="AT347" s="22">
        <f>VLOOKUP($B347,Sheet3!$A:$Z,6,FALSE)</f>
        <v>1.3976424029563347E-5</v>
      </c>
      <c r="AU347" s="22">
        <f>VLOOKUP($B347,Sheet3!$A:$Z,6,FALSE)</f>
        <v>1.3976424029563347E-5</v>
      </c>
      <c r="AV347" s="22">
        <f>VLOOKUP($B347,Sheet3!$A:$Z,8,FALSE)</f>
        <v>5.8557637482942674E-7</v>
      </c>
      <c r="AW347" s="22">
        <f>VLOOKUP($B347,Sheet3!$A:$Z,9,FALSE)</f>
        <v>1.6542401087048941E-5</v>
      </c>
      <c r="AX347" s="22">
        <f>VLOOKUP($B347,Sheet3!$A:$Z,10,FALSE)</f>
        <v>6.9645538606167233E-7</v>
      </c>
      <c r="AY347" s="22">
        <f>VLOOKUP($B347,Sheet3!$A:$Z,11,FALSE)</f>
        <v>1.0054188562415079E-6</v>
      </c>
      <c r="AZ347" s="22">
        <f>VLOOKUP($B347,Sheet3!$A:$Z,12,FALSE)</f>
        <v>8.1191770867648219E-4</v>
      </c>
      <c r="BA347" s="22">
        <f>VLOOKUP($B347,Sheet3!$A:$Z,13,FALSE)</f>
        <v>4.0407625019444466E-6</v>
      </c>
      <c r="BB347" s="22">
        <f>VLOOKUP($B347,Sheet3!$A:$Z,14,FALSE)</f>
        <v>2.7239971212576382E-3</v>
      </c>
      <c r="BC347" s="23">
        <f>VLOOKUP($B347,Sheet3!$A:$Z,15,FALSE)</f>
        <v>1.1951331702611109E-6</v>
      </c>
      <c r="BD347" s="22">
        <f>VLOOKUP($B347,Sheet3!$A:$Z,16,FALSE)</f>
        <v>3.2704048615952251E-6</v>
      </c>
      <c r="BE347" s="22">
        <f>VLOOKUP($B347,Sheet3!$A:$Z,17,FALSE)</f>
        <v>3.0805414666297582E-6</v>
      </c>
      <c r="BF347" s="22">
        <f>VLOOKUP($B347,Sheet3!$A:$Z,18,FALSE)</f>
        <v>2.3120470382887554E-6</v>
      </c>
      <c r="BG347" s="22">
        <f>VLOOKUP($B347,Sheet3!$A:$Z,19,FALSE)</f>
        <v>1.9447035308985E-6</v>
      </c>
      <c r="BH347" s="22">
        <f>VLOOKUP($B347,Sheet3!$A:$Z,20,FALSE)</f>
        <v>9.4755427470326145E-6</v>
      </c>
      <c r="BI347" s="22">
        <f>VLOOKUP($B347,Sheet3!$A:$Z,21,FALSE)</f>
        <v>2.2081227685980172E-6</v>
      </c>
      <c r="BJ347" s="22">
        <f>VLOOKUP($B347,Sheet3!$A:$Z,22,FALSE)</f>
        <v>2.0877420164352753E-6</v>
      </c>
      <c r="BK347" s="22">
        <f>VLOOKUP($B347,Sheet3!$A:$Z,23,FALSE)</f>
        <v>3.1450442218691165E-6</v>
      </c>
      <c r="BL347" s="22">
        <f>VLOOKUP($B347,Sheet3!$A:$Z,24,FALSE)</f>
        <v>2.1065100463266336E-6</v>
      </c>
      <c r="BM347" s="22">
        <f>VLOOKUP($B347,Sheet3!$A:$Z,25,FALSE)</f>
        <v>2.0378121446961575E-6</v>
      </c>
      <c r="BN347" s="22">
        <f>VLOOKUP($B347,Sheet3!$A:$Z,25,FALSE)</f>
        <v>2.0378121446961575E-6</v>
      </c>
    </row>
    <row r="348" spans="1:66" hidden="1" x14ac:dyDescent="0.2">
      <c r="A348" t="str">
        <f>VLOOKUP(B348,Sheet3!A:B,2,FALSE)</f>
        <v>compare with baikal</v>
      </c>
      <c r="B348" s="12" t="s">
        <v>202</v>
      </c>
      <c r="C348" s="13">
        <v>66.290000000000006</v>
      </c>
      <c r="D348" s="13">
        <v>3</v>
      </c>
      <c r="E348" s="12" t="s">
        <v>1824</v>
      </c>
      <c r="F348" s="11" t="s">
        <v>1863</v>
      </c>
      <c r="G348" s="13" t="s">
        <v>307</v>
      </c>
      <c r="H348" s="12"/>
      <c r="I348" s="12"/>
      <c r="J348" s="12" t="s">
        <v>308</v>
      </c>
      <c r="K348" s="12">
        <v>6</v>
      </c>
      <c r="L348" s="12">
        <v>84.31</v>
      </c>
      <c r="M348" s="12">
        <v>7.84</v>
      </c>
      <c r="N348" s="11" t="s">
        <v>309</v>
      </c>
      <c r="O348" s="11" t="s">
        <v>1864</v>
      </c>
      <c r="P348" s="11" t="s">
        <v>312</v>
      </c>
      <c r="Q348" s="11" t="s">
        <v>312</v>
      </c>
      <c r="R348" s="11" t="s">
        <v>312</v>
      </c>
      <c r="S348" s="11" t="s">
        <v>312</v>
      </c>
      <c r="T348" s="11" t="s">
        <v>312</v>
      </c>
      <c r="U348" s="11" t="s">
        <v>1845</v>
      </c>
      <c r="V348" s="12" t="s">
        <v>1865</v>
      </c>
      <c r="W348" s="11" t="s">
        <v>1866</v>
      </c>
      <c r="X348" s="14">
        <v>2262</v>
      </c>
      <c r="Y348" s="14">
        <v>5719</v>
      </c>
      <c r="Z348" s="14">
        <v>2262</v>
      </c>
      <c r="AA348" s="15">
        <v>0.88276107616771204</v>
      </c>
      <c r="AB348" s="16">
        <v>0.64389280726505804</v>
      </c>
      <c r="AC348" s="17">
        <v>5471229</v>
      </c>
      <c r="AD348" s="14">
        <v>10402</v>
      </c>
      <c r="AE348" s="14">
        <v>10402</v>
      </c>
      <c r="AF348" s="14">
        <v>2418.7572944296999</v>
      </c>
      <c r="AG348" s="14">
        <v>2418.7572944296999</v>
      </c>
      <c r="AH348" s="14">
        <v>2423</v>
      </c>
      <c r="AI348" s="14">
        <v>2423</v>
      </c>
      <c r="AJ348" s="14">
        <v>11</v>
      </c>
      <c r="AK348" s="14">
        <v>30</v>
      </c>
      <c r="AL348" s="14">
        <v>0</v>
      </c>
      <c r="AM348" s="14">
        <v>0</v>
      </c>
      <c r="AN348" s="14">
        <v>1</v>
      </c>
      <c r="AO348" s="14">
        <v>4</v>
      </c>
      <c r="AP348" s="14">
        <v>35</v>
      </c>
      <c r="AQ348" s="22">
        <f>VLOOKUP($B348,Sheet3!$A:$Z,3,FALSE)</f>
        <v>2.0737102205214302E-4</v>
      </c>
      <c r="AR348" s="22">
        <f>VLOOKUP($B348,Sheet3!$A:$Z,4,FALSE)</f>
        <v>6.6978961161932328E-4</v>
      </c>
      <c r="AS348" s="22">
        <f>VLOOKUP($B348,Sheet3!$A:$Z,5,FALSE)</f>
        <v>7.076713095969994E-4</v>
      </c>
      <c r="AT348" s="22">
        <f>VLOOKUP($B348,Sheet3!$A:$Z,6,FALSE)</f>
        <v>9.3828384388479282E-4</v>
      </c>
      <c r="AU348" s="22">
        <f>VLOOKUP($B348,Sheet3!$A:$Z,6,FALSE)</f>
        <v>9.3828384388479282E-4</v>
      </c>
      <c r="AV348" s="22">
        <f>VLOOKUP($B348,Sheet3!$A:$Z,8,FALSE)</f>
        <v>3.4387364223662437E-7</v>
      </c>
      <c r="AW348" s="22">
        <f>VLOOKUP($B348,Sheet3!$A:$Z,9,FALSE)</f>
        <v>2.5634790350372491E-6</v>
      </c>
      <c r="AX348" s="22">
        <f>VLOOKUP($B348,Sheet3!$A:$Z,10,FALSE)</f>
        <v>2.7202388767412858E-7</v>
      </c>
      <c r="AY348" s="22">
        <f>VLOOKUP($B348,Sheet3!$A:$Z,11,FALSE)</f>
        <v>5.0985500662401672E-7</v>
      </c>
      <c r="AZ348" s="22">
        <f>VLOOKUP($B348,Sheet3!$A:$Z,12,FALSE)</f>
        <v>2.0533245184332918E-6</v>
      </c>
      <c r="BA348" s="22">
        <f>VLOOKUP($B348,Sheet3!$A:$Z,13,FALSE)</f>
        <v>3.1807536131317408E-7</v>
      </c>
      <c r="BB348" s="22">
        <f>VLOOKUP($B348,Sheet3!$A:$Z,14,FALSE)</f>
        <v>1.9232971025424947E-6</v>
      </c>
      <c r="BC348" s="23">
        <f>VLOOKUP($B348,Sheet3!$A:$Z,15,FALSE)</f>
        <v>3.0328252569185381E-7</v>
      </c>
      <c r="BD348" s="22">
        <f>VLOOKUP($B348,Sheet3!$A:$Z,16,FALSE)</f>
        <v>4.5346337335527746E-5</v>
      </c>
      <c r="BE348" s="22">
        <f>VLOOKUP($B348,Sheet3!$A:$Z,17,FALSE)</f>
        <v>2.0192647127731636E-3</v>
      </c>
      <c r="BF348" s="22">
        <f>VLOOKUP($B348,Sheet3!$A:$Z,18,FALSE)</f>
        <v>1.0345670188237066E-3</v>
      </c>
      <c r="BG348" s="22">
        <f>VLOOKUP($B348,Sheet3!$A:$Z,19,FALSE)</f>
        <v>4.1868691248321479E-7</v>
      </c>
      <c r="BH348" s="22">
        <f>VLOOKUP($B348,Sheet3!$A:$Z,20,FALSE)</f>
        <v>1.6236778056074195E-6</v>
      </c>
      <c r="BI348" s="22">
        <f>VLOOKUP($B348,Sheet3!$A:$Z,21,FALSE)</f>
        <v>1.4836575081703776E-5</v>
      </c>
      <c r="BJ348" s="22">
        <f>VLOOKUP($B348,Sheet3!$A:$Z,22,FALSE)</f>
        <v>3.2875510934847526E-7</v>
      </c>
      <c r="BK348" s="22">
        <f>VLOOKUP($B348,Sheet3!$A:$Z,23,FALSE)</f>
        <v>4.8547479582196648E-7</v>
      </c>
      <c r="BL348" s="22">
        <f>VLOOKUP($B348,Sheet3!$A:$Z,24,FALSE)</f>
        <v>5.0859923411451585E-7</v>
      </c>
      <c r="BM348" s="22">
        <f>VLOOKUP($B348,Sheet3!$A:$Z,25,FALSE)</f>
        <v>3.8301847766463587E-7</v>
      </c>
      <c r="BN348" s="22">
        <f>VLOOKUP($B348,Sheet3!$A:$Z,25,FALSE)</f>
        <v>3.8301847766463587E-7</v>
      </c>
    </row>
    <row r="349" spans="1:66" hidden="1" x14ac:dyDescent="0.2">
      <c r="A349" t="str">
        <f>VLOOKUP(B349,Sheet3!A:B,2,FALSE)</f>
        <v>compare with baikal</v>
      </c>
      <c r="B349" s="12" t="s">
        <v>206</v>
      </c>
      <c r="C349" s="13">
        <v>83.52</v>
      </c>
      <c r="D349" s="13">
        <v>7.73</v>
      </c>
      <c r="E349" s="12" t="s">
        <v>1824</v>
      </c>
      <c r="F349" s="11" t="s">
        <v>1863</v>
      </c>
      <c r="G349" s="13" t="s">
        <v>307</v>
      </c>
      <c r="H349" s="12"/>
      <c r="I349" s="12"/>
      <c r="J349" s="12" t="s">
        <v>308</v>
      </c>
      <c r="K349" s="12">
        <v>6</v>
      </c>
      <c r="L349" s="12">
        <v>94.12</v>
      </c>
      <c r="M349" s="12">
        <v>7.84</v>
      </c>
      <c r="N349" s="11" t="s">
        <v>309</v>
      </c>
      <c r="O349" s="11" t="s">
        <v>1878</v>
      </c>
      <c r="P349" s="11" t="s">
        <v>312</v>
      </c>
      <c r="Q349" s="11" t="s">
        <v>312</v>
      </c>
      <c r="R349" s="11" t="s">
        <v>312</v>
      </c>
      <c r="S349" s="11" t="s">
        <v>312</v>
      </c>
      <c r="T349" s="11" t="s">
        <v>312</v>
      </c>
      <c r="U349" s="11" t="s">
        <v>1845</v>
      </c>
      <c r="V349" s="12" t="s">
        <v>1879</v>
      </c>
      <c r="W349" s="11" t="s">
        <v>1866</v>
      </c>
      <c r="X349" s="14">
        <v>2923</v>
      </c>
      <c r="Y349" s="14">
        <v>9184</v>
      </c>
      <c r="Z349" s="14">
        <v>2923</v>
      </c>
      <c r="AA349" s="15">
        <v>0.87526623386875202</v>
      </c>
      <c r="AB349" s="16">
        <v>0.64079606165129199</v>
      </c>
      <c r="AC349" s="17">
        <v>9437661</v>
      </c>
      <c r="AD349" s="14">
        <v>21179</v>
      </c>
      <c r="AE349" s="14">
        <v>21179</v>
      </c>
      <c r="AF349" s="14">
        <v>3228.7584673280799</v>
      </c>
      <c r="AG349" s="14">
        <v>3228.7584673280799</v>
      </c>
      <c r="AH349" s="14">
        <v>3465</v>
      </c>
      <c r="AI349" s="14">
        <v>3465</v>
      </c>
      <c r="AJ349" s="14">
        <v>11</v>
      </c>
      <c r="AK349" s="14">
        <v>36</v>
      </c>
      <c r="AL349" s="14">
        <v>0</v>
      </c>
      <c r="AM349" s="14">
        <v>0</v>
      </c>
      <c r="AN349" s="14">
        <v>1</v>
      </c>
      <c r="AO349" s="14">
        <v>3</v>
      </c>
      <c r="AP349" s="14">
        <v>40</v>
      </c>
      <c r="AQ349" s="22">
        <f>VLOOKUP($B349,Sheet3!$A:$Z,3,FALSE)</f>
        <v>1.7698855242482319E-4</v>
      </c>
      <c r="AR349" s="22">
        <f>VLOOKUP($B349,Sheet3!$A:$Z,4,FALSE)</f>
        <v>6.6312255470192592E-4</v>
      </c>
      <c r="AS349" s="22">
        <f>VLOOKUP($B349,Sheet3!$A:$Z,5,FALSE)</f>
        <v>5.0979761483490389E-4</v>
      </c>
      <c r="AT349" s="22">
        <f>VLOOKUP($B349,Sheet3!$A:$Z,6,FALSE)</f>
        <v>9.8891856745639186E-4</v>
      </c>
      <c r="AU349" s="22">
        <f>VLOOKUP($B349,Sheet3!$A:$Z,6,FALSE)</f>
        <v>9.8891856745639186E-4</v>
      </c>
      <c r="AV349" s="22">
        <f>VLOOKUP($B349,Sheet3!$A:$Z,8,FALSE)</f>
        <v>6.1939512712650919E-7</v>
      </c>
      <c r="AW349" s="22">
        <f>VLOOKUP($B349,Sheet3!$A:$Z,9,FALSE)</f>
        <v>7.3381401091845852E-6</v>
      </c>
      <c r="AX349" s="22">
        <f>VLOOKUP($B349,Sheet3!$A:$Z,10,FALSE)</f>
        <v>4.3106169036655302E-7</v>
      </c>
      <c r="AY349" s="22">
        <f>VLOOKUP($B349,Sheet3!$A:$Z,11,FALSE)</f>
        <v>3.0245863394158913E-7</v>
      </c>
      <c r="AZ349" s="22">
        <f>VLOOKUP($B349,Sheet3!$A:$Z,12,FALSE)</f>
        <v>9.597539594463434E-6</v>
      </c>
      <c r="BA349" s="22">
        <f>VLOOKUP($B349,Sheet3!$A:$Z,13,FALSE)</f>
        <v>3.1481735801648375E-7</v>
      </c>
      <c r="BB349" s="22">
        <f>VLOOKUP($B349,Sheet3!$A:$Z,14,FALSE)</f>
        <v>7.7720682106275652E-6</v>
      </c>
      <c r="BC349" s="23">
        <f>VLOOKUP($B349,Sheet3!$A:$Z,15,FALSE)</f>
        <v>2.8515918558279499E-7</v>
      </c>
      <c r="BD349" s="22">
        <f>VLOOKUP($B349,Sheet3!$A:$Z,16,FALSE)</f>
        <v>3.6964712491766114E-5</v>
      </c>
      <c r="BE349" s="22">
        <f>VLOOKUP($B349,Sheet3!$A:$Z,17,FALSE)</f>
        <v>1.6880918010050651E-3</v>
      </c>
      <c r="BF349" s="22">
        <f>VLOOKUP($B349,Sheet3!$A:$Z,18,FALSE)</f>
        <v>1.016544278265898E-3</v>
      </c>
      <c r="BG349" s="22">
        <f>VLOOKUP($B349,Sheet3!$A:$Z,19,FALSE)</f>
        <v>6.7367979663379588E-7</v>
      </c>
      <c r="BH349" s="22">
        <f>VLOOKUP($B349,Sheet3!$A:$Z,20,FALSE)</f>
        <v>6.6052142844418823E-6</v>
      </c>
      <c r="BI349" s="22">
        <f>VLOOKUP($B349,Sheet3!$A:$Z,21,FALSE)</f>
        <v>1.6066398130394272E-5</v>
      </c>
      <c r="BJ349" s="22">
        <f>VLOOKUP($B349,Sheet3!$A:$Z,22,FALSE)</f>
        <v>4.9141607073055197E-7</v>
      </c>
      <c r="BK349" s="22">
        <f>VLOOKUP($B349,Sheet3!$A:$Z,23,FALSE)</f>
        <v>5.6123140993688761E-7</v>
      </c>
      <c r="BL349" s="22">
        <f>VLOOKUP($B349,Sheet3!$A:$Z,24,FALSE)</f>
        <v>6.8490270345677603E-7</v>
      </c>
      <c r="BM349" s="22">
        <f>VLOOKUP($B349,Sheet3!$A:$Z,25,FALSE)</f>
        <v>4.0044273405967884E-7</v>
      </c>
      <c r="BN349" s="22">
        <f>VLOOKUP($B349,Sheet3!$A:$Z,25,FALSE)</f>
        <v>4.0044273405967884E-7</v>
      </c>
    </row>
    <row r="350" spans="1:66" hidden="1" x14ac:dyDescent="0.2">
      <c r="A350" t="str">
        <f>VLOOKUP(B350,Sheet3!A:B,2,FALSE)</f>
        <v>compare with baikal</v>
      </c>
      <c r="B350" s="12" t="s">
        <v>214</v>
      </c>
      <c r="C350" s="13">
        <v>97.8</v>
      </c>
      <c r="D350" s="13">
        <v>1.65</v>
      </c>
      <c r="E350" s="12" t="s">
        <v>1824</v>
      </c>
      <c r="F350" s="11" t="s">
        <v>1835</v>
      </c>
      <c r="G350" s="13" t="s">
        <v>307</v>
      </c>
      <c r="H350" s="12"/>
      <c r="I350" s="12"/>
      <c r="J350" s="12" t="s">
        <v>308</v>
      </c>
      <c r="K350" s="12">
        <v>7</v>
      </c>
      <c r="L350" s="12">
        <v>96.08</v>
      </c>
      <c r="M350" s="12">
        <v>2.63</v>
      </c>
      <c r="N350" s="11" t="s">
        <v>309</v>
      </c>
      <c r="O350" s="11" t="s">
        <v>1299</v>
      </c>
      <c r="P350" s="11" t="s">
        <v>1836</v>
      </c>
      <c r="Q350" s="11" t="s">
        <v>1837</v>
      </c>
      <c r="R350" s="11" t="s">
        <v>1838</v>
      </c>
      <c r="S350" s="11" t="s">
        <v>1839</v>
      </c>
      <c r="T350" s="11" t="s">
        <v>312</v>
      </c>
      <c r="U350" s="11" t="s">
        <v>1840</v>
      </c>
      <c r="V350" s="12" t="s">
        <v>1841</v>
      </c>
      <c r="W350" s="11" t="s">
        <v>1842</v>
      </c>
      <c r="X350" s="14">
        <v>191</v>
      </c>
      <c r="Y350" s="14">
        <v>3857</v>
      </c>
      <c r="Z350" s="14">
        <v>191</v>
      </c>
      <c r="AA350" s="15">
        <v>0.85716436343357005</v>
      </c>
      <c r="AB350" s="16">
        <v>0.40274089023189202</v>
      </c>
      <c r="AC350" s="17">
        <v>4045328</v>
      </c>
      <c r="AD350" s="14">
        <v>254297</v>
      </c>
      <c r="AE350" s="14">
        <v>254297</v>
      </c>
      <c r="AF350" s="14">
        <v>21179.727748691101</v>
      </c>
      <c r="AG350" s="14">
        <v>21179.727748691101</v>
      </c>
      <c r="AH350" s="14">
        <v>66104</v>
      </c>
      <c r="AI350" s="14">
        <v>66104</v>
      </c>
      <c r="AJ350" s="14">
        <v>11</v>
      </c>
      <c r="AK350" s="14">
        <v>46</v>
      </c>
      <c r="AL350" s="14">
        <v>0</v>
      </c>
      <c r="AM350" s="14">
        <v>0</v>
      </c>
      <c r="AN350" s="14">
        <v>0</v>
      </c>
      <c r="AO350" s="14">
        <v>0</v>
      </c>
      <c r="AP350" s="14">
        <v>46</v>
      </c>
      <c r="AQ350" s="22">
        <f>VLOOKUP($B350,Sheet3!$A:$Z,3,FALSE)</f>
        <v>5.4249318753060239E-3</v>
      </c>
      <c r="AR350" s="22">
        <f>VLOOKUP($B350,Sheet3!$A:$Z,4,FALSE)</f>
        <v>6.0604508786290786E-4</v>
      </c>
      <c r="AS350" s="22">
        <f>VLOOKUP($B350,Sheet3!$A:$Z,5,FALSE)</f>
        <v>1.9487924375630888E-3</v>
      </c>
      <c r="AT350" s="22">
        <f>VLOOKUP($B350,Sheet3!$A:$Z,6,FALSE)</f>
        <v>5.1286201976104295E-4</v>
      </c>
      <c r="AU350" s="22">
        <f>VLOOKUP($B350,Sheet3!$A:$Z,6,FALSE)</f>
        <v>5.1286201976104295E-4</v>
      </c>
      <c r="AV350" s="22">
        <f>VLOOKUP($B350,Sheet3!$A:$Z,8,FALSE)</f>
        <v>7.3839672677558591E-7</v>
      </c>
      <c r="AW350" s="22">
        <f>VLOOKUP($B350,Sheet3!$A:$Z,9,FALSE)</f>
        <v>8.5391297330953352E-5</v>
      </c>
      <c r="AX350" s="22">
        <f>VLOOKUP($B350,Sheet3!$A:$Z,10,FALSE)</f>
        <v>6.0154505811451293E-8</v>
      </c>
      <c r="AY350" s="22">
        <f>VLOOKUP($B350,Sheet3!$A:$Z,11,FALSE)</f>
        <v>3.303654054472424E-8</v>
      </c>
      <c r="AZ350" s="22">
        <f>VLOOKUP($B350,Sheet3!$A:$Z,12,FALSE)</f>
        <v>1.0450511533412688E-4</v>
      </c>
      <c r="BA350" s="22">
        <f>VLOOKUP($B350,Sheet3!$A:$Z,13,FALSE)</f>
        <v>9.0011950527690888E-8</v>
      </c>
      <c r="BB350" s="22">
        <f>VLOOKUP($B350,Sheet3!$A:$Z,14,FALSE)</f>
        <v>4.9786645444663082E-6</v>
      </c>
      <c r="BC350" s="23">
        <f>VLOOKUP($B350,Sheet3!$A:$Z,15,FALSE)</f>
        <v>1.9561468853684451E-8</v>
      </c>
      <c r="BD350" s="22">
        <f>VLOOKUP($B350,Sheet3!$A:$Z,16,FALSE)</f>
        <v>1.6272261960135989E-3</v>
      </c>
      <c r="BE350" s="22">
        <f>VLOOKUP($B350,Sheet3!$A:$Z,17,FALSE)</f>
        <v>1.522086388417171E-3</v>
      </c>
      <c r="BF350" s="22">
        <f>VLOOKUP($B350,Sheet3!$A:$Z,18,FALSE)</f>
        <v>4.4784376545734303E-4</v>
      </c>
      <c r="BG350" s="22">
        <f>VLOOKUP($B350,Sheet3!$A:$Z,19,FALSE)</f>
        <v>7.8371491598275625E-8</v>
      </c>
      <c r="BH350" s="22">
        <f>VLOOKUP($B350,Sheet3!$A:$Z,20,FALSE)</f>
        <v>3.4342075542028192E-6</v>
      </c>
      <c r="BI350" s="22">
        <f>VLOOKUP($B350,Sheet3!$A:$Z,21,FALSE)</f>
        <v>2.7805287309846331E-3</v>
      </c>
      <c r="BJ350" s="22">
        <f>VLOOKUP($B350,Sheet3!$A:$Z,22,FALSE)</f>
        <v>6.735239441706242E-8</v>
      </c>
      <c r="BK350" s="22">
        <f>VLOOKUP($B350,Sheet3!$A:$Z,23,FALSE)</f>
        <v>9.8005236292282052E-8</v>
      </c>
      <c r="BL350" s="22">
        <f>VLOOKUP($B350,Sheet3!$A:$Z,24,FALSE)</f>
        <v>9.6297232553454901E-8</v>
      </c>
      <c r="BM350" s="22">
        <f>VLOOKUP($B350,Sheet3!$A:$Z,25,FALSE)</f>
        <v>7.7051122617076828E-8</v>
      </c>
      <c r="BN350" s="22">
        <f>VLOOKUP($B350,Sheet3!$A:$Z,25,FALSE)</f>
        <v>7.7051122617076828E-8</v>
      </c>
    </row>
    <row r="351" spans="1:66" hidden="1" x14ac:dyDescent="0.2">
      <c r="A351" t="str">
        <f>VLOOKUP(B351,Sheet3!A:B,2,FALSE)</f>
        <v>compare with baikal</v>
      </c>
      <c r="B351" s="12" t="s">
        <v>141</v>
      </c>
      <c r="C351" s="13">
        <v>98.9</v>
      </c>
      <c r="D351" s="13">
        <v>2.85</v>
      </c>
      <c r="E351" s="12" t="s">
        <v>1824</v>
      </c>
      <c r="F351" s="11" t="s">
        <v>1835</v>
      </c>
      <c r="G351" s="13" t="s">
        <v>307</v>
      </c>
      <c r="H351" s="12"/>
      <c r="I351" s="12"/>
      <c r="J351" s="12" t="s">
        <v>308</v>
      </c>
      <c r="K351" s="12">
        <v>9</v>
      </c>
      <c r="L351" s="12">
        <v>94.12</v>
      </c>
      <c r="M351" s="12">
        <v>5.26</v>
      </c>
      <c r="N351" s="11" t="s">
        <v>309</v>
      </c>
      <c r="O351" s="11" t="s">
        <v>1299</v>
      </c>
      <c r="P351" s="11" t="s">
        <v>1836</v>
      </c>
      <c r="Q351" s="11" t="s">
        <v>1837</v>
      </c>
      <c r="R351" s="11" t="s">
        <v>1838</v>
      </c>
      <c r="S351" s="11" t="s">
        <v>1847</v>
      </c>
      <c r="T351" s="11" t="s">
        <v>312</v>
      </c>
      <c r="U351" s="11" t="s">
        <v>1840</v>
      </c>
      <c r="V351" s="12" t="s">
        <v>1848</v>
      </c>
      <c r="W351" s="11" t="s">
        <v>1849</v>
      </c>
      <c r="X351" s="14">
        <v>362</v>
      </c>
      <c r="Y351" s="14">
        <v>3572</v>
      </c>
      <c r="Z351" s="14">
        <v>362</v>
      </c>
      <c r="AA351" s="15">
        <v>0.86576516387278801</v>
      </c>
      <c r="AB351" s="16">
        <v>0.42344051874732402</v>
      </c>
      <c r="AC351" s="17">
        <v>3457560</v>
      </c>
      <c r="AD351" s="14">
        <v>65507</v>
      </c>
      <c r="AE351" s="14">
        <v>65507</v>
      </c>
      <c r="AF351" s="14">
        <v>9551.2707182320391</v>
      </c>
      <c r="AG351" s="14">
        <v>9551.2707182320391</v>
      </c>
      <c r="AH351" s="14">
        <v>15226</v>
      </c>
      <c r="AI351" s="14">
        <v>15226</v>
      </c>
      <c r="AJ351" s="14">
        <v>11</v>
      </c>
      <c r="AK351" s="14">
        <v>48</v>
      </c>
      <c r="AL351" s="14">
        <v>0</v>
      </c>
      <c r="AM351" s="14">
        <v>1</v>
      </c>
      <c r="AN351" s="14">
        <v>0</v>
      </c>
      <c r="AO351" s="14">
        <v>1</v>
      </c>
      <c r="AP351" s="14">
        <v>50</v>
      </c>
      <c r="AQ351" s="22">
        <f>VLOOKUP($B351,Sheet3!$A:$Z,3,FALSE)</f>
        <v>8.2120059595381153E-3</v>
      </c>
      <c r="AR351" s="22">
        <f>VLOOKUP($B351,Sheet3!$A:$Z,4,FALSE)</f>
        <v>1.1238796986545417E-3</v>
      </c>
      <c r="AS351" s="22">
        <f>VLOOKUP($B351,Sheet3!$A:$Z,5,FALSE)</f>
        <v>3.0170471432686345E-3</v>
      </c>
      <c r="AT351" s="22">
        <f>VLOOKUP($B351,Sheet3!$A:$Z,6,FALSE)</f>
        <v>8.3915858573592168E-4</v>
      </c>
      <c r="AU351" s="22">
        <f>VLOOKUP($B351,Sheet3!$A:$Z,6,FALSE)</f>
        <v>8.3915858573592168E-4</v>
      </c>
      <c r="AV351" s="22">
        <f>VLOOKUP($B351,Sheet3!$A:$Z,8,FALSE)</f>
        <v>7.2688559175903354E-7</v>
      </c>
      <c r="AW351" s="22">
        <f>VLOOKUP($B351,Sheet3!$A:$Z,9,FALSE)</f>
        <v>1.584499898420168E-4</v>
      </c>
      <c r="AX351" s="22">
        <f>VLOOKUP($B351,Sheet3!$A:$Z,10,FALSE)</f>
        <v>4.0234878442857045E-8</v>
      </c>
      <c r="AY351" s="22">
        <f>VLOOKUP($B351,Sheet3!$A:$Z,11,FALSE)</f>
        <v>4.4909476424867321E-8</v>
      </c>
      <c r="AZ351" s="22">
        <f>VLOOKUP($B351,Sheet3!$A:$Z,12,FALSE)</f>
        <v>2.4889121246784155E-4</v>
      </c>
      <c r="BA351" s="22">
        <f>VLOOKUP($B351,Sheet3!$A:$Z,13,FALSE)</f>
        <v>3.306066984646131E-8</v>
      </c>
      <c r="BB351" s="22">
        <f>VLOOKUP($B351,Sheet3!$A:$Z,14,FALSE)</f>
        <v>7.8251118697859792E-6</v>
      </c>
      <c r="BC351" s="23">
        <f>VLOOKUP($B351,Sheet3!$A:$Z,15,FALSE)</f>
        <v>3.1692022633689849E-8</v>
      </c>
      <c r="BD351" s="22">
        <f>VLOOKUP($B351,Sheet3!$A:$Z,16,FALSE)</f>
        <v>1.924481158736772E-3</v>
      </c>
      <c r="BE351" s="22">
        <f>VLOOKUP($B351,Sheet3!$A:$Z,17,FALSE)</f>
        <v>1.6414837119429399E-3</v>
      </c>
      <c r="BF351" s="22">
        <f>VLOOKUP($B351,Sheet3!$A:$Z,18,FALSE)</f>
        <v>6.0933609595400725E-4</v>
      </c>
      <c r="BG351" s="22">
        <f>VLOOKUP($B351,Sheet3!$A:$Z,19,FALSE)</f>
        <v>1.0056652845362158E-7</v>
      </c>
      <c r="BH351" s="22">
        <f>VLOOKUP($B351,Sheet3!$A:$Z,20,FALSE)</f>
        <v>6.406604254738186E-6</v>
      </c>
      <c r="BI351" s="22">
        <f>VLOOKUP($B351,Sheet3!$A:$Z,21,FALSE)</f>
        <v>4.3651445920353917E-3</v>
      </c>
      <c r="BJ351" s="22">
        <f>VLOOKUP($B351,Sheet3!$A:$Z,22,FALSE)</f>
        <v>2.2911092687870343E-8</v>
      </c>
      <c r="BK351" s="22">
        <f>VLOOKUP($B351,Sheet3!$A:$Z,23,FALSE)</f>
        <v>2.1547646580223391E-8</v>
      </c>
      <c r="BL351" s="22">
        <f>VLOOKUP($B351,Sheet3!$A:$Z,24,FALSE)</f>
        <v>1.7555872422193965E-8</v>
      </c>
      <c r="BM351" s="22">
        <f>VLOOKUP($B351,Sheet3!$A:$Z,25,FALSE)</f>
        <v>2.7642023057219879E-9</v>
      </c>
      <c r="BN351" s="22">
        <f>VLOOKUP($B351,Sheet3!$A:$Z,25,FALSE)</f>
        <v>2.7642023057219879E-9</v>
      </c>
    </row>
    <row r="352" spans="1:66" hidden="1" x14ac:dyDescent="0.2">
      <c r="A352" t="str">
        <f>VLOOKUP(B352,Sheet3!A:B,2,FALSE)</f>
        <v>compare with baikal</v>
      </c>
      <c r="B352" s="12" t="s">
        <v>39</v>
      </c>
      <c r="C352" s="13">
        <v>85.8</v>
      </c>
      <c r="D352" s="13">
        <v>4.72</v>
      </c>
      <c r="E352" s="12" t="s">
        <v>1795</v>
      </c>
      <c r="F352" s="11" t="s">
        <v>1796</v>
      </c>
      <c r="G352" s="13" t="s">
        <v>307</v>
      </c>
      <c r="H352" s="12"/>
      <c r="I352" s="12"/>
      <c r="J352" s="12" t="s">
        <v>308</v>
      </c>
      <c r="K352" s="12">
        <v>22</v>
      </c>
      <c r="L352" s="12">
        <v>94.12</v>
      </c>
      <c r="M352" s="12">
        <v>2.63</v>
      </c>
      <c r="N352" s="11" t="s">
        <v>309</v>
      </c>
      <c r="O352" s="11" t="s">
        <v>1299</v>
      </c>
      <c r="P352" s="11" t="s">
        <v>1797</v>
      </c>
      <c r="Q352" s="11" t="s">
        <v>1798</v>
      </c>
      <c r="R352" s="11" t="s">
        <v>1799</v>
      </c>
      <c r="S352" s="11" t="s">
        <v>1800</v>
      </c>
      <c r="T352" s="11" t="s">
        <v>312</v>
      </c>
      <c r="U352" s="11" t="s">
        <v>1796</v>
      </c>
      <c r="V352" s="12" t="s">
        <v>1801</v>
      </c>
      <c r="W352" s="11" t="s">
        <v>1802</v>
      </c>
      <c r="X352" s="14">
        <v>385</v>
      </c>
      <c r="Y352" s="14">
        <v>2060</v>
      </c>
      <c r="Z352" s="14">
        <v>385</v>
      </c>
      <c r="AA352" s="15">
        <v>0.93278461274376101</v>
      </c>
      <c r="AB352" s="16">
        <v>0.66568096984873604</v>
      </c>
      <c r="AC352" s="17">
        <v>2079747</v>
      </c>
      <c r="AD352" s="14">
        <v>33297</v>
      </c>
      <c r="AE352" s="14">
        <v>33297</v>
      </c>
      <c r="AF352" s="14">
        <v>5401.9402597402504</v>
      </c>
      <c r="AG352" s="14">
        <v>5401.9402597402504</v>
      </c>
      <c r="AH352" s="14">
        <v>7059</v>
      </c>
      <c r="AI352" s="14">
        <v>7059</v>
      </c>
      <c r="AJ352" s="14">
        <v>11</v>
      </c>
      <c r="AK352" s="14">
        <v>32</v>
      </c>
      <c r="AL352" s="14">
        <v>0</v>
      </c>
      <c r="AM352" s="14">
        <v>0</v>
      </c>
      <c r="AN352" s="14">
        <v>0</v>
      </c>
      <c r="AO352" s="14">
        <v>0</v>
      </c>
      <c r="AP352" s="14">
        <v>32</v>
      </c>
      <c r="AQ352" s="22">
        <f>VLOOKUP($B352,Sheet3!$A:$Z,3,FALSE)</f>
        <v>4.9786418649873671E-3</v>
      </c>
      <c r="AR352" s="22">
        <f>VLOOKUP($B352,Sheet3!$A:$Z,4,FALSE)</f>
        <v>4.8901733310616202E-3</v>
      </c>
      <c r="AS352" s="22">
        <f>VLOOKUP($B352,Sheet3!$A:$Z,5,FALSE)</f>
        <v>5.053314801597578E-3</v>
      </c>
      <c r="AT352" s="22">
        <f>VLOOKUP($B352,Sheet3!$A:$Z,6,FALSE)</f>
        <v>6.8694555368114278E-3</v>
      </c>
      <c r="AU352" s="22">
        <f>VLOOKUP($B352,Sheet3!$A:$Z,6,FALSE)</f>
        <v>6.8694555368114278E-3</v>
      </c>
      <c r="AV352" s="22">
        <f>VLOOKUP($B352,Sheet3!$A:$Z,8,FALSE)</f>
        <v>8.3975188714145253E-3</v>
      </c>
      <c r="AW352" s="22">
        <f>VLOOKUP($B352,Sheet3!$A:$Z,9,FALSE)</f>
        <v>6.1285630617184551E-3</v>
      </c>
      <c r="AX352" s="22">
        <f>VLOOKUP($B352,Sheet3!$A:$Z,10,FALSE)</f>
        <v>7.3336502235715811E-3</v>
      </c>
      <c r="AY352" s="22">
        <f>VLOOKUP($B352,Sheet3!$A:$Z,11,FALSE)</f>
        <v>6.9563277047156574E-3</v>
      </c>
      <c r="AZ352" s="22">
        <f>VLOOKUP($B352,Sheet3!$A:$Z,12,FALSE)</f>
        <v>8.2157598190349293E-4</v>
      </c>
      <c r="BA352" s="22">
        <f>VLOOKUP($B352,Sheet3!$A:$Z,13,FALSE)</f>
        <v>8.2896798263769333E-3</v>
      </c>
      <c r="BB352" s="22">
        <f>VLOOKUP($B352,Sheet3!$A:$Z,14,FALSE)</f>
        <v>1.0293161198551032E-3</v>
      </c>
      <c r="BC352" s="23">
        <f>VLOOKUP($B352,Sheet3!$A:$Z,15,FALSE)</f>
        <v>6.1929566119260813E-3</v>
      </c>
      <c r="BD352" s="22">
        <f>VLOOKUP($B352,Sheet3!$A:$Z,16,FALSE)</f>
        <v>4.2859325329192462E-3</v>
      </c>
      <c r="BE352" s="22">
        <f>VLOOKUP($B352,Sheet3!$A:$Z,17,FALSE)</f>
        <v>3.392103579338778E-3</v>
      </c>
      <c r="BF352" s="22">
        <f>VLOOKUP($B352,Sheet3!$A:$Z,18,FALSE)</f>
        <v>3.2859303069928472E-3</v>
      </c>
      <c r="BG352" s="22">
        <f>VLOOKUP($B352,Sheet3!$A:$Z,19,FALSE)</f>
        <v>4.4927050205812412E-3</v>
      </c>
      <c r="BH352" s="22">
        <f>VLOOKUP($B352,Sheet3!$A:$Z,20,FALSE)</f>
        <v>2.135139214382601E-3</v>
      </c>
      <c r="BI352" s="22">
        <f>VLOOKUP($B352,Sheet3!$A:$Z,21,FALSE)</f>
        <v>1.6761430479870483E-3</v>
      </c>
      <c r="BJ352" s="22">
        <f>VLOOKUP($B352,Sheet3!$A:$Z,22,FALSE)</f>
        <v>3.5740461052843849E-3</v>
      </c>
      <c r="BK352" s="22">
        <f>VLOOKUP($B352,Sheet3!$A:$Z,23,FALSE)</f>
        <v>2.09471678375008E-3</v>
      </c>
      <c r="BL352" s="22">
        <f>VLOOKUP($B352,Sheet3!$A:$Z,24,FALSE)</f>
        <v>3.5679176114309665E-3</v>
      </c>
      <c r="BM352" s="22">
        <f>VLOOKUP($B352,Sheet3!$A:$Z,25,FALSE)</f>
        <v>3.0623036999603494E-3</v>
      </c>
      <c r="BN352" s="22">
        <f>VLOOKUP($B352,Sheet3!$A:$Z,25,FALSE)</f>
        <v>3.0623036999603494E-3</v>
      </c>
    </row>
    <row r="353" spans="1:66" hidden="1" x14ac:dyDescent="0.2">
      <c r="A353" t="str">
        <f>VLOOKUP(B353,Sheet3!A:B,2,FALSE)</f>
        <v>compare with baikal</v>
      </c>
      <c r="B353" s="12" t="s">
        <v>22</v>
      </c>
      <c r="C353" s="13">
        <v>92.8</v>
      </c>
      <c r="D353" s="13">
        <v>2.27</v>
      </c>
      <c r="E353" s="12" t="s">
        <v>1795</v>
      </c>
      <c r="F353" s="11" t="s">
        <v>1796</v>
      </c>
      <c r="G353" s="13" t="s">
        <v>307</v>
      </c>
      <c r="H353" s="12"/>
      <c r="I353" s="12"/>
      <c r="J353" s="12" t="s">
        <v>308</v>
      </c>
      <c r="K353" s="12">
        <v>14</v>
      </c>
      <c r="L353" s="12">
        <v>92.16</v>
      </c>
      <c r="M353" s="12">
        <v>5.88</v>
      </c>
      <c r="N353" s="11"/>
      <c r="O353" s="11"/>
      <c r="P353" s="11"/>
      <c r="Q353" s="11"/>
      <c r="R353" s="11"/>
      <c r="S353" s="11"/>
      <c r="T353" s="11"/>
      <c r="U353" s="11" t="s">
        <v>1796</v>
      </c>
      <c r="V353" s="12" t="s">
        <v>1813</v>
      </c>
      <c r="W353" s="11"/>
      <c r="X353" s="14">
        <v>228</v>
      </c>
      <c r="Y353" s="14">
        <v>1890</v>
      </c>
      <c r="Z353" s="14">
        <v>228</v>
      </c>
      <c r="AA353" s="15">
        <v>0.939376131308713</v>
      </c>
      <c r="AB353" s="16">
        <v>0.62771432679585304</v>
      </c>
      <c r="AC353" s="17">
        <v>1996029</v>
      </c>
      <c r="AD353" s="14">
        <v>90680</v>
      </c>
      <c r="AE353" s="14">
        <v>90680</v>
      </c>
      <c r="AF353" s="14">
        <v>8754.5131578947294</v>
      </c>
      <c r="AG353" s="14">
        <v>8754.5131578947294</v>
      </c>
      <c r="AH353" s="14">
        <v>22352</v>
      </c>
      <c r="AI353" s="14">
        <v>22352</v>
      </c>
      <c r="AJ353" s="14">
        <v>11</v>
      </c>
      <c r="AK353" s="14">
        <v>42</v>
      </c>
      <c r="AL353" s="14">
        <v>0</v>
      </c>
      <c r="AM353" s="14">
        <v>0</v>
      </c>
      <c r="AN353" s="14">
        <v>0</v>
      </c>
      <c r="AO353" s="14">
        <v>0</v>
      </c>
      <c r="AP353" s="14">
        <v>42</v>
      </c>
      <c r="AQ353" s="22">
        <f>VLOOKUP($B353,Sheet3!$A:$Z,3,FALSE)</f>
        <v>6.121857853719154E-3</v>
      </c>
      <c r="AR353" s="22">
        <f>VLOOKUP($B353,Sheet3!$A:$Z,4,FALSE)</f>
        <v>8.9978384396272957E-3</v>
      </c>
      <c r="AS353" s="22">
        <f>VLOOKUP($B353,Sheet3!$A:$Z,5,FALSE)</f>
        <v>6.851885938838901E-3</v>
      </c>
      <c r="AT353" s="22">
        <f>VLOOKUP($B353,Sheet3!$A:$Z,6,FALSE)</f>
        <v>6.1821952298919576E-3</v>
      </c>
      <c r="AU353" s="22">
        <f>VLOOKUP($B353,Sheet3!$A:$Z,6,FALSE)</f>
        <v>6.1821952298919576E-3</v>
      </c>
      <c r="AV353" s="22">
        <f>VLOOKUP($B353,Sheet3!$A:$Z,8,FALSE)</f>
        <v>3.822962601024449E-3</v>
      </c>
      <c r="AW353" s="22">
        <f>VLOOKUP($B353,Sheet3!$A:$Z,9,FALSE)</f>
        <v>2.4539228348185154E-2</v>
      </c>
      <c r="AX353" s="22">
        <f>VLOOKUP($B353,Sheet3!$A:$Z,10,FALSE)</f>
        <v>3.4119669745406697E-3</v>
      </c>
      <c r="AY353" s="22">
        <f>VLOOKUP($B353,Sheet3!$A:$Z,11,FALSE)</f>
        <v>3.9914361977638618E-3</v>
      </c>
      <c r="AZ353" s="22">
        <f>VLOOKUP($B353,Sheet3!$A:$Z,12,FALSE)</f>
        <v>3.7724039908703801E-2</v>
      </c>
      <c r="BA353" s="22">
        <f>VLOOKUP($B353,Sheet3!$A:$Z,13,FALSE)</f>
        <v>4.1358757037543445E-3</v>
      </c>
      <c r="BB353" s="22">
        <f>VLOOKUP($B353,Sheet3!$A:$Z,14,FALSE)</f>
        <v>4.2099435818434387E-2</v>
      </c>
      <c r="BC353" s="23">
        <f>VLOOKUP($B353,Sheet3!$A:$Z,15,FALSE)</f>
        <v>3.5801416339226923E-3</v>
      </c>
      <c r="BD353" s="22">
        <f>VLOOKUP($B353,Sheet3!$A:$Z,16,FALSE)</f>
        <v>6.8587242471928045E-3</v>
      </c>
      <c r="BE353" s="22">
        <f>VLOOKUP($B353,Sheet3!$A:$Z,17,FALSE)</f>
        <v>6.9817866850225918E-3</v>
      </c>
      <c r="BF353" s="22">
        <f>VLOOKUP($B353,Sheet3!$A:$Z,18,FALSE)</f>
        <v>7.4644943778635819E-3</v>
      </c>
      <c r="BG353" s="22">
        <f>VLOOKUP($B353,Sheet3!$A:$Z,19,FALSE)</f>
        <v>4.4533079371122195E-3</v>
      </c>
      <c r="BH353" s="22">
        <f>VLOOKUP($B353,Sheet3!$A:$Z,20,FALSE)</f>
        <v>2.0266960072152465E-2</v>
      </c>
      <c r="BI353" s="22">
        <f>VLOOKUP($B353,Sheet3!$A:$Z,21,FALSE)</f>
        <v>2.4748489361476347E-2</v>
      </c>
      <c r="BJ353" s="22">
        <f>VLOOKUP($B353,Sheet3!$A:$Z,22,FALSE)</f>
        <v>3.0531263166297365E-3</v>
      </c>
      <c r="BK353" s="22">
        <f>VLOOKUP($B353,Sheet3!$A:$Z,23,FALSE)</f>
        <v>3.0856985214359916E-3</v>
      </c>
      <c r="BL353" s="22">
        <f>VLOOKUP($B353,Sheet3!$A:$Z,24,FALSE)</f>
        <v>3.1971349141875602E-3</v>
      </c>
      <c r="BM353" s="22">
        <f>VLOOKUP($B353,Sheet3!$A:$Z,25,FALSE)</f>
        <v>4.305547026683434E-3</v>
      </c>
      <c r="BN353" s="22">
        <f>VLOOKUP($B353,Sheet3!$A:$Z,25,FALSE)</f>
        <v>4.305547026683434E-3</v>
      </c>
    </row>
    <row r="354" spans="1:66" hidden="1" x14ac:dyDescent="0.2">
      <c r="A354" t="str">
        <f>VLOOKUP(B354,Sheet3!A:B,2,FALSE)</f>
        <v>compare with baikal</v>
      </c>
      <c r="B354" s="12" t="s">
        <v>221</v>
      </c>
      <c r="C354" s="13">
        <v>98.86</v>
      </c>
      <c r="D354" s="13">
        <v>2.94</v>
      </c>
      <c r="E354" s="12" t="s">
        <v>1795</v>
      </c>
      <c r="F354" s="11" t="s">
        <v>1796</v>
      </c>
      <c r="G354" s="13" t="s">
        <v>307</v>
      </c>
      <c r="H354" s="12"/>
      <c r="I354" s="12"/>
      <c r="J354" s="12" t="s">
        <v>308</v>
      </c>
      <c r="K354" s="12">
        <v>19</v>
      </c>
      <c r="L354" s="12">
        <v>96.08</v>
      </c>
      <c r="M354" s="12">
        <v>5.26</v>
      </c>
      <c r="N354" s="11" t="s">
        <v>309</v>
      </c>
      <c r="O354" s="11" t="s">
        <v>1299</v>
      </c>
      <c r="P354" s="11" t="s">
        <v>1797</v>
      </c>
      <c r="Q354" s="11" t="s">
        <v>1798</v>
      </c>
      <c r="R354" s="11" t="s">
        <v>1799</v>
      </c>
      <c r="S354" s="11" t="s">
        <v>1804</v>
      </c>
      <c r="T354" s="11" t="s">
        <v>312</v>
      </c>
      <c r="U354" s="11" t="s">
        <v>1796</v>
      </c>
      <c r="V354" s="12" t="s">
        <v>1814</v>
      </c>
      <c r="W354" s="11" t="s">
        <v>1815</v>
      </c>
      <c r="X354" s="14">
        <v>136</v>
      </c>
      <c r="Y354" s="14">
        <v>2664</v>
      </c>
      <c r="Z354" s="14">
        <v>136</v>
      </c>
      <c r="AA354" s="15">
        <v>0.89218068810439499</v>
      </c>
      <c r="AB354" s="16">
        <v>0.71217242973815997</v>
      </c>
      <c r="AC354" s="17">
        <v>3233085</v>
      </c>
      <c r="AD354" s="14">
        <v>159880</v>
      </c>
      <c r="AE354" s="14">
        <v>159880</v>
      </c>
      <c r="AF354" s="14">
        <v>23772.683823529402</v>
      </c>
      <c r="AG354" s="14">
        <v>23772.683823529402</v>
      </c>
      <c r="AH354" s="14">
        <v>42290</v>
      </c>
      <c r="AI354" s="14">
        <v>42290</v>
      </c>
      <c r="AJ354" s="14">
        <v>11</v>
      </c>
      <c r="AK354" s="14">
        <v>45</v>
      </c>
      <c r="AL354" s="14">
        <v>0</v>
      </c>
      <c r="AM354" s="14">
        <v>0</v>
      </c>
      <c r="AN354" s="14">
        <v>0</v>
      </c>
      <c r="AO354" s="14">
        <v>1</v>
      </c>
      <c r="AP354" s="14">
        <v>46</v>
      </c>
      <c r="AQ354" s="22">
        <f>VLOOKUP($B354,Sheet3!$A:$Z,3,FALSE)</f>
        <v>5.6997324484169974E-4</v>
      </c>
      <c r="AR354" s="22">
        <f>VLOOKUP($B354,Sheet3!$A:$Z,4,FALSE)</f>
        <v>5.8427189833313751E-4</v>
      </c>
      <c r="AS354" s="22">
        <f>VLOOKUP($B354,Sheet3!$A:$Z,5,FALSE)</f>
        <v>6.0892492342493672E-4</v>
      </c>
      <c r="AT354" s="22">
        <f>VLOOKUP($B354,Sheet3!$A:$Z,6,FALSE)</f>
        <v>6.3637278588983017E-4</v>
      </c>
      <c r="AU354" s="22">
        <f>VLOOKUP($B354,Sheet3!$A:$Z,6,FALSE)</f>
        <v>6.3637278588983017E-4</v>
      </c>
      <c r="AV354" s="22">
        <f>VLOOKUP($B354,Sheet3!$A:$Z,8,FALSE)</f>
        <v>5.0466474471064682E-4</v>
      </c>
      <c r="AW354" s="22">
        <f>VLOOKUP($B354,Sheet3!$A:$Z,9,FALSE)</f>
        <v>8.417412558254419E-4</v>
      </c>
      <c r="AX354" s="22">
        <f>VLOOKUP($B354,Sheet3!$A:$Z,10,FALSE)</f>
        <v>3.5181302901905758E-4</v>
      </c>
      <c r="AY354" s="22">
        <f>VLOOKUP($B354,Sheet3!$A:$Z,11,FALSE)</f>
        <v>5.735375884803216E-4</v>
      </c>
      <c r="AZ354" s="22">
        <f>VLOOKUP($B354,Sheet3!$A:$Z,12,FALSE)</f>
        <v>3.1912207421323307E-3</v>
      </c>
      <c r="BA354" s="22">
        <f>VLOOKUP($B354,Sheet3!$A:$Z,13,FALSE)</f>
        <v>5.4238473660122991E-4</v>
      </c>
      <c r="BB354" s="22">
        <f>VLOOKUP($B354,Sheet3!$A:$Z,14,FALSE)</f>
        <v>5.5036170571261438E-3</v>
      </c>
      <c r="BC354" s="23">
        <f>VLOOKUP($B354,Sheet3!$A:$Z,15,FALSE)</f>
        <v>4.967877612471332E-4</v>
      </c>
      <c r="BD354" s="22">
        <f>VLOOKUP($B354,Sheet3!$A:$Z,16,FALSE)</f>
        <v>7.658707852839701E-4</v>
      </c>
      <c r="BE354" s="22">
        <f>VLOOKUP($B354,Sheet3!$A:$Z,17,FALSE)</f>
        <v>1.2542042931868132E-3</v>
      </c>
      <c r="BF354" s="22">
        <f>VLOOKUP($B354,Sheet3!$A:$Z,18,FALSE)</f>
        <v>1.1762405264403597E-3</v>
      </c>
      <c r="BG354" s="22">
        <f>VLOOKUP($B354,Sheet3!$A:$Z,19,FALSE)</f>
        <v>8.4915839155781962E-4</v>
      </c>
      <c r="BH354" s="22">
        <f>VLOOKUP($B354,Sheet3!$A:$Z,20,FALSE)</f>
        <v>8.5085883220950055E-4</v>
      </c>
      <c r="BI354" s="22">
        <f>VLOOKUP($B354,Sheet3!$A:$Z,21,FALSE)</f>
        <v>6.1957443756745451E-4</v>
      </c>
      <c r="BJ354" s="22">
        <f>VLOOKUP($B354,Sheet3!$A:$Z,22,FALSE)</f>
        <v>5.9859626413665717E-4</v>
      </c>
      <c r="BK354" s="22">
        <f>VLOOKUP($B354,Sheet3!$A:$Z,23,FALSE)</f>
        <v>2.6542388632025957E-4</v>
      </c>
      <c r="BL354" s="22">
        <f>VLOOKUP($B354,Sheet3!$A:$Z,24,FALSE)</f>
        <v>7.2403259402295929E-4</v>
      </c>
      <c r="BM354" s="22">
        <f>VLOOKUP($B354,Sheet3!$A:$Z,25,FALSE)</f>
        <v>1.1308070074249141E-3</v>
      </c>
      <c r="BN354" s="22">
        <f>VLOOKUP($B354,Sheet3!$A:$Z,25,FALSE)</f>
        <v>1.1308070074249141E-3</v>
      </c>
    </row>
    <row r="355" spans="1:66" hidden="1" x14ac:dyDescent="0.2">
      <c r="A355" t="str">
        <f>VLOOKUP(B355,Sheet3!A:B,2,FALSE)</f>
        <v>compare with baikal</v>
      </c>
      <c r="B355" s="12" t="s">
        <v>83</v>
      </c>
      <c r="C355" s="13">
        <v>96.21</v>
      </c>
      <c r="D355" s="13">
        <v>0</v>
      </c>
      <c r="E355" s="12" t="s">
        <v>1795</v>
      </c>
      <c r="F355" s="11" t="s">
        <v>1796</v>
      </c>
      <c r="G355" s="13" t="s">
        <v>307</v>
      </c>
      <c r="H355" s="12"/>
      <c r="I355" s="12"/>
      <c r="J355" s="12" t="s">
        <v>308</v>
      </c>
      <c r="K355" s="12">
        <v>12</v>
      </c>
      <c r="L355" s="12">
        <v>96.08</v>
      </c>
      <c r="M355" s="12">
        <v>0</v>
      </c>
      <c r="N355" s="11" t="s">
        <v>309</v>
      </c>
      <c r="O355" s="11" t="s">
        <v>1299</v>
      </c>
      <c r="P355" s="11" t="s">
        <v>1797</v>
      </c>
      <c r="Q355" s="11" t="s">
        <v>1798</v>
      </c>
      <c r="R355" s="11" t="s">
        <v>1799</v>
      </c>
      <c r="S355" s="11" t="s">
        <v>1818</v>
      </c>
      <c r="T355" s="11" t="s">
        <v>312</v>
      </c>
      <c r="U355" s="11" t="s">
        <v>1796</v>
      </c>
      <c r="V355" s="12" t="s">
        <v>1819</v>
      </c>
      <c r="W355" s="11" t="s">
        <v>1802</v>
      </c>
      <c r="X355" s="14">
        <v>87</v>
      </c>
      <c r="Y355" s="14">
        <v>2028</v>
      </c>
      <c r="Z355" s="14">
        <v>87</v>
      </c>
      <c r="AA355" s="15">
        <v>0.93746483848738305</v>
      </c>
      <c r="AB355" s="16">
        <v>0.66708687106801401</v>
      </c>
      <c r="AC355" s="17">
        <v>2355203</v>
      </c>
      <c r="AD355" s="14">
        <v>218469</v>
      </c>
      <c r="AE355" s="14">
        <v>218469</v>
      </c>
      <c r="AF355" s="14">
        <v>27071.298850574702</v>
      </c>
      <c r="AG355" s="14">
        <v>27071.298850574702</v>
      </c>
      <c r="AH355" s="14">
        <v>44785</v>
      </c>
      <c r="AI355" s="14">
        <v>44785</v>
      </c>
      <c r="AJ355" s="14">
        <v>11</v>
      </c>
      <c r="AK355" s="14">
        <v>44</v>
      </c>
      <c r="AL355" s="14">
        <v>0</v>
      </c>
      <c r="AM355" s="14">
        <v>0</v>
      </c>
      <c r="AN355" s="14">
        <v>0</v>
      </c>
      <c r="AO355" s="14">
        <v>1</v>
      </c>
      <c r="AP355" s="14">
        <v>45</v>
      </c>
      <c r="AQ355" s="22">
        <f>VLOOKUP($B355,Sheet3!$A:$Z,3,FALSE)</f>
        <v>1.4497559794382229E-3</v>
      </c>
      <c r="AR355" s="22">
        <f>VLOOKUP($B355,Sheet3!$A:$Z,4,FALSE)</f>
        <v>2.056730562228876E-3</v>
      </c>
      <c r="AS355" s="22">
        <f>VLOOKUP($B355,Sheet3!$A:$Z,5,FALSE)</f>
        <v>1.8945563034806995E-3</v>
      </c>
      <c r="AT355" s="22">
        <f>VLOOKUP($B355,Sheet3!$A:$Z,6,FALSE)</f>
        <v>1.8753333661254289E-3</v>
      </c>
      <c r="AU355" s="22">
        <f>VLOOKUP($B355,Sheet3!$A:$Z,6,FALSE)</f>
        <v>1.8753333661254289E-3</v>
      </c>
      <c r="AV355" s="22">
        <f>VLOOKUP($B355,Sheet3!$A:$Z,8,FALSE)</f>
        <v>1.3003472872613552E-3</v>
      </c>
      <c r="AW355" s="22">
        <f>VLOOKUP($B355,Sheet3!$A:$Z,9,FALSE)</f>
        <v>7.5516052549711096E-3</v>
      </c>
      <c r="AX355" s="22">
        <f>VLOOKUP($B355,Sheet3!$A:$Z,10,FALSE)</f>
        <v>1.1016079901171702E-3</v>
      </c>
      <c r="AY355" s="22">
        <f>VLOOKUP($B355,Sheet3!$A:$Z,11,FALSE)</f>
        <v>1.1895331155878182E-3</v>
      </c>
      <c r="AZ355" s="22">
        <f>VLOOKUP($B355,Sheet3!$A:$Z,12,FALSE)</f>
        <v>6.3856520782332301E-3</v>
      </c>
      <c r="BA355" s="22">
        <f>VLOOKUP($B355,Sheet3!$A:$Z,13,FALSE)</f>
        <v>1.356954283973256E-3</v>
      </c>
      <c r="BB355" s="22">
        <f>VLOOKUP($B355,Sheet3!$A:$Z,14,FALSE)</f>
        <v>8.2227903139687267E-3</v>
      </c>
      <c r="BC355" s="23">
        <f>VLOOKUP($B355,Sheet3!$A:$Z,15,FALSE)</f>
        <v>1.043554549704084E-3</v>
      </c>
      <c r="BD355" s="22">
        <f>VLOOKUP($B355,Sheet3!$A:$Z,16,FALSE)</f>
        <v>1.4230839595898083E-3</v>
      </c>
      <c r="BE355" s="22">
        <f>VLOOKUP($B355,Sheet3!$A:$Z,17,FALSE)</f>
        <v>1.697441006186949E-3</v>
      </c>
      <c r="BF355" s="22">
        <f>VLOOKUP($B355,Sheet3!$A:$Z,18,FALSE)</f>
        <v>1.4956444772876458E-3</v>
      </c>
      <c r="BG355" s="22">
        <f>VLOOKUP($B355,Sheet3!$A:$Z,19,FALSE)</f>
        <v>8.4441696115032509E-4</v>
      </c>
      <c r="BH355" s="22">
        <f>VLOOKUP($B355,Sheet3!$A:$Z,20,FALSE)</f>
        <v>4.698628403475083E-3</v>
      </c>
      <c r="BI355" s="22">
        <f>VLOOKUP($B355,Sheet3!$A:$Z,21,FALSE)</f>
        <v>2.7319090148842764E-3</v>
      </c>
      <c r="BJ355" s="22">
        <f>VLOOKUP($B355,Sheet3!$A:$Z,22,FALSE)</f>
        <v>5.6090523117129315E-4</v>
      </c>
      <c r="BK355" s="22">
        <f>VLOOKUP($B355,Sheet3!$A:$Z,23,FALSE)</f>
        <v>3.5548003363560903E-4</v>
      </c>
      <c r="BL355" s="22">
        <f>VLOOKUP($B355,Sheet3!$A:$Z,24,FALSE)</f>
        <v>5.6959730144607126E-4</v>
      </c>
      <c r="BM355" s="22">
        <f>VLOOKUP($B355,Sheet3!$A:$Z,25,FALSE)</f>
        <v>5.4786564233954269E-4</v>
      </c>
      <c r="BN355" s="22">
        <f>VLOOKUP($B355,Sheet3!$A:$Z,25,FALSE)</f>
        <v>5.4786564233954269E-4</v>
      </c>
    </row>
    <row r="356" spans="1:66" hidden="1" x14ac:dyDescent="0.2">
      <c r="A356" t="str">
        <f>VLOOKUP(B356,Sheet3!A:B,2,FALSE)</f>
        <v>compare with baikal</v>
      </c>
      <c r="B356" s="12" t="s">
        <v>10</v>
      </c>
      <c r="C356" s="13">
        <v>90.53</v>
      </c>
      <c r="D356" s="13">
        <v>0</v>
      </c>
      <c r="E356" s="12" t="s">
        <v>1795</v>
      </c>
      <c r="F356" s="11" t="s">
        <v>1796</v>
      </c>
      <c r="G356" s="13" t="s">
        <v>307</v>
      </c>
      <c r="H356" s="12"/>
      <c r="I356" s="12"/>
      <c r="J356" s="12" t="s">
        <v>308</v>
      </c>
      <c r="K356" s="12">
        <v>23</v>
      </c>
      <c r="L356" s="12">
        <v>90.2</v>
      </c>
      <c r="M356" s="12">
        <v>2.63</v>
      </c>
      <c r="N356" s="11" t="s">
        <v>309</v>
      </c>
      <c r="O356" s="11" t="s">
        <v>1299</v>
      </c>
      <c r="P356" s="11" t="s">
        <v>1797</v>
      </c>
      <c r="Q356" s="11" t="s">
        <v>1798</v>
      </c>
      <c r="R356" s="11" t="s">
        <v>1799</v>
      </c>
      <c r="S356" s="11" t="s">
        <v>1804</v>
      </c>
      <c r="T356" s="11" t="s">
        <v>312</v>
      </c>
      <c r="U356" s="11" t="s">
        <v>1796</v>
      </c>
      <c r="V356" s="12" t="s">
        <v>1820</v>
      </c>
      <c r="W356" s="11" t="s">
        <v>1802</v>
      </c>
      <c r="X356" s="14">
        <v>108</v>
      </c>
      <c r="Y356" s="14">
        <v>1846</v>
      </c>
      <c r="Z356" s="14">
        <v>108</v>
      </c>
      <c r="AA356" s="15">
        <v>0.94657351318550498</v>
      </c>
      <c r="AB356" s="16">
        <v>0.61621785107266103</v>
      </c>
      <c r="AC356" s="17">
        <v>2086306</v>
      </c>
      <c r="AD356" s="14">
        <v>110925</v>
      </c>
      <c r="AE356" s="14">
        <v>110925</v>
      </c>
      <c r="AF356" s="14">
        <v>19317.648148148099</v>
      </c>
      <c r="AG356" s="14">
        <v>19317.648148148099</v>
      </c>
      <c r="AH356" s="14">
        <v>39063</v>
      </c>
      <c r="AI356" s="14">
        <v>39063</v>
      </c>
      <c r="AJ356" s="14">
        <v>11</v>
      </c>
      <c r="AK356" s="14">
        <v>41</v>
      </c>
      <c r="AL356" s="14">
        <v>0</v>
      </c>
      <c r="AM356" s="14">
        <v>0</v>
      </c>
      <c r="AN356" s="14">
        <v>0</v>
      </c>
      <c r="AO356" s="14">
        <v>0</v>
      </c>
      <c r="AP356" s="14">
        <v>41</v>
      </c>
      <c r="AQ356" s="22">
        <f>VLOOKUP($B356,Sheet3!$A:$Z,3,FALSE)</f>
        <v>1.7030906200721424E-2</v>
      </c>
      <c r="AR356" s="22">
        <f>VLOOKUP($B356,Sheet3!$A:$Z,4,FALSE)</f>
        <v>2.1075548341353237E-2</v>
      </c>
      <c r="AS356" s="22">
        <f>VLOOKUP($B356,Sheet3!$A:$Z,5,FALSE)</f>
        <v>1.7963999768818562E-2</v>
      </c>
      <c r="AT356" s="22">
        <f>VLOOKUP($B356,Sheet3!$A:$Z,6,FALSE)</f>
        <v>2.3160129869396792E-2</v>
      </c>
      <c r="AU356" s="22">
        <f>VLOOKUP($B356,Sheet3!$A:$Z,6,FALSE)</f>
        <v>2.3160129869396792E-2</v>
      </c>
      <c r="AV356" s="22">
        <f>VLOOKUP($B356,Sheet3!$A:$Z,8,FALSE)</f>
        <v>2.6941150684758705E-2</v>
      </c>
      <c r="AW356" s="22">
        <f>VLOOKUP($B356,Sheet3!$A:$Z,9,FALSE)</f>
        <v>2.2815670313165885E-2</v>
      </c>
      <c r="AX356" s="22">
        <f>VLOOKUP($B356,Sheet3!$A:$Z,10,FALSE)</f>
        <v>2.6093764981515288E-2</v>
      </c>
      <c r="AY356" s="22">
        <f>VLOOKUP($B356,Sheet3!$A:$Z,11,FALSE)</f>
        <v>3.2317989029102177E-2</v>
      </c>
      <c r="AZ356" s="22">
        <f>VLOOKUP($B356,Sheet3!$A:$Z,12,FALSE)</f>
        <v>9.8520873273966122E-3</v>
      </c>
      <c r="BA356" s="22">
        <f>VLOOKUP($B356,Sheet3!$A:$Z,13,FALSE)</f>
        <v>3.0153460532227571E-2</v>
      </c>
      <c r="BB356" s="22">
        <f>VLOOKUP($B356,Sheet3!$A:$Z,14,FALSE)</f>
        <v>1.2288766442310115E-2</v>
      </c>
      <c r="BC356" s="23">
        <f>VLOOKUP($B356,Sheet3!$A:$Z,15,FALSE)</f>
        <v>2.6291889881702925E-2</v>
      </c>
      <c r="BD356" s="22">
        <f>VLOOKUP($B356,Sheet3!$A:$Z,16,FALSE)</f>
        <v>2.0443742091292256E-2</v>
      </c>
      <c r="BE356" s="22">
        <f>VLOOKUP($B356,Sheet3!$A:$Z,17,FALSE)</f>
        <v>1.7061036599612826E-2</v>
      </c>
      <c r="BF356" s="22">
        <f>VLOOKUP($B356,Sheet3!$A:$Z,18,FALSE)</f>
        <v>1.8059083118273474E-2</v>
      </c>
      <c r="BG356" s="22">
        <f>VLOOKUP($B356,Sheet3!$A:$Z,19,FALSE)</f>
        <v>2.3506209754814482E-2</v>
      </c>
      <c r="BH356" s="22">
        <f>VLOOKUP($B356,Sheet3!$A:$Z,20,FALSE)</f>
        <v>1.2877019405438426E-2</v>
      </c>
      <c r="BI356" s="22">
        <f>VLOOKUP($B356,Sheet3!$A:$Z,21,FALSE)</f>
        <v>1.2933706415975696E-2</v>
      </c>
      <c r="BJ356" s="22">
        <f>VLOOKUP($B356,Sheet3!$A:$Z,22,FALSE)</f>
        <v>1.6551470145091868E-2</v>
      </c>
      <c r="BK356" s="22">
        <f>VLOOKUP($B356,Sheet3!$A:$Z,23,FALSE)</f>
        <v>1.1101155340098949E-2</v>
      </c>
      <c r="BL356" s="22">
        <f>VLOOKUP($B356,Sheet3!$A:$Z,24,FALSE)</f>
        <v>1.7784106913323723E-2</v>
      </c>
      <c r="BM356" s="22">
        <f>VLOOKUP($B356,Sheet3!$A:$Z,25,FALSE)</f>
        <v>2.2965205857801121E-2</v>
      </c>
      <c r="BN356" s="22">
        <f>VLOOKUP($B356,Sheet3!$A:$Z,25,FALSE)</f>
        <v>2.2965205857801121E-2</v>
      </c>
    </row>
    <row r="357" spans="1:66" hidden="1" x14ac:dyDescent="0.2">
      <c r="A357" t="str">
        <f>VLOOKUP(B357,Sheet3!A:B,2,FALSE)</f>
        <v>compare with baikal</v>
      </c>
      <c r="B357" s="12" t="s">
        <v>196</v>
      </c>
      <c r="C357" s="13">
        <v>90.91</v>
      </c>
      <c r="D357" s="13">
        <v>2.94</v>
      </c>
      <c r="E357" s="12" t="s">
        <v>1824</v>
      </c>
      <c r="F357" s="11" t="s">
        <v>1880</v>
      </c>
      <c r="G357" s="13" t="s">
        <v>307</v>
      </c>
      <c r="H357" s="12"/>
      <c r="I357" s="12"/>
      <c r="J357" s="12" t="s">
        <v>308</v>
      </c>
      <c r="K357" s="12">
        <v>6</v>
      </c>
      <c r="L357" s="12">
        <v>94.12</v>
      </c>
      <c r="M357" s="12">
        <v>5.26</v>
      </c>
      <c r="N357" s="11" t="s">
        <v>309</v>
      </c>
      <c r="O357" s="11" t="s">
        <v>1299</v>
      </c>
      <c r="P357" s="11" t="s">
        <v>1797</v>
      </c>
      <c r="Q357" s="11" t="s">
        <v>1830</v>
      </c>
      <c r="R357" s="11" t="s">
        <v>1881</v>
      </c>
      <c r="S357" s="11" t="s">
        <v>312</v>
      </c>
      <c r="T357" s="11" t="s">
        <v>312</v>
      </c>
      <c r="U357" s="11" t="s">
        <v>1832</v>
      </c>
      <c r="V357" s="12" t="s">
        <v>1882</v>
      </c>
      <c r="W357" s="11" t="s">
        <v>1883</v>
      </c>
      <c r="X357" s="14">
        <v>1451</v>
      </c>
      <c r="Y357" s="14">
        <v>7354</v>
      </c>
      <c r="Z357" s="14">
        <v>1451</v>
      </c>
      <c r="AA357" s="15">
        <v>0.83434735757793299</v>
      </c>
      <c r="AB357" s="16">
        <v>0.63467297779927301</v>
      </c>
      <c r="AC357" s="17">
        <v>8088564</v>
      </c>
      <c r="AD357" s="14">
        <v>41320</v>
      </c>
      <c r="AE357" s="14">
        <v>41320</v>
      </c>
      <c r="AF357" s="14">
        <v>5574.4755341144</v>
      </c>
      <c r="AG357" s="14">
        <v>5574.4755341144</v>
      </c>
      <c r="AH357" s="14">
        <v>7211</v>
      </c>
      <c r="AI357" s="14">
        <v>7211</v>
      </c>
      <c r="AJ357" s="14">
        <v>11</v>
      </c>
      <c r="AK357" s="14">
        <v>45</v>
      </c>
      <c r="AL357" s="14">
        <v>0</v>
      </c>
      <c r="AM357" s="14">
        <v>0</v>
      </c>
      <c r="AN357" s="14">
        <v>0</v>
      </c>
      <c r="AO357" s="14">
        <v>1</v>
      </c>
      <c r="AP357" s="14">
        <v>46</v>
      </c>
      <c r="AQ357" s="22">
        <f>VLOOKUP($B357,Sheet3!$A:$Z,3,FALSE)</f>
        <v>5.569145022440012E-4</v>
      </c>
      <c r="AR357" s="22">
        <f>VLOOKUP($B357,Sheet3!$A:$Z,4,FALSE)</f>
        <v>6.9484388758669815E-4</v>
      </c>
      <c r="AS357" s="22">
        <f>VLOOKUP($B357,Sheet3!$A:$Z,5,FALSE)</f>
        <v>7.7057426037956654E-4</v>
      </c>
      <c r="AT357" s="22">
        <f>VLOOKUP($B357,Sheet3!$A:$Z,6,FALSE)</f>
        <v>1.2484074896990391E-3</v>
      </c>
      <c r="AU357" s="22">
        <f>VLOOKUP($B357,Sheet3!$A:$Z,6,FALSE)</f>
        <v>1.2484074896990391E-3</v>
      </c>
      <c r="AV357" s="22">
        <f>VLOOKUP($B357,Sheet3!$A:$Z,8,FALSE)</f>
        <v>4.6454527943325009E-7</v>
      </c>
      <c r="AW357" s="22">
        <f>VLOOKUP($B357,Sheet3!$A:$Z,9,FALSE)</f>
        <v>1.0286754486006038E-5</v>
      </c>
      <c r="AX357" s="22">
        <f>VLOOKUP($B357,Sheet3!$A:$Z,10,FALSE)</f>
        <v>2.2416735523811175E-7</v>
      </c>
      <c r="AY357" s="22">
        <f>VLOOKUP($B357,Sheet3!$A:$Z,11,FALSE)</f>
        <v>5.1209504797155163E-7</v>
      </c>
      <c r="AZ357" s="22">
        <f>VLOOKUP($B357,Sheet3!$A:$Z,12,FALSE)</f>
        <v>1.2974899441112349E-5</v>
      </c>
      <c r="BA357" s="22">
        <f>VLOOKUP($B357,Sheet3!$A:$Z,13,FALSE)</f>
        <v>3.0048279970506386E-7</v>
      </c>
      <c r="BB357" s="22">
        <f>VLOOKUP($B357,Sheet3!$A:$Z,14,FALSE)</f>
        <v>1.3872499460791329E-5</v>
      </c>
      <c r="BC357" s="23">
        <f>VLOOKUP($B357,Sheet3!$A:$Z,15,FALSE)</f>
        <v>4.5881055314104481E-7</v>
      </c>
      <c r="BD357" s="22">
        <f>VLOOKUP($B357,Sheet3!$A:$Z,16,FALSE)</f>
        <v>1.0954252068888969E-4</v>
      </c>
      <c r="BE357" s="22">
        <f>VLOOKUP($B357,Sheet3!$A:$Z,17,FALSE)</f>
        <v>1.9239644626597324E-3</v>
      </c>
      <c r="BF357" s="22">
        <f>VLOOKUP($B357,Sheet3!$A:$Z,18,FALSE)</f>
        <v>1.3211833431471852E-3</v>
      </c>
      <c r="BG357" s="22">
        <f>VLOOKUP($B357,Sheet3!$A:$Z,19,FALSE)</f>
        <v>5.9970772460627645E-7</v>
      </c>
      <c r="BH357" s="22">
        <f>VLOOKUP($B357,Sheet3!$A:$Z,20,FALSE)</f>
        <v>7.1218186014854856E-6</v>
      </c>
      <c r="BI357" s="22">
        <f>VLOOKUP($B357,Sheet3!$A:$Z,21,FALSE)</f>
        <v>3.345817657053838E-5</v>
      </c>
      <c r="BJ357" s="22">
        <f>VLOOKUP($B357,Sheet3!$A:$Z,22,FALSE)</f>
        <v>4.457381522378758E-7</v>
      </c>
      <c r="BK357" s="22">
        <f>VLOOKUP($B357,Sheet3!$A:$Z,23,FALSE)</f>
        <v>9.4637056203247429E-7</v>
      </c>
      <c r="BL357" s="22">
        <f>VLOOKUP($B357,Sheet3!$A:$Z,24,FALSE)</f>
        <v>1.4473828886170051E-6</v>
      </c>
      <c r="BM357" s="22">
        <f>VLOOKUP($B357,Sheet3!$A:$Z,25,FALSE)</f>
        <v>5.2948921645354869E-7</v>
      </c>
      <c r="BN357" s="22">
        <f>VLOOKUP($B357,Sheet3!$A:$Z,25,FALSE)</f>
        <v>5.2948921645354869E-7</v>
      </c>
    </row>
    <row r="358" spans="1:66" hidden="1" x14ac:dyDescent="0.2">
      <c r="A358">
        <f>VLOOKUP(B358,Sheet3!A:B,2,FALSE)</f>
        <v>0</v>
      </c>
      <c r="B358" s="12" t="s">
        <v>1466</v>
      </c>
      <c r="C358" s="13">
        <v>95.48</v>
      </c>
      <c r="D358" s="13">
        <v>6.29</v>
      </c>
      <c r="E358" s="12" t="s">
        <v>1427</v>
      </c>
      <c r="F358" s="11" t="s">
        <v>1460</v>
      </c>
      <c r="G358" s="13" t="s">
        <v>1446</v>
      </c>
      <c r="H358" s="12"/>
      <c r="I358" s="12"/>
      <c r="J358" s="12" t="s">
        <v>308</v>
      </c>
      <c r="K358" s="12">
        <v>5</v>
      </c>
      <c r="L358" s="12">
        <v>98.04</v>
      </c>
      <c r="M358" s="12">
        <v>2.63</v>
      </c>
      <c r="N358" s="11"/>
      <c r="O358" s="11"/>
      <c r="P358" s="11"/>
      <c r="Q358" s="11"/>
      <c r="R358" s="11"/>
      <c r="S358" s="11"/>
      <c r="T358" s="11"/>
      <c r="U358" s="11" t="s">
        <v>1449</v>
      </c>
      <c r="V358" s="12" t="s">
        <v>1467</v>
      </c>
      <c r="W358" s="11"/>
      <c r="X358" s="14">
        <v>302</v>
      </c>
      <c r="Y358" s="14">
        <v>3594</v>
      </c>
      <c r="Z358" s="14">
        <v>302</v>
      </c>
      <c r="AA358" s="15">
        <v>0.827264431836777</v>
      </c>
      <c r="AB358" s="16">
        <v>0.57218683737100895</v>
      </c>
      <c r="AC358" s="17">
        <v>3733707</v>
      </c>
      <c r="AD358" s="14">
        <v>62074</v>
      </c>
      <c r="AE358" s="14">
        <v>62074</v>
      </c>
      <c r="AF358" s="14">
        <v>12363.2682119205</v>
      </c>
      <c r="AG358" s="14">
        <v>12363.2682119205</v>
      </c>
      <c r="AH358" s="14">
        <v>17248</v>
      </c>
      <c r="AI358" s="14">
        <v>17248</v>
      </c>
      <c r="AJ358" s="14">
        <v>11</v>
      </c>
      <c r="AK358" s="14">
        <v>53</v>
      </c>
      <c r="AL358" s="14">
        <v>0</v>
      </c>
      <c r="AM358" s="14">
        <v>2</v>
      </c>
      <c r="AN358" s="14">
        <v>0</v>
      </c>
      <c r="AO358" s="14">
        <v>5</v>
      </c>
      <c r="AP358" s="14">
        <v>60</v>
      </c>
      <c r="AQ358" s="22">
        <f>VLOOKUP($B358,Sheet3!$A:$Z,3,FALSE)</f>
        <v>7.2362489238373957E-5</v>
      </c>
      <c r="AR358" s="22">
        <f>VLOOKUP($B358,Sheet3!$A:$Z,4,FALSE)</f>
        <v>4.0864043082368114E-4</v>
      </c>
      <c r="AS358" s="22">
        <f>VLOOKUP($B358,Sheet3!$A:$Z,5,FALSE)</f>
        <v>2.1245514456802079E-4</v>
      </c>
      <c r="AT358" s="22">
        <f>VLOOKUP($B358,Sheet3!$A:$Z,6,FALSE)</f>
        <v>3.5659848936735238E-4</v>
      </c>
      <c r="AU358" s="22">
        <f>VLOOKUP($B358,Sheet3!$A:$Z,6,FALSE)</f>
        <v>3.5659848936735238E-4</v>
      </c>
      <c r="AV358" s="22">
        <f>VLOOKUP($B358,Sheet3!$A:$Z,8,FALSE)</f>
        <v>3.2815374147605907E-8</v>
      </c>
      <c r="AW358" s="22">
        <f>VLOOKUP($B358,Sheet3!$A:$Z,9,FALSE)</f>
        <v>5.9517572975956322E-7</v>
      </c>
      <c r="AX358" s="22">
        <f>VLOOKUP($B358,Sheet3!$A:$Z,10,FALSE)</f>
        <v>1.0559955099560139E-8</v>
      </c>
      <c r="AY358" s="22">
        <f>VLOOKUP($B358,Sheet3!$A:$Z,11,FALSE)</f>
        <v>4.0390542499823244E-8</v>
      </c>
      <c r="AZ358" s="22">
        <f>VLOOKUP($B358,Sheet3!$A:$Z,12,FALSE)</f>
        <v>5.1266598133367405E-7</v>
      </c>
      <c r="BA358" s="22">
        <f>VLOOKUP($B358,Sheet3!$A:$Z,13,FALSE)</f>
        <v>1.4725094704734535E-8</v>
      </c>
      <c r="BB358" s="22">
        <f>VLOOKUP($B358,Sheet3!$A:$Z,14,FALSE)</f>
        <v>1.5031636533456291E-7</v>
      </c>
      <c r="BC358" s="23">
        <f>VLOOKUP($B358,Sheet3!$A:$Z,15,FALSE)</f>
        <v>4.0377215530611836E-8</v>
      </c>
      <c r="BD358" s="22">
        <f>VLOOKUP($B358,Sheet3!$A:$Z,16,FALSE)</f>
        <v>3.6119942594725401E-5</v>
      </c>
      <c r="BE358" s="22">
        <f>VLOOKUP($B358,Sheet3!$A:$Z,17,FALSE)</f>
        <v>4.5557033784164456E-4</v>
      </c>
      <c r="BF358" s="22">
        <f>VLOOKUP($B358,Sheet3!$A:$Z,18,FALSE)</f>
        <v>3.0972343091618585E-4</v>
      </c>
      <c r="BG358" s="22">
        <f>VLOOKUP($B358,Sheet3!$A:$Z,19,FALSE)</f>
        <v>2.2136323671328205E-8</v>
      </c>
      <c r="BH358" s="22">
        <f>VLOOKUP($B358,Sheet3!$A:$Z,20,FALSE)</f>
        <v>8.4817043997768596E-8</v>
      </c>
      <c r="BI358" s="22">
        <f>VLOOKUP($B358,Sheet3!$A:$Z,21,FALSE)</f>
        <v>1.1812366699419361E-5</v>
      </c>
      <c r="BJ358" s="22">
        <f>VLOOKUP($B358,Sheet3!$A:$Z,22,FALSE)</f>
        <v>7.0681489706008562E-8</v>
      </c>
      <c r="BK358" s="22">
        <f>VLOOKUP($B358,Sheet3!$A:$Z,23,FALSE)</f>
        <v>2.0892441087600661E-8</v>
      </c>
      <c r="BL358" s="22">
        <f>VLOOKUP($B358,Sheet3!$A:$Z,24,FALSE)</f>
        <v>1.5000922509877966E-7</v>
      </c>
      <c r="BM358" s="22">
        <f>VLOOKUP($B358,Sheet3!$A:$Z,25,FALSE)</f>
        <v>2.7422590456688109E-8</v>
      </c>
      <c r="BN358" s="22">
        <f>VLOOKUP($B358,Sheet3!$A:$Z,25,FALSE)</f>
        <v>2.7422590456688109E-8</v>
      </c>
    </row>
    <row r="359" spans="1:66" hidden="1" x14ac:dyDescent="0.2">
      <c r="A359" t="str">
        <f>VLOOKUP(B359,Sheet3!A:B,2,FALSE)</f>
        <v>compare with baikal</v>
      </c>
      <c r="B359" s="12" t="s">
        <v>31</v>
      </c>
      <c r="C359" s="13">
        <v>83.24</v>
      </c>
      <c r="D359" s="13">
        <v>1.1399999999999999</v>
      </c>
      <c r="E359" s="12" t="s">
        <v>1824</v>
      </c>
      <c r="F359" s="11" t="s">
        <v>1825</v>
      </c>
      <c r="G359" s="13" t="s">
        <v>307</v>
      </c>
      <c r="H359" s="12"/>
      <c r="I359" s="12"/>
      <c r="J359" s="12" t="s">
        <v>308</v>
      </c>
      <c r="K359" s="12">
        <v>5</v>
      </c>
      <c r="L359" s="12">
        <v>94.12</v>
      </c>
      <c r="M359" s="12">
        <v>3.92</v>
      </c>
      <c r="N359" s="11"/>
      <c r="O359" s="11"/>
      <c r="P359" s="11"/>
      <c r="Q359" s="11"/>
      <c r="R359" s="11"/>
      <c r="S359" s="11"/>
      <c r="T359" s="11"/>
      <c r="U359" s="11" t="s">
        <v>1826</v>
      </c>
      <c r="V359" s="12" t="s">
        <v>1827</v>
      </c>
      <c r="W359" s="11"/>
      <c r="X359" s="14">
        <v>172</v>
      </c>
      <c r="Y359" s="14">
        <v>3345</v>
      </c>
      <c r="Z359" s="14">
        <v>172</v>
      </c>
      <c r="AA359" s="15">
        <v>0.92157783467519205</v>
      </c>
      <c r="AB359" s="16">
        <v>0.63178585231495998</v>
      </c>
      <c r="AC359" s="17">
        <v>4248582</v>
      </c>
      <c r="AD359" s="14">
        <v>284065</v>
      </c>
      <c r="AE359" s="14">
        <v>284065</v>
      </c>
      <c r="AF359" s="14">
        <v>24701.058139534802</v>
      </c>
      <c r="AG359" s="14">
        <v>24701.058139534802</v>
      </c>
      <c r="AH359" s="14">
        <v>81788</v>
      </c>
      <c r="AI359" s="14">
        <v>81788</v>
      </c>
      <c r="AJ359" s="14">
        <v>11</v>
      </c>
      <c r="AK359" s="14">
        <v>43</v>
      </c>
      <c r="AL359" s="14">
        <v>0</v>
      </c>
      <c r="AM359" s="14">
        <v>0</v>
      </c>
      <c r="AN359" s="14">
        <v>0</v>
      </c>
      <c r="AO359" s="14">
        <v>1</v>
      </c>
      <c r="AP359" s="14">
        <v>44</v>
      </c>
      <c r="AQ359" s="22">
        <f>VLOOKUP($B359,Sheet3!$A:$Z,3,FALSE)</f>
        <v>3.3702415460322324E-3</v>
      </c>
      <c r="AR359" s="22">
        <f>VLOOKUP($B359,Sheet3!$A:$Z,4,FALSE)</f>
        <v>6.2199635925414666E-3</v>
      </c>
      <c r="AS359" s="22">
        <f>VLOOKUP($B359,Sheet3!$A:$Z,5,FALSE)</f>
        <v>5.7045618804371853E-3</v>
      </c>
      <c r="AT359" s="22">
        <f>VLOOKUP($B359,Sheet3!$A:$Z,6,FALSE)</f>
        <v>5.4420028055200877E-3</v>
      </c>
      <c r="AU359" s="22">
        <f>VLOOKUP($B359,Sheet3!$A:$Z,6,FALSE)</f>
        <v>5.4420028055200877E-3</v>
      </c>
      <c r="AV359" s="22">
        <f>VLOOKUP($B359,Sheet3!$A:$Z,8,FALSE)</f>
        <v>7.7788030415716922E-3</v>
      </c>
      <c r="AW359" s="22">
        <f>VLOOKUP($B359,Sheet3!$A:$Z,9,FALSE)</f>
        <v>4.1875574561393882E-3</v>
      </c>
      <c r="AX359" s="22">
        <f>VLOOKUP($B359,Sheet3!$A:$Z,10,FALSE)</f>
        <v>9.6402178633690598E-3</v>
      </c>
      <c r="AY359" s="22">
        <f>VLOOKUP($B359,Sheet3!$A:$Z,11,FALSE)</f>
        <v>1.374715449503874E-2</v>
      </c>
      <c r="AZ359" s="22">
        <f>VLOOKUP($B359,Sheet3!$A:$Z,12,FALSE)</f>
        <v>1.7550018187360562E-4</v>
      </c>
      <c r="BA359" s="22">
        <f>VLOOKUP($B359,Sheet3!$A:$Z,13,FALSE)</f>
        <v>8.7065702182014034E-3</v>
      </c>
      <c r="BB359" s="22">
        <f>VLOOKUP($B359,Sheet3!$A:$Z,14,FALSE)</f>
        <v>3.2617943632917159E-4</v>
      </c>
      <c r="BC359" s="23">
        <f>VLOOKUP($B359,Sheet3!$A:$Z,15,FALSE)</f>
        <v>1.1416708582722951E-2</v>
      </c>
      <c r="BD359" s="22">
        <f>VLOOKUP($B359,Sheet3!$A:$Z,16,FALSE)</f>
        <v>6.1103821021664343E-3</v>
      </c>
      <c r="BE359" s="22">
        <f>VLOOKUP($B359,Sheet3!$A:$Z,17,FALSE)</f>
        <v>4.1690765355778432E-3</v>
      </c>
      <c r="BF359" s="22">
        <f>VLOOKUP($B359,Sheet3!$A:$Z,18,FALSE)</f>
        <v>3.7201561507135758E-3</v>
      </c>
      <c r="BG359" s="22">
        <f>VLOOKUP($B359,Sheet3!$A:$Z,19,FALSE)</f>
        <v>7.8084927298045798E-3</v>
      </c>
      <c r="BH359" s="22">
        <f>VLOOKUP($B359,Sheet3!$A:$Z,20,FALSE)</f>
        <v>2.8149159010048366E-3</v>
      </c>
      <c r="BI359" s="22">
        <f>VLOOKUP($B359,Sheet3!$A:$Z,21,FALSE)</f>
        <v>2.4388985206315393E-3</v>
      </c>
      <c r="BJ359" s="22">
        <f>VLOOKUP($B359,Sheet3!$A:$Z,22,FALSE)</f>
        <v>8.5061512951378343E-3</v>
      </c>
      <c r="BK359" s="22">
        <f>VLOOKUP($B359,Sheet3!$A:$Z,23,FALSE)</f>
        <v>4.1886285140697649E-3</v>
      </c>
      <c r="BL359" s="22">
        <f>VLOOKUP($B359,Sheet3!$A:$Z,24,FALSE)</f>
        <v>6.7420057775817062E-3</v>
      </c>
      <c r="BM359" s="22">
        <f>VLOOKUP($B359,Sheet3!$A:$Z,25,FALSE)</f>
        <v>4.7530265669298785E-3</v>
      </c>
      <c r="BN359" s="22">
        <f>VLOOKUP($B359,Sheet3!$A:$Z,25,FALSE)</f>
        <v>4.7530265669298785E-3</v>
      </c>
    </row>
    <row r="360" spans="1:66" hidden="1" x14ac:dyDescent="0.2">
      <c r="A360" t="str">
        <f>VLOOKUP(B360,Sheet3!A:B,2,FALSE)</f>
        <v>compare with baikal</v>
      </c>
      <c r="B360" s="12" t="s">
        <v>232</v>
      </c>
      <c r="C360" s="13">
        <v>94.32</v>
      </c>
      <c r="D360" s="13">
        <v>3.41</v>
      </c>
      <c r="E360" s="12" t="s">
        <v>1824</v>
      </c>
      <c r="F360" s="11" t="s">
        <v>1825</v>
      </c>
      <c r="G360" s="13" t="s">
        <v>307</v>
      </c>
      <c r="H360" s="12"/>
      <c r="I360" s="12"/>
      <c r="J360" s="12" t="s">
        <v>308</v>
      </c>
      <c r="K360" s="12">
        <v>5</v>
      </c>
      <c r="L360" s="12">
        <v>92.16</v>
      </c>
      <c r="M360" s="12">
        <v>1.96</v>
      </c>
      <c r="N360" s="11" t="s">
        <v>309</v>
      </c>
      <c r="O360" s="11" t="s">
        <v>1299</v>
      </c>
      <c r="P360" s="11" t="s">
        <v>1852</v>
      </c>
      <c r="Q360" s="11" t="s">
        <v>1859</v>
      </c>
      <c r="R360" s="11" t="s">
        <v>1860</v>
      </c>
      <c r="S360" s="11" t="s">
        <v>312</v>
      </c>
      <c r="T360" s="11" t="s">
        <v>312</v>
      </c>
      <c r="U360" s="11" t="s">
        <v>1826</v>
      </c>
      <c r="V360" s="12" t="s">
        <v>1861</v>
      </c>
      <c r="W360" s="11" t="s">
        <v>1862</v>
      </c>
      <c r="X360" s="14">
        <v>548</v>
      </c>
      <c r="Y360" s="14">
        <v>7316</v>
      </c>
      <c r="Z360" s="14">
        <v>548</v>
      </c>
      <c r="AA360" s="15">
        <v>0.88365565835637905</v>
      </c>
      <c r="AB360" s="16">
        <v>0.62926383131707597</v>
      </c>
      <c r="AC360" s="17">
        <v>8355748</v>
      </c>
      <c r="AD360" s="14">
        <v>136440</v>
      </c>
      <c r="AE360" s="14">
        <v>136440</v>
      </c>
      <c r="AF360" s="14">
        <v>15247.7153284671</v>
      </c>
      <c r="AG360" s="14">
        <v>15247.7153284671</v>
      </c>
      <c r="AH360" s="14">
        <v>30764</v>
      </c>
      <c r="AI360" s="14">
        <v>30764</v>
      </c>
      <c r="AJ360" s="14">
        <v>11</v>
      </c>
      <c r="AK360" s="14">
        <v>83</v>
      </c>
      <c r="AL360" s="14">
        <v>0</v>
      </c>
      <c r="AM360" s="14">
        <v>1</v>
      </c>
      <c r="AN360" s="14">
        <v>0</v>
      </c>
      <c r="AO360" s="14">
        <v>8</v>
      </c>
      <c r="AP360" s="14">
        <v>92</v>
      </c>
      <c r="AQ360" s="22">
        <f>VLOOKUP($B360,Sheet3!$A:$Z,3,FALSE)</f>
        <v>4.748869209440446E-4</v>
      </c>
      <c r="AR360" s="22">
        <f>VLOOKUP($B360,Sheet3!$A:$Z,4,FALSE)</f>
        <v>5.7061028345079933E-4</v>
      </c>
      <c r="AS360" s="22">
        <f>VLOOKUP($B360,Sheet3!$A:$Z,5,FALSE)</f>
        <v>5.593909792262642E-4</v>
      </c>
      <c r="AT360" s="22">
        <f>VLOOKUP($B360,Sheet3!$A:$Z,6,FALSE)</f>
        <v>2.573595163380696E-4</v>
      </c>
      <c r="AU360" s="22">
        <f>VLOOKUP($B360,Sheet3!$A:$Z,6,FALSE)</f>
        <v>2.573595163380696E-4</v>
      </c>
      <c r="AV360" s="22">
        <f>VLOOKUP($B360,Sheet3!$A:$Z,8,FALSE)</f>
        <v>3.953321207601215E-5</v>
      </c>
      <c r="AW360" s="22">
        <f>VLOOKUP($B360,Sheet3!$A:$Z,9,FALSE)</f>
        <v>1.2877605444585776E-3</v>
      </c>
      <c r="AX360" s="22">
        <f>VLOOKUP($B360,Sheet3!$A:$Z,10,FALSE)</f>
        <v>2.6313723561936621E-5</v>
      </c>
      <c r="AY360" s="22">
        <f>VLOOKUP($B360,Sheet3!$A:$Z,11,FALSE)</f>
        <v>2.2017440892106193E-5</v>
      </c>
      <c r="AZ360" s="22">
        <f>VLOOKUP($B360,Sheet3!$A:$Z,12,FALSE)</f>
        <v>2.2203638881827139E-3</v>
      </c>
      <c r="BA360" s="22">
        <f>VLOOKUP($B360,Sheet3!$A:$Z,13,FALSE)</f>
        <v>2.7714894072252681E-5</v>
      </c>
      <c r="BB360" s="22">
        <f>VLOOKUP($B360,Sheet3!$A:$Z,14,FALSE)</f>
        <v>1.444816069346454E-3</v>
      </c>
      <c r="BC360" s="23">
        <f>VLOOKUP($B360,Sheet3!$A:$Z,15,FALSE)</f>
        <v>2.7506933880637373E-5</v>
      </c>
      <c r="BD360" s="22">
        <f>VLOOKUP($B360,Sheet3!$A:$Z,16,FALSE)</f>
        <v>3.3111701616799183E-4</v>
      </c>
      <c r="BE360" s="22">
        <f>VLOOKUP($B360,Sheet3!$A:$Z,17,FALSE)</f>
        <v>6.3556166091375686E-4</v>
      </c>
      <c r="BF360" s="22">
        <f>VLOOKUP($B360,Sheet3!$A:$Z,18,FALSE)</f>
        <v>3.1580790513130772E-4</v>
      </c>
      <c r="BG360" s="22">
        <f>VLOOKUP($B360,Sheet3!$A:$Z,19,FALSE)</f>
        <v>5.3269209089864862E-5</v>
      </c>
      <c r="BH360" s="22">
        <f>VLOOKUP($B360,Sheet3!$A:$Z,20,FALSE)</f>
        <v>1.2980859416734339E-3</v>
      </c>
      <c r="BI360" s="22">
        <f>VLOOKUP($B360,Sheet3!$A:$Z,21,FALSE)</f>
        <v>1.2752416775518615E-3</v>
      </c>
      <c r="BJ360" s="22">
        <f>VLOOKUP($B360,Sheet3!$A:$Z,22,FALSE)</f>
        <v>1.6575762314187947E-5</v>
      </c>
      <c r="BK360" s="22">
        <f>VLOOKUP($B360,Sheet3!$A:$Z,23,FALSE)</f>
        <v>2.5147221542272173E-5</v>
      </c>
      <c r="BL360" s="22">
        <f>VLOOKUP($B360,Sheet3!$A:$Z,24,FALSE)</f>
        <v>1.9144910094434939E-5</v>
      </c>
      <c r="BM360" s="22">
        <f>VLOOKUP($B360,Sheet3!$A:$Z,25,FALSE)</f>
        <v>2.1405760695011812E-5</v>
      </c>
      <c r="BN360" s="22">
        <f>VLOOKUP($B360,Sheet3!$A:$Z,25,FALSE)</f>
        <v>2.1405760695011812E-5</v>
      </c>
    </row>
    <row r="361" spans="1:66" hidden="1" x14ac:dyDescent="0.2">
      <c r="A361" t="str">
        <f>VLOOKUP(B361,Sheet3!A:B,2,FALSE)</f>
        <v>compare with baikal</v>
      </c>
      <c r="B361" s="12" t="s">
        <v>231</v>
      </c>
      <c r="C361" s="13">
        <v>87.17</v>
      </c>
      <c r="D361" s="13">
        <v>6.43</v>
      </c>
      <c r="E361" s="12" t="s">
        <v>1824</v>
      </c>
      <c r="F361" s="11" t="s">
        <v>1872</v>
      </c>
      <c r="G361" s="13" t="s">
        <v>307</v>
      </c>
      <c r="H361" s="12"/>
      <c r="I361" s="12"/>
      <c r="J361" s="12" t="s">
        <v>308</v>
      </c>
      <c r="K361" s="12">
        <v>5</v>
      </c>
      <c r="L361" s="12">
        <v>82.35</v>
      </c>
      <c r="M361" s="12">
        <v>7.89</v>
      </c>
      <c r="N361" s="11" t="s">
        <v>419</v>
      </c>
      <c r="O361" s="11" t="s">
        <v>1873</v>
      </c>
      <c r="P361" s="11" t="s">
        <v>1874</v>
      </c>
      <c r="Q361" s="11" t="s">
        <v>312</v>
      </c>
      <c r="R361" s="11" t="s">
        <v>312</v>
      </c>
      <c r="S361" s="11" t="s">
        <v>312</v>
      </c>
      <c r="T361" s="11" t="s">
        <v>312</v>
      </c>
      <c r="U361" s="11" t="s">
        <v>1872</v>
      </c>
      <c r="V361" s="12" t="s">
        <v>1875</v>
      </c>
      <c r="W361" s="11"/>
      <c r="X361" s="14">
        <v>2080</v>
      </c>
      <c r="Y361" s="14">
        <v>8694</v>
      </c>
      <c r="Z361" s="14">
        <v>2080</v>
      </c>
      <c r="AA361" s="15">
        <v>0.84374009136135297</v>
      </c>
      <c r="AB361" s="16">
        <v>0.63515050909064796</v>
      </c>
      <c r="AC361" s="17">
        <v>9783130</v>
      </c>
      <c r="AD361" s="14">
        <v>29720</v>
      </c>
      <c r="AE361" s="14">
        <v>29720</v>
      </c>
      <c r="AF361" s="14">
        <v>4703.4278846153802</v>
      </c>
      <c r="AG361" s="14">
        <v>4703.4278846153802</v>
      </c>
      <c r="AH361" s="14">
        <v>5961</v>
      </c>
      <c r="AI361" s="14">
        <v>5961</v>
      </c>
      <c r="AJ361" s="14">
        <v>11</v>
      </c>
      <c r="AK361" s="14">
        <v>85</v>
      </c>
      <c r="AL361" s="14">
        <v>0</v>
      </c>
      <c r="AM361" s="14">
        <v>0</v>
      </c>
      <c r="AN361" s="14">
        <v>1</v>
      </c>
      <c r="AO361" s="14">
        <v>7</v>
      </c>
      <c r="AP361" s="14">
        <v>93</v>
      </c>
      <c r="AQ361" s="22">
        <f>VLOOKUP($B361,Sheet3!$A:$Z,3,FALSE)</f>
        <v>3.3185577904515303E-4</v>
      </c>
      <c r="AR361" s="22">
        <f>VLOOKUP($B361,Sheet3!$A:$Z,4,FALSE)</f>
        <v>5.7493137975764654E-4</v>
      </c>
      <c r="AS361" s="22">
        <f>VLOOKUP($B361,Sheet3!$A:$Z,5,FALSE)</f>
        <v>5.8695173413052606E-4</v>
      </c>
      <c r="AT361" s="22">
        <f>VLOOKUP($B361,Sheet3!$A:$Z,6,FALSE)</f>
        <v>6.2153024550474167E-4</v>
      </c>
      <c r="AU361" s="22">
        <f>VLOOKUP($B361,Sheet3!$A:$Z,6,FALSE)</f>
        <v>6.2153024550474167E-4</v>
      </c>
      <c r="AV361" s="22">
        <f>VLOOKUP($B361,Sheet3!$A:$Z,8,FALSE)</f>
        <v>9.8963953246012149E-7</v>
      </c>
      <c r="AW361" s="22">
        <f>VLOOKUP($B361,Sheet3!$A:$Z,9,FALSE)</f>
        <v>7.428117310601099E-6</v>
      </c>
      <c r="AX361" s="22">
        <f>VLOOKUP($B361,Sheet3!$A:$Z,10,FALSE)</f>
        <v>5.1703440000011831E-7</v>
      </c>
      <c r="AY361" s="22">
        <f>VLOOKUP($B361,Sheet3!$A:$Z,11,FALSE)</f>
        <v>6.2874646883327122E-7</v>
      </c>
      <c r="AZ361" s="22">
        <f>VLOOKUP($B361,Sheet3!$A:$Z,12,FALSE)</f>
        <v>7.1951805549962273E-6</v>
      </c>
      <c r="BA361" s="22">
        <f>VLOOKUP($B361,Sheet3!$A:$Z,13,FALSE)</f>
        <v>5.3689481554530555E-7</v>
      </c>
      <c r="BB361" s="22">
        <f>VLOOKUP($B361,Sheet3!$A:$Z,14,FALSE)</f>
        <v>5.9662936535548359E-6</v>
      </c>
      <c r="BC361" s="23">
        <f>VLOOKUP($B361,Sheet3!$A:$Z,15,FALSE)</f>
        <v>8.6769344104387853E-7</v>
      </c>
      <c r="BD361" s="22">
        <f>VLOOKUP($B361,Sheet3!$A:$Z,16,FALSE)</f>
        <v>7.3606158708482933E-5</v>
      </c>
      <c r="BE361" s="22">
        <f>VLOOKUP($B361,Sheet3!$A:$Z,17,FALSE)</f>
        <v>1.1162185795685457E-3</v>
      </c>
      <c r="BF361" s="22">
        <f>VLOOKUP($B361,Sheet3!$A:$Z,18,FALSE)</f>
        <v>4.1828611437160862E-4</v>
      </c>
      <c r="BG361" s="22">
        <f>VLOOKUP($B361,Sheet3!$A:$Z,19,FALSE)</f>
        <v>9.1323619992592657E-7</v>
      </c>
      <c r="BH361" s="22">
        <f>VLOOKUP($B361,Sheet3!$A:$Z,20,FALSE)</f>
        <v>4.9434676460015822E-6</v>
      </c>
      <c r="BI361" s="22">
        <f>VLOOKUP($B361,Sheet3!$A:$Z,21,FALSE)</f>
        <v>5.5036833904295002E-5</v>
      </c>
      <c r="BJ361" s="22">
        <f>VLOOKUP($B361,Sheet3!$A:$Z,22,FALSE)</f>
        <v>1.0944492070564333E-6</v>
      </c>
      <c r="BK361" s="22">
        <f>VLOOKUP($B361,Sheet3!$A:$Z,23,FALSE)</f>
        <v>1.6164814759800613E-6</v>
      </c>
      <c r="BL361" s="22">
        <f>VLOOKUP($B361,Sheet3!$A:$Z,24,FALSE)</f>
        <v>3.2514421782115632E-6</v>
      </c>
      <c r="BM361" s="22">
        <f>VLOOKUP($B361,Sheet3!$A:$Z,25,FALSE)</f>
        <v>1.2770274485193587E-6</v>
      </c>
      <c r="BN361" s="22">
        <f>VLOOKUP($B361,Sheet3!$A:$Z,25,FALSE)</f>
        <v>1.2770274485193587E-6</v>
      </c>
    </row>
    <row r="362" spans="1:66" hidden="1" x14ac:dyDescent="0.2">
      <c r="A362" t="str">
        <f>VLOOKUP(B362,Sheet3!A:B,2,FALSE)</f>
        <v>compare with baikal</v>
      </c>
      <c r="B362" s="12" t="s">
        <v>252</v>
      </c>
      <c r="C362" s="13">
        <v>96.48</v>
      </c>
      <c r="D362" s="13">
        <v>0</v>
      </c>
      <c r="E362" s="12" t="s">
        <v>1824</v>
      </c>
      <c r="F362" s="11" t="s">
        <v>1872</v>
      </c>
      <c r="G362" s="13" t="s">
        <v>307</v>
      </c>
      <c r="H362" s="12"/>
      <c r="I362" s="12"/>
      <c r="J362" s="12" t="s">
        <v>308</v>
      </c>
      <c r="K362" s="12">
        <v>8</v>
      </c>
      <c r="L362" s="12">
        <v>90.2</v>
      </c>
      <c r="M362" s="12">
        <v>2.63</v>
      </c>
      <c r="N362" s="11" t="s">
        <v>309</v>
      </c>
      <c r="O362" s="11" t="s">
        <v>1299</v>
      </c>
      <c r="P362" s="11" t="s">
        <v>1852</v>
      </c>
      <c r="Q362" s="11" t="s">
        <v>1888</v>
      </c>
      <c r="R362" s="11" t="s">
        <v>1889</v>
      </c>
      <c r="S362" s="11" t="s">
        <v>312</v>
      </c>
      <c r="T362" s="11" t="s">
        <v>312</v>
      </c>
      <c r="U362" s="11" t="s">
        <v>1872</v>
      </c>
      <c r="V362" s="12" t="s">
        <v>1903</v>
      </c>
      <c r="W362" s="11" t="s">
        <v>1862</v>
      </c>
      <c r="X362" s="14">
        <v>141</v>
      </c>
      <c r="Y362" s="14">
        <v>4510</v>
      </c>
      <c r="Z362" s="14">
        <v>141</v>
      </c>
      <c r="AA362" s="15">
        <v>0.89850172080234103</v>
      </c>
      <c r="AB362" s="16">
        <v>0.60625027135926401</v>
      </c>
      <c r="AC362" s="17">
        <v>5850178</v>
      </c>
      <c r="AD362" s="14">
        <v>314275</v>
      </c>
      <c r="AE362" s="14">
        <v>314275</v>
      </c>
      <c r="AF362" s="14">
        <v>41490.624113475104</v>
      </c>
      <c r="AG362" s="14">
        <v>41490.624113475104</v>
      </c>
      <c r="AH362" s="14">
        <v>78917</v>
      </c>
      <c r="AI362" s="14">
        <v>78917</v>
      </c>
      <c r="AJ362" s="14">
        <v>11</v>
      </c>
      <c r="AK362" s="14">
        <v>46</v>
      </c>
      <c r="AL362" s="14">
        <v>0</v>
      </c>
      <c r="AM362" s="14">
        <v>0</v>
      </c>
      <c r="AN362" s="14">
        <v>0</v>
      </c>
      <c r="AO362" s="14">
        <v>1</v>
      </c>
      <c r="AP362" s="14">
        <v>47</v>
      </c>
      <c r="AQ362" s="22">
        <f>VLOOKUP($B362,Sheet3!$A:$Z,3,FALSE)</f>
        <v>3.189472209025554E-4</v>
      </c>
      <c r="AR362" s="22">
        <f>VLOOKUP($B362,Sheet3!$A:$Z,4,FALSE)</f>
        <v>4.8468602104184179E-4</v>
      </c>
      <c r="AS362" s="22">
        <f>VLOOKUP($B362,Sheet3!$A:$Z,5,FALSE)</f>
        <v>3.9951931848526234E-4</v>
      </c>
      <c r="AT362" s="22">
        <f>VLOOKUP($B362,Sheet3!$A:$Z,6,FALSE)</f>
        <v>3.0042762715279918E-4</v>
      </c>
      <c r="AU362" s="22">
        <f>VLOOKUP($B362,Sheet3!$A:$Z,6,FALSE)</f>
        <v>3.0042762715279918E-4</v>
      </c>
      <c r="AV362" s="22">
        <f>VLOOKUP($B362,Sheet3!$A:$Z,8,FALSE)</f>
        <v>5.0321379955950656E-5</v>
      </c>
      <c r="AW362" s="22">
        <f>VLOOKUP($B362,Sheet3!$A:$Z,9,FALSE)</f>
        <v>2.1454921210634212E-3</v>
      </c>
      <c r="AX362" s="22">
        <f>VLOOKUP($B362,Sheet3!$A:$Z,10,FALSE)</f>
        <v>2.6090673485438848E-5</v>
      </c>
      <c r="AY362" s="22">
        <f>VLOOKUP($B362,Sheet3!$A:$Z,11,FALSE)</f>
        <v>1.3703348547610364E-5</v>
      </c>
      <c r="AZ362" s="22">
        <f>VLOOKUP($B362,Sheet3!$A:$Z,12,FALSE)</f>
        <v>1.8306927949641595E-3</v>
      </c>
      <c r="BA362" s="22">
        <f>VLOOKUP($B362,Sheet3!$A:$Z,13,FALSE)</f>
        <v>1.884336477448641E-5</v>
      </c>
      <c r="BB362" s="22">
        <f>VLOOKUP($B362,Sheet3!$A:$Z,14,FALSE)</f>
        <v>1.6921624582030006E-3</v>
      </c>
      <c r="BC362" s="23">
        <f>VLOOKUP($B362,Sheet3!$A:$Z,15,FALSE)</f>
        <v>1.5872655703010704E-5</v>
      </c>
      <c r="BD362" s="22">
        <f>VLOOKUP($B362,Sheet3!$A:$Z,16,FALSE)</f>
        <v>6.8708573848057176E-4</v>
      </c>
      <c r="BE362" s="22">
        <f>VLOOKUP($B362,Sheet3!$A:$Z,17,FALSE)</f>
        <v>1.3759326631272897E-3</v>
      </c>
      <c r="BF362" s="22">
        <f>VLOOKUP($B362,Sheet3!$A:$Z,18,FALSE)</f>
        <v>8.7741473951352005E-4</v>
      </c>
      <c r="BG362" s="22">
        <f>VLOOKUP($B362,Sheet3!$A:$Z,19,FALSE)</f>
        <v>2.9455478025035379E-4</v>
      </c>
      <c r="BH362" s="22">
        <f>VLOOKUP($B362,Sheet3!$A:$Z,20,FALSE)</f>
        <v>1.8570027247399544E-3</v>
      </c>
      <c r="BI362" s="22">
        <f>VLOOKUP($B362,Sheet3!$A:$Z,21,FALSE)</f>
        <v>1.2379237814338598E-3</v>
      </c>
      <c r="BJ362" s="22">
        <f>VLOOKUP($B362,Sheet3!$A:$Z,22,FALSE)</f>
        <v>1.4569946386603872E-5</v>
      </c>
      <c r="BK362" s="22">
        <f>VLOOKUP($B362,Sheet3!$A:$Z,23,FALSE)</f>
        <v>1.3162962712811851E-5</v>
      </c>
      <c r="BL362" s="22">
        <f>VLOOKUP($B362,Sheet3!$A:$Z,24,FALSE)</f>
        <v>1.1467818013769344E-5</v>
      </c>
      <c r="BM362" s="22">
        <f>VLOOKUP($B362,Sheet3!$A:$Z,25,FALSE)</f>
        <v>3.3092517280296235E-5</v>
      </c>
      <c r="BN362" s="22">
        <f>VLOOKUP($B362,Sheet3!$A:$Z,25,FALSE)</f>
        <v>3.3092517280296235E-5</v>
      </c>
    </row>
    <row r="363" spans="1:66" hidden="1" x14ac:dyDescent="0.2">
      <c r="A363">
        <f>VLOOKUP(B363,Sheet3!A:B,2,FALSE)</f>
        <v>0</v>
      </c>
      <c r="B363" s="12" t="s">
        <v>1477</v>
      </c>
      <c r="C363" s="13">
        <v>85.29</v>
      </c>
      <c r="D363" s="13">
        <v>7.8</v>
      </c>
      <c r="E363" s="12" t="s">
        <v>1427</v>
      </c>
      <c r="F363" s="11" t="s">
        <v>1478</v>
      </c>
      <c r="G363" s="13" t="s">
        <v>1446</v>
      </c>
      <c r="H363" s="12"/>
      <c r="I363" s="12"/>
      <c r="J363" s="12" t="s">
        <v>308</v>
      </c>
      <c r="K363" s="12">
        <v>3</v>
      </c>
      <c r="L363" s="12">
        <v>92.16</v>
      </c>
      <c r="M363" s="12">
        <v>1.96</v>
      </c>
      <c r="N363" s="11" t="s">
        <v>309</v>
      </c>
      <c r="O363" s="11" t="s">
        <v>496</v>
      </c>
      <c r="P363" s="11" t="s">
        <v>1428</v>
      </c>
      <c r="Q363" s="11" t="s">
        <v>1447</v>
      </c>
      <c r="R363" s="11" t="s">
        <v>1448</v>
      </c>
      <c r="S363" s="11" t="s">
        <v>1479</v>
      </c>
      <c r="T363" s="11" t="s">
        <v>312</v>
      </c>
      <c r="U363" s="11" t="s">
        <v>1475</v>
      </c>
      <c r="V363" s="12" t="s">
        <v>1480</v>
      </c>
      <c r="W363" s="11" t="s">
        <v>1481</v>
      </c>
      <c r="X363" s="14">
        <v>685</v>
      </c>
      <c r="Y363" s="14">
        <v>3778</v>
      </c>
      <c r="Z363" s="14">
        <v>685</v>
      </c>
      <c r="AA363" s="15">
        <v>0.89650829897926698</v>
      </c>
      <c r="AB363" s="16">
        <v>0.57891766105265796</v>
      </c>
      <c r="AC363" s="17">
        <v>3564595</v>
      </c>
      <c r="AD363" s="14">
        <v>36079</v>
      </c>
      <c r="AE363" s="14">
        <v>36079</v>
      </c>
      <c r="AF363" s="14">
        <v>5203.78832116788</v>
      </c>
      <c r="AG363" s="14">
        <v>5203.78832116788</v>
      </c>
      <c r="AH363" s="14">
        <v>6868</v>
      </c>
      <c r="AI363" s="14">
        <v>6868</v>
      </c>
      <c r="AJ363" s="14">
        <v>11</v>
      </c>
      <c r="AK363" s="14">
        <v>43</v>
      </c>
      <c r="AL363" s="14">
        <v>0</v>
      </c>
      <c r="AM363" s="14">
        <v>0</v>
      </c>
      <c r="AN363" s="14">
        <v>1</v>
      </c>
      <c r="AO363" s="14">
        <v>1</v>
      </c>
      <c r="AP363" s="14">
        <v>45</v>
      </c>
      <c r="AQ363" s="22">
        <f>VLOOKUP($B363,Sheet3!$A:$Z,3,FALSE)</f>
        <v>1.0973887492445149E-3</v>
      </c>
      <c r="AR363" s="22">
        <f>VLOOKUP($B363,Sheet3!$A:$Z,4,FALSE)</f>
        <v>2.9816784492056619E-4</v>
      </c>
      <c r="AS363" s="22">
        <f>VLOOKUP($B363,Sheet3!$A:$Z,5,FALSE)</f>
        <v>8.9320189457382066E-4</v>
      </c>
      <c r="AT363" s="22">
        <f>VLOOKUP($B363,Sheet3!$A:$Z,6,FALSE)</f>
        <v>2.5272107378717333E-4</v>
      </c>
      <c r="AU363" s="22">
        <f>VLOOKUP($B363,Sheet3!$A:$Z,6,FALSE)</f>
        <v>2.5272107378717333E-4</v>
      </c>
      <c r="AV363" s="22">
        <f>VLOOKUP($B363,Sheet3!$A:$Z,8,FALSE)</f>
        <v>6.4427902549022662E-7</v>
      </c>
      <c r="AW363" s="22">
        <f>VLOOKUP($B363,Sheet3!$A:$Z,9,FALSE)</f>
        <v>8.8345027705131872E-6</v>
      </c>
      <c r="AX363" s="22">
        <f>VLOOKUP($B363,Sheet3!$A:$Z,10,FALSE)</f>
        <v>4.9503984512220053E-7</v>
      </c>
      <c r="AY363" s="22">
        <f>VLOOKUP($B363,Sheet3!$A:$Z,11,FALSE)</f>
        <v>6.0586604171310205E-7</v>
      </c>
      <c r="AZ363" s="22">
        <f>VLOOKUP($B363,Sheet3!$A:$Z,12,FALSE)</f>
        <v>5.622922166303055E-6</v>
      </c>
      <c r="BA363" s="22">
        <f>VLOOKUP($B363,Sheet3!$A:$Z,13,FALSE)</f>
        <v>4.469782655324609E-7</v>
      </c>
      <c r="BB363" s="22">
        <f>VLOOKUP($B363,Sheet3!$A:$Z,14,FALSE)</f>
        <v>1.1998283081374992E-6</v>
      </c>
      <c r="BC363" s="23">
        <f>VLOOKUP($B363,Sheet3!$A:$Z,15,FALSE)</f>
        <v>6.4234943940214346E-7</v>
      </c>
      <c r="BD363" s="22">
        <f>VLOOKUP($B363,Sheet3!$A:$Z,16,FALSE)</f>
        <v>3.8886551035641616E-4</v>
      </c>
      <c r="BE363" s="22">
        <f>VLOOKUP($B363,Sheet3!$A:$Z,17,FALSE)</f>
        <v>4.031228006611215E-4</v>
      </c>
      <c r="BF363" s="22">
        <f>VLOOKUP($B363,Sheet3!$A:$Z,18,FALSE)</f>
        <v>2.1303136045068978E-4</v>
      </c>
      <c r="BG363" s="22">
        <f>VLOOKUP($B363,Sheet3!$A:$Z,19,FALSE)</f>
        <v>4.5742773151782201E-7</v>
      </c>
      <c r="BH363" s="22">
        <f>VLOOKUP($B363,Sheet3!$A:$Z,20,FALSE)</f>
        <v>1.0118354145594866E-6</v>
      </c>
      <c r="BI363" s="22">
        <f>VLOOKUP($B363,Sheet3!$A:$Z,21,FALSE)</f>
        <v>2.6923394397605126E-4</v>
      </c>
      <c r="BJ363" s="22">
        <f>VLOOKUP($B363,Sheet3!$A:$Z,22,FALSE)</f>
        <v>6.9650422814840314E-7</v>
      </c>
      <c r="BK363" s="22">
        <f>VLOOKUP($B363,Sheet3!$A:$Z,23,FALSE)</f>
        <v>1.2219752463682483E-6</v>
      </c>
      <c r="BL363" s="22">
        <f>VLOOKUP($B363,Sheet3!$A:$Z,24,FALSE)</f>
        <v>3.3583365612338849E-6</v>
      </c>
      <c r="BM363" s="22">
        <f>VLOOKUP($B363,Sheet3!$A:$Z,25,FALSE)</f>
        <v>7.668173616303366E-7</v>
      </c>
      <c r="BN363" s="22">
        <f>VLOOKUP($B363,Sheet3!$A:$Z,25,FALSE)</f>
        <v>7.668173616303366E-7</v>
      </c>
    </row>
    <row r="364" spans="1:66" hidden="1" x14ac:dyDescent="0.2">
      <c r="A364">
        <f>VLOOKUP(B364,Sheet3!A:B,2,FALSE)</f>
        <v>0</v>
      </c>
      <c r="B364" s="12" t="s">
        <v>1482</v>
      </c>
      <c r="C364" s="13">
        <v>86.59</v>
      </c>
      <c r="D364" s="13">
        <v>3.57</v>
      </c>
      <c r="E364" s="12" t="s">
        <v>1427</v>
      </c>
      <c r="F364" s="11" t="s">
        <v>1483</v>
      </c>
      <c r="G364" s="13" t="s">
        <v>1484</v>
      </c>
      <c r="H364" s="12"/>
      <c r="I364" s="12"/>
      <c r="J364" s="12" t="s">
        <v>308</v>
      </c>
      <c r="K364" s="12">
        <v>2</v>
      </c>
      <c r="L364" s="12">
        <v>96.08</v>
      </c>
      <c r="M364" s="12">
        <v>7.84</v>
      </c>
      <c r="N364" s="11"/>
      <c r="O364" s="11"/>
      <c r="P364" s="11"/>
      <c r="Q364" s="11"/>
      <c r="R364" s="11"/>
      <c r="S364" s="11"/>
      <c r="T364" s="11"/>
      <c r="U364" s="11" t="s">
        <v>333</v>
      </c>
      <c r="V364" s="12" t="s">
        <v>1485</v>
      </c>
      <c r="W364" s="11"/>
      <c r="X364" s="14">
        <v>721</v>
      </c>
      <c r="Y364" s="14">
        <v>4853</v>
      </c>
      <c r="Z364" s="14">
        <v>721</v>
      </c>
      <c r="AA364" s="15">
        <v>0.91531423259086797</v>
      </c>
      <c r="AB364" s="16">
        <v>0.72727088442657595</v>
      </c>
      <c r="AC364" s="17">
        <v>5673043</v>
      </c>
      <c r="AD364" s="14">
        <v>48220</v>
      </c>
      <c r="AE364" s="14">
        <v>48220</v>
      </c>
      <c r="AF364" s="14">
        <v>7868.29819694868</v>
      </c>
      <c r="AG364" s="14">
        <v>7868.29819694868</v>
      </c>
      <c r="AH364" s="14">
        <v>11684</v>
      </c>
      <c r="AI364" s="14">
        <v>11684</v>
      </c>
      <c r="AJ364" s="14">
        <v>11</v>
      </c>
      <c r="AK364" s="14">
        <v>38</v>
      </c>
      <c r="AL364" s="14">
        <v>0</v>
      </c>
      <c r="AM364" s="14">
        <v>1</v>
      </c>
      <c r="AN364" s="14">
        <v>0</v>
      </c>
      <c r="AO364" s="14">
        <v>0</v>
      </c>
      <c r="AP364" s="14">
        <v>39</v>
      </c>
      <c r="AQ364" s="22">
        <f>VLOOKUP($B364,Sheet3!$A:$Z,3,FALSE)</f>
        <v>1.3788627445613913E-3</v>
      </c>
      <c r="AR364" s="22">
        <f>VLOOKUP($B364,Sheet3!$A:$Z,4,FALSE)</f>
        <v>1.3322663572287724E-4</v>
      </c>
      <c r="AS364" s="22">
        <f>VLOOKUP($B364,Sheet3!$A:$Z,5,FALSE)</f>
        <v>4.7923065815722824E-4</v>
      </c>
      <c r="AT364" s="22">
        <f>VLOOKUP($B364,Sheet3!$A:$Z,6,FALSE)</f>
        <v>1.3733548953843636E-4</v>
      </c>
      <c r="AU364" s="22">
        <f>VLOOKUP($B364,Sheet3!$A:$Z,6,FALSE)</f>
        <v>1.3733548953843636E-4</v>
      </c>
      <c r="AV364" s="22">
        <f>VLOOKUP($B364,Sheet3!$A:$Z,8,FALSE)</f>
        <v>1.0593309667757175E-6</v>
      </c>
      <c r="AW364" s="22">
        <f>VLOOKUP($B364,Sheet3!$A:$Z,9,FALSE)</f>
        <v>9.6847668486032205E-6</v>
      </c>
      <c r="AX364" s="22">
        <f>VLOOKUP($B364,Sheet3!$A:$Z,10,FALSE)</f>
        <v>5.1915882415901367E-7</v>
      </c>
      <c r="AY364" s="22">
        <f>VLOOKUP($B364,Sheet3!$A:$Z,11,FALSE)</f>
        <v>1.3965650684220285E-6</v>
      </c>
      <c r="AZ364" s="22">
        <f>VLOOKUP($B364,Sheet3!$A:$Z,12,FALSE)</f>
        <v>5.982086220658E-6</v>
      </c>
      <c r="BA364" s="22">
        <f>VLOOKUP($B364,Sheet3!$A:$Z,13,FALSE)</f>
        <v>1.2051832963707886E-6</v>
      </c>
      <c r="BB364" s="22">
        <f>VLOOKUP($B364,Sheet3!$A:$Z,14,FALSE)</f>
        <v>3.6722414195711164E-6</v>
      </c>
      <c r="BC364" s="23">
        <f>VLOOKUP($B364,Sheet3!$A:$Z,15,FALSE)</f>
        <v>1.1439576337178546E-6</v>
      </c>
      <c r="BD364" s="22">
        <f>VLOOKUP($B364,Sheet3!$A:$Z,16,FALSE)</f>
        <v>1.689817965236117E-4</v>
      </c>
      <c r="BE364" s="22">
        <f>VLOOKUP($B364,Sheet3!$A:$Z,17,FALSE)</f>
        <v>2.1873717353857564E-4</v>
      </c>
      <c r="BF364" s="22">
        <f>VLOOKUP($B364,Sheet3!$A:$Z,18,FALSE)</f>
        <v>1.0319112967531817E-4</v>
      </c>
      <c r="BG364" s="22">
        <f>VLOOKUP($B364,Sheet3!$A:$Z,19,FALSE)</f>
        <v>7.2072228203138901E-7</v>
      </c>
      <c r="BH364" s="22">
        <f>VLOOKUP($B364,Sheet3!$A:$Z,20,FALSE)</f>
        <v>2.9008199547516846E-6</v>
      </c>
      <c r="BI364" s="22">
        <f>VLOOKUP($B364,Sheet3!$A:$Z,21,FALSE)</f>
        <v>9.1428771923619039E-5</v>
      </c>
      <c r="BJ364" s="22">
        <f>VLOOKUP($B364,Sheet3!$A:$Z,22,FALSE)</f>
        <v>7.1678097914453283E-7</v>
      </c>
      <c r="BK364" s="22">
        <f>VLOOKUP($B364,Sheet3!$A:$Z,23,FALSE)</f>
        <v>1.4892540424843377E-6</v>
      </c>
      <c r="BL364" s="22">
        <f>VLOOKUP($B364,Sheet3!$A:$Z,24,FALSE)</f>
        <v>2.0320870614605195E-6</v>
      </c>
      <c r="BM364" s="22">
        <f>VLOOKUP($B364,Sheet3!$A:$Z,25,FALSE)</f>
        <v>8.1968066994026241E-7</v>
      </c>
      <c r="BN364" s="22">
        <f>VLOOKUP($B364,Sheet3!$A:$Z,25,FALSE)</f>
        <v>8.1968066994026241E-7</v>
      </c>
    </row>
    <row r="365" spans="1:66" hidden="1" x14ac:dyDescent="0.2">
      <c r="A365">
        <f>VLOOKUP(B365,Sheet3!A:B,2,FALSE)</f>
        <v>0</v>
      </c>
      <c r="B365" s="12" t="s">
        <v>1486</v>
      </c>
      <c r="C365" s="13">
        <v>70.22</v>
      </c>
      <c r="D365" s="13">
        <v>4.4000000000000004</v>
      </c>
      <c r="E365" s="12" t="s">
        <v>1427</v>
      </c>
      <c r="F365" s="11" t="s">
        <v>1483</v>
      </c>
      <c r="G365" s="13" t="s">
        <v>1484</v>
      </c>
      <c r="H365" s="12"/>
      <c r="I365" s="12"/>
      <c r="J365" s="12" t="s">
        <v>308</v>
      </c>
      <c r="K365" s="12">
        <v>1</v>
      </c>
      <c r="L365" s="12">
        <v>84.31</v>
      </c>
      <c r="M365" s="12">
        <v>13.73</v>
      </c>
      <c r="N365" s="11"/>
      <c r="O365" s="11"/>
      <c r="P365" s="11"/>
      <c r="Q365" s="11"/>
      <c r="R365" s="11"/>
      <c r="S365" s="11"/>
      <c r="T365" s="11"/>
      <c r="U365" s="11" t="s">
        <v>333</v>
      </c>
      <c r="V365" s="12" t="s">
        <v>1487</v>
      </c>
      <c r="W365" s="11"/>
      <c r="X365" s="14">
        <v>1419</v>
      </c>
      <c r="Y365" s="14">
        <v>3570</v>
      </c>
      <c r="Z365" s="14">
        <v>1419</v>
      </c>
      <c r="AA365" s="15">
        <v>0.92811349469068305</v>
      </c>
      <c r="AB365" s="16">
        <v>0.53517080091139602</v>
      </c>
      <c r="AC365" s="17">
        <v>2907625</v>
      </c>
      <c r="AD365" s="14">
        <v>11004</v>
      </c>
      <c r="AE365" s="14">
        <v>11004</v>
      </c>
      <c r="AF365" s="14">
        <v>2049.0662438336799</v>
      </c>
      <c r="AG365" s="14">
        <v>2049.0662438336799</v>
      </c>
      <c r="AH365" s="14">
        <v>2200</v>
      </c>
      <c r="AI365" s="14">
        <v>2200</v>
      </c>
      <c r="AJ365" s="14">
        <v>11</v>
      </c>
      <c r="AK365" s="14">
        <v>26</v>
      </c>
      <c r="AL365" s="14">
        <v>0</v>
      </c>
      <c r="AM365" s="14">
        <v>0</v>
      </c>
      <c r="AN365" s="14">
        <v>0</v>
      </c>
      <c r="AO365" s="14">
        <v>1</v>
      </c>
      <c r="AP365" s="14">
        <v>27</v>
      </c>
      <c r="AQ365" s="22">
        <f>VLOOKUP($B365,Sheet3!$A:$Z,3,FALSE)</f>
        <v>6.2548512348651816E-4</v>
      </c>
      <c r="AR365" s="22">
        <f>VLOOKUP($B365,Sheet3!$A:$Z,4,FALSE)</f>
        <v>1.5504854383084876E-4</v>
      </c>
      <c r="AS365" s="22">
        <f>VLOOKUP($B365,Sheet3!$A:$Z,5,FALSE)</f>
        <v>4.0641839564360726E-4</v>
      </c>
      <c r="AT365" s="22">
        <f>VLOOKUP($B365,Sheet3!$A:$Z,6,FALSE)</f>
        <v>3.4003523847320714E-4</v>
      </c>
      <c r="AU365" s="22">
        <f>VLOOKUP($B365,Sheet3!$A:$Z,6,FALSE)</f>
        <v>3.4003523847320714E-4</v>
      </c>
      <c r="AV365" s="22">
        <f>VLOOKUP($B365,Sheet3!$A:$Z,8,FALSE)</f>
        <v>8.1057113390997815E-8</v>
      </c>
      <c r="AW365" s="22">
        <f>VLOOKUP($B365,Sheet3!$A:$Z,9,FALSE)</f>
        <v>1.5158737114496195E-6</v>
      </c>
      <c r="AX365" s="22">
        <f>VLOOKUP($B365,Sheet3!$A:$Z,10,FALSE)</f>
        <v>4.5635168237050904E-8</v>
      </c>
      <c r="AY365" s="22">
        <f>VLOOKUP($B365,Sheet3!$A:$Z,11,FALSE)</f>
        <v>2.9593249810933881E-8</v>
      </c>
      <c r="AZ365" s="22">
        <f>VLOOKUP($B365,Sheet3!$A:$Z,12,FALSE)</f>
        <v>9.5654668601853734E-7</v>
      </c>
      <c r="BA365" s="22">
        <f>VLOOKUP($B365,Sheet3!$A:$Z,13,FALSE)</f>
        <v>4.5176232373144941E-8</v>
      </c>
      <c r="BB365" s="22">
        <f>VLOOKUP($B365,Sheet3!$A:$Z,14,FALSE)</f>
        <v>1.8594167753336725E-7</v>
      </c>
      <c r="BC365" s="23">
        <f>VLOOKUP($B365,Sheet3!$A:$Z,15,FALSE)</f>
        <v>5.4648192424038652E-8</v>
      </c>
      <c r="BD365" s="22">
        <f>VLOOKUP($B365,Sheet3!$A:$Z,16,FALSE)</f>
        <v>9.8348781632485476E-5</v>
      </c>
      <c r="BE365" s="22">
        <f>VLOOKUP($B365,Sheet3!$A:$Z,17,FALSE)</f>
        <v>4.8555410095446421E-4</v>
      </c>
      <c r="BF365" s="22">
        <f>VLOOKUP($B365,Sheet3!$A:$Z,18,FALSE)</f>
        <v>2.3294724011146183E-4</v>
      </c>
      <c r="BG365" s="22">
        <f>VLOOKUP($B365,Sheet3!$A:$Z,19,FALSE)</f>
        <v>7.7698615256685995E-8</v>
      </c>
      <c r="BH365" s="22">
        <f>VLOOKUP($B365,Sheet3!$A:$Z,20,FALSE)</f>
        <v>3.2440551919243527E-7</v>
      </c>
      <c r="BI365" s="22">
        <f>VLOOKUP($B365,Sheet3!$A:$Z,21,FALSE)</f>
        <v>4.2352750237316597E-5</v>
      </c>
      <c r="BJ365" s="22">
        <f>VLOOKUP($B365,Sheet3!$A:$Z,22,FALSE)</f>
        <v>3.5676733495753343E-8</v>
      </c>
      <c r="BK365" s="22">
        <f>VLOOKUP($B365,Sheet3!$A:$Z,23,FALSE)</f>
        <v>1.7973146463724587E-8</v>
      </c>
      <c r="BL365" s="22">
        <f>VLOOKUP($B365,Sheet3!$A:$Z,24,FALSE)</f>
        <v>8.7729143373667189E-8</v>
      </c>
      <c r="BM365" s="22">
        <f>VLOOKUP($B365,Sheet3!$A:$Z,25,FALSE)</f>
        <v>5.0492908662708822E-8</v>
      </c>
      <c r="BN365" s="22">
        <f>VLOOKUP($B365,Sheet3!$A:$Z,25,FALSE)</f>
        <v>5.0492908662708822E-8</v>
      </c>
    </row>
    <row r="366" spans="1:66" hidden="1" x14ac:dyDescent="0.2">
      <c r="A366">
        <f>VLOOKUP(B366,Sheet3!A:B,2,FALSE)</f>
        <v>0</v>
      </c>
      <c r="B366" s="12" t="s">
        <v>1488</v>
      </c>
      <c r="C366" s="13">
        <v>64.08</v>
      </c>
      <c r="D366" s="13">
        <v>1.47</v>
      </c>
      <c r="E366" s="12" t="s">
        <v>1427</v>
      </c>
      <c r="F366" s="11" t="s">
        <v>1483</v>
      </c>
      <c r="G366" s="13" t="s">
        <v>1484</v>
      </c>
      <c r="H366" s="12"/>
      <c r="I366" s="12"/>
      <c r="J366" s="12" t="s">
        <v>308</v>
      </c>
      <c r="K366" s="12">
        <v>1</v>
      </c>
      <c r="L366" s="12">
        <v>90.2</v>
      </c>
      <c r="M366" s="12">
        <v>9.8000000000000007</v>
      </c>
      <c r="N366" s="11"/>
      <c r="O366" s="11"/>
      <c r="P366" s="11"/>
      <c r="Q366" s="11"/>
      <c r="R366" s="11"/>
      <c r="S366" s="11"/>
      <c r="T366" s="11"/>
      <c r="U366" s="11" t="s">
        <v>333</v>
      </c>
      <c r="V366" s="12" t="s">
        <v>1489</v>
      </c>
      <c r="W366" s="11"/>
      <c r="X366" s="14">
        <v>1098</v>
      </c>
      <c r="Y366" s="14">
        <v>3597</v>
      </c>
      <c r="Z366" s="14">
        <v>1098</v>
      </c>
      <c r="AA366" s="15">
        <v>0.94149448518608003</v>
      </c>
      <c r="AB366" s="16">
        <v>0.70866964229351803</v>
      </c>
      <c r="AC366" s="17">
        <v>3675192</v>
      </c>
      <c r="AD366" s="14">
        <v>21181</v>
      </c>
      <c r="AE366" s="14">
        <v>21181</v>
      </c>
      <c r="AF366" s="14">
        <v>3347.1693989071</v>
      </c>
      <c r="AG366" s="14">
        <v>3347.1693989071</v>
      </c>
      <c r="AH366" s="14">
        <v>3655</v>
      </c>
      <c r="AI366" s="14">
        <v>3655</v>
      </c>
      <c r="AJ366" s="14">
        <v>11</v>
      </c>
      <c r="AK366" s="14">
        <v>20</v>
      </c>
      <c r="AL366" s="14">
        <v>0</v>
      </c>
      <c r="AM366" s="14">
        <v>0</v>
      </c>
      <c r="AN366" s="14">
        <v>0</v>
      </c>
      <c r="AO366" s="14">
        <v>1</v>
      </c>
      <c r="AP366" s="14">
        <v>21</v>
      </c>
      <c r="AQ366" s="22">
        <f>VLOOKUP($B366,Sheet3!$A:$Z,3,FALSE)</f>
        <v>1.2166228320617706E-4</v>
      </c>
      <c r="AR366" s="22">
        <f>VLOOKUP($B366,Sheet3!$A:$Z,4,FALSE)</f>
        <v>1.6837248270118585E-4</v>
      </c>
      <c r="AS366" s="22">
        <f>VLOOKUP($B366,Sheet3!$A:$Z,5,FALSE)</f>
        <v>1.4746471604084663E-4</v>
      </c>
      <c r="AT366" s="22">
        <f>VLOOKUP($B366,Sheet3!$A:$Z,6,FALSE)</f>
        <v>4.0319626604387978E-4</v>
      </c>
      <c r="AU366" s="22">
        <f>VLOOKUP($B366,Sheet3!$A:$Z,6,FALSE)</f>
        <v>4.0319626604387978E-4</v>
      </c>
      <c r="AV366" s="22">
        <f>VLOOKUP($B366,Sheet3!$A:$Z,8,FALSE)</f>
        <v>2.5195363208766237E-7</v>
      </c>
      <c r="AW366" s="22">
        <f>VLOOKUP($B366,Sheet3!$A:$Z,9,FALSE)</f>
        <v>1.1420668656496122E-6</v>
      </c>
      <c r="AX366" s="22">
        <f>VLOOKUP($B366,Sheet3!$A:$Z,10,FALSE)</f>
        <v>2.371238568533042E-7</v>
      </c>
      <c r="AY366" s="22">
        <f>VLOOKUP($B366,Sheet3!$A:$Z,11,FALSE)</f>
        <v>3.8784734084642786E-7</v>
      </c>
      <c r="AZ366" s="22">
        <f>VLOOKUP($B366,Sheet3!$A:$Z,12,FALSE)</f>
        <v>8.3702354651549055E-7</v>
      </c>
      <c r="BA366" s="22">
        <f>VLOOKUP($B366,Sheet3!$A:$Z,13,FALSE)</f>
        <v>3.465498911716055E-7</v>
      </c>
      <c r="BB366" s="22">
        <f>VLOOKUP($B366,Sheet3!$A:$Z,14,FALSE)</f>
        <v>5.4023212774383352E-7</v>
      </c>
      <c r="BC366" s="23">
        <f>VLOOKUP($B366,Sheet3!$A:$Z,15,FALSE)</f>
        <v>2.2603886660287315E-7</v>
      </c>
      <c r="BD366" s="22">
        <f>VLOOKUP($B366,Sheet3!$A:$Z,16,FALSE)</f>
        <v>1.2389530429670706E-5</v>
      </c>
      <c r="BE366" s="22">
        <f>VLOOKUP($B366,Sheet3!$A:$Z,17,FALSE)</f>
        <v>3.7820761101488065E-4</v>
      </c>
      <c r="BF366" s="22">
        <f>VLOOKUP($B366,Sheet3!$A:$Z,18,FALSE)</f>
        <v>7.4032522875770647E-4</v>
      </c>
      <c r="BG366" s="22">
        <f>VLOOKUP($B366,Sheet3!$A:$Z,19,FALSE)</f>
        <v>2.1481787933260951E-7</v>
      </c>
      <c r="BH366" s="22">
        <f>VLOOKUP($B366,Sheet3!$A:$Z,20,FALSE)</f>
        <v>6.1662584502084887E-7</v>
      </c>
      <c r="BI366" s="22">
        <f>VLOOKUP($B366,Sheet3!$A:$Z,21,FALSE)</f>
        <v>3.0901839523330888E-6</v>
      </c>
      <c r="BJ366" s="22">
        <f>VLOOKUP($B366,Sheet3!$A:$Z,22,FALSE)</f>
        <v>2.4751236057524989E-7</v>
      </c>
      <c r="BK366" s="22">
        <f>VLOOKUP($B366,Sheet3!$A:$Z,23,FALSE)</f>
        <v>2.8106534789659965E-7</v>
      </c>
      <c r="BL366" s="22">
        <f>VLOOKUP($B366,Sheet3!$A:$Z,24,FALSE)</f>
        <v>8.5136953090028868E-7</v>
      </c>
      <c r="BM366" s="22">
        <f>VLOOKUP($B366,Sheet3!$A:$Z,25,FALSE)</f>
        <v>2.3693417765532221E-7</v>
      </c>
      <c r="BN366" s="22">
        <f>VLOOKUP($B366,Sheet3!$A:$Z,25,FALSE)</f>
        <v>2.3693417765532221E-7</v>
      </c>
    </row>
    <row r="367" spans="1:66" hidden="1" x14ac:dyDescent="0.2">
      <c r="A367">
        <f>VLOOKUP(B367,Sheet3!A:B,2,FALSE)</f>
        <v>0</v>
      </c>
      <c r="B367" s="12" t="s">
        <v>1490</v>
      </c>
      <c r="C367" s="13">
        <v>92.22</v>
      </c>
      <c r="D367" s="13">
        <v>1.94</v>
      </c>
      <c r="E367" s="12" t="s">
        <v>1427</v>
      </c>
      <c r="F367" s="11" t="s">
        <v>1483</v>
      </c>
      <c r="G367" s="13" t="s">
        <v>1484</v>
      </c>
      <c r="H367" s="12"/>
      <c r="I367" s="12"/>
      <c r="J367" s="12" t="s">
        <v>308</v>
      </c>
      <c r="K367" s="12">
        <v>3</v>
      </c>
      <c r="L367" s="12">
        <v>100</v>
      </c>
      <c r="M367" s="12">
        <v>1.96</v>
      </c>
      <c r="N367" s="11" t="s">
        <v>309</v>
      </c>
      <c r="O367" s="11" t="s">
        <v>496</v>
      </c>
      <c r="P367" s="11" t="s">
        <v>1428</v>
      </c>
      <c r="Q367" s="11" t="s">
        <v>1491</v>
      </c>
      <c r="R367" s="11" t="s">
        <v>312</v>
      </c>
      <c r="S367" s="11" t="s">
        <v>312</v>
      </c>
      <c r="T367" s="11" t="s">
        <v>312</v>
      </c>
      <c r="U367" s="11" t="s">
        <v>333</v>
      </c>
      <c r="V367" s="12" t="s">
        <v>1492</v>
      </c>
      <c r="W367" s="11" t="s">
        <v>1493</v>
      </c>
      <c r="X367" s="14">
        <v>182</v>
      </c>
      <c r="Y367" s="14">
        <v>3801</v>
      </c>
      <c r="Z367" s="14">
        <v>182</v>
      </c>
      <c r="AA367" s="15">
        <v>0.94851900686783097</v>
      </c>
      <c r="AB367" s="16">
        <v>0.70531218812351104</v>
      </c>
      <c r="AC367" s="17">
        <v>3874731</v>
      </c>
      <c r="AD367" s="14">
        <v>130956</v>
      </c>
      <c r="AE367" s="14">
        <v>130956</v>
      </c>
      <c r="AF367" s="14">
        <v>21289.7307692307</v>
      </c>
      <c r="AG367" s="14">
        <v>21289.7307692307</v>
      </c>
      <c r="AH367" s="14">
        <v>37469</v>
      </c>
      <c r="AI367" s="14">
        <v>37469</v>
      </c>
      <c r="AJ367" s="14">
        <v>11</v>
      </c>
      <c r="AK367" s="14">
        <v>44</v>
      </c>
      <c r="AL367" s="14">
        <v>0</v>
      </c>
      <c r="AM367" s="14">
        <v>1</v>
      </c>
      <c r="AN367" s="14">
        <v>0</v>
      </c>
      <c r="AO367" s="14">
        <v>1</v>
      </c>
      <c r="AP367" s="14">
        <v>46</v>
      </c>
      <c r="AQ367" s="22">
        <f>VLOOKUP($B367,Sheet3!$A:$Z,3,FALSE)</f>
        <v>1.8098904161721256E-3</v>
      </c>
      <c r="AR367" s="22">
        <f>VLOOKUP($B367,Sheet3!$A:$Z,4,FALSE)</f>
        <v>2.4645022897526377E-4</v>
      </c>
      <c r="AS367" s="22">
        <f>VLOOKUP($B367,Sheet3!$A:$Z,5,FALSE)</f>
        <v>5.4992586157903581E-4</v>
      </c>
      <c r="AT367" s="22">
        <f>VLOOKUP($B367,Sheet3!$A:$Z,6,FALSE)</f>
        <v>2.7993428625446324E-4</v>
      </c>
      <c r="AU367" s="22">
        <f>VLOOKUP($B367,Sheet3!$A:$Z,6,FALSE)</f>
        <v>2.7993428625446324E-4</v>
      </c>
      <c r="AV367" s="22">
        <f>VLOOKUP($B367,Sheet3!$A:$Z,8,FALSE)</f>
        <v>1.8119897005101314E-6</v>
      </c>
      <c r="AW367" s="22">
        <f>VLOOKUP($B367,Sheet3!$A:$Z,9,FALSE)</f>
        <v>2.4955936309797839E-5</v>
      </c>
      <c r="AX367" s="22">
        <f>VLOOKUP($B367,Sheet3!$A:$Z,10,FALSE)</f>
        <v>1.4559320644645425E-6</v>
      </c>
      <c r="AY367" s="22">
        <f>VLOOKUP($B367,Sheet3!$A:$Z,11,FALSE)</f>
        <v>1.6532015569587509E-6</v>
      </c>
      <c r="AZ367" s="22">
        <f>VLOOKUP($B367,Sheet3!$A:$Z,12,FALSE)</f>
        <v>3.1156735869241367E-5</v>
      </c>
      <c r="BA367" s="22">
        <f>VLOOKUP($B367,Sheet3!$A:$Z,13,FALSE)</f>
        <v>1.7545008237194122E-6</v>
      </c>
      <c r="BB367" s="22">
        <f>VLOOKUP($B367,Sheet3!$A:$Z,14,FALSE)</f>
        <v>1.8090669840980766E-5</v>
      </c>
      <c r="BC367" s="23">
        <f>VLOOKUP($B367,Sheet3!$A:$Z,15,FALSE)</f>
        <v>1.667209253792583E-6</v>
      </c>
      <c r="BD367" s="22">
        <f>VLOOKUP($B367,Sheet3!$A:$Z,16,FALSE)</f>
        <v>3.382453013263039E-4</v>
      </c>
      <c r="BE367" s="22">
        <f>VLOOKUP($B367,Sheet3!$A:$Z,17,FALSE)</f>
        <v>3.649704939731882E-4</v>
      </c>
      <c r="BF367" s="22">
        <f>VLOOKUP($B367,Sheet3!$A:$Z,18,FALSE)</f>
        <v>2.3122200359372878E-4</v>
      </c>
      <c r="BG367" s="22">
        <f>VLOOKUP($B367,Sheet3!$A:$Z,19,FALSE)</f>
        <v>2.174554964597755E-6</v>
      </c>
      <c r="BH367" s="22">
        <f>VLOOKUP($B367,Sheet3!$A:$Z,20,FALSE)</f>
        <v>1.3581933936031973E-5</v>
      </c>
      <c r="BI367" s="22">
        <f>VLOOKUP($B367,Sheet3!$A:$Z,21,FALSE)</f>
        <v>2.04364889398332E-3</v>
      </c>
      <c r="BJ367" s="22">
        <f>VLOOKUP($B367,Sheet3!$A:$Z,22,FALSE)</f>
        <v>2.357762699286464E-6</v>
      </c>
      <c r="BK367" s="22">
        <f>VLOOKUP($B367,Sheet3!$A:$Z,23,FALSE)</f>
        <v>5.0687769444666185E-6</v>
      </c>
      <c r="BL367" s="22">
        <f>VLOOKUP($B367,Sheet3!$A:$Z,24,FALSE)</f>
        <v>6.8291964278029098E-6</v>
      </c>
      <c r="BM367" s="22">
        <f>VLOOKUP($B367,Sheet3!$A:$Z,25,FALSE)</f>
        <v>2.7684597817703214E-6</v>
      </c>
      <c r="BN367" s="22">
        <f>VLOOKUP($B367,Sheet3!$A:$Z,25,FALSE)</f>
        <v>2.7684597817703214E-6</v>
      </c>
    </row>
    <row r="368" spans="1:66" hidden="1" x14ac:dyDescent="0.2">
      <c r="A368">
        <f>VLOOKUP(B368,Sheet3!A:B,2,FALSE)</f>
        <v>0</v>
      </c>
      <c r="B368" s="12" t="s">
        <v>1494</v>
      </c>
      <c r="C368" s="13">
        <v>80.53</v>
      </c>
      <c r="D368" s="13">
        <v>1.31</v>
      </c>
      <c r="E368" s="12" t="s">
        <v>1427</v>
      </c>
      <c r="F368" s="11" t="s">
        <v>1495</v>
      </c>
      <c r="G368" s="13" t="s">
        <v>1484</v>
      </c>
      <c r="H368" s="12"/>
      <c r="I368" s="12"/>
      <c r="J368" s="12" t="s">
        <v>308</v>
      </c>
      <c r="K368" s="12">
        <v>3</v>
      </c>
      <c r="L368" s="12">
        <v>76.47</v>
      </c>
      <c r="M368" s="12">
        <v>7.89</v>
      </c>
      <c r="N368" s="11"/>
      <c r="O368" s="11"/>
      <c r="P368" s="11"/>
      <c r="Q368" s="11"/>
      <c r="R368" s="11"/>
      <c r="S368" s="11"/>
      <c r="T368" s="11"/>
      <c r="U368" s="11" t="s">
        <v>1496</v>
      </c>
      <c r="V368" s="12" t="s">
        <v>1497</v>
      </c>
      <c r="W368" s="11"/>
      <c r="X368" s="14">
        <v>904</v>
      </c>
      <c r="Y368" s="14">
        <v>4302</v>
      </c>
      <c r="Z368" s="14">
        <v>904</v>
      </c>
      <c r="AA368" s="15">
        <v>0.93348708953193804</v>
      </c>
      <c r="AB368" s="16">
        <v>0.71948331588732894</v>
      </c>
      <c r="AC368" s="17">
        <v>3918758</v>
      </c>
      <c r="AD368" s="14">
        <v>22166</v>
      </c>
      <c r="AE368" s="14">
        <v>22166</v>
      </c>
      <c r="AF368" s="14">
        <v>4334.9092920353896</v>
      </c>
      <c r="AG368" s="14">
        <v>4334.9092920353896</v>
      </c>
      <c r="AH368" s="14">
        <v>5262</v>
      </c>
      <c r="AI368" s="14">
        <v>5262</v>
      </c>
      <c r="AJ368" s="14">
        <v>11</v>
      </c>
      <c r="AK368" s="14">
        <v>35</v>
      </c>
      <c r="AL368" s="14">
        <v>0</v>
      </c>
      <c r="AM368" s="14">
        <v>0</v>
      </c>
      <c r="AN368" s="14">
        <v>0</v>
      </c>
      <c r="AO368" s="14">
        <v>1</v>
      </c>
      <c r="AP368" s="14">
        <v>36</v>
      </c>
      <c r="AQ368" s="22">
        <f>VLOOKUP($B368,Sheet3!$A:$Z,3,FALSE)</f>
        <v>3.5574224229895156E-4</v>
      </c>
      <c r="AR368" s="22">
        <f>VLOOKUP($B368,Sheet3!$A:$Z,4,FALSE)</f>
        <v>3.7090201437045252E-4</v>
      </c>
      <c r="AS368" s="22">
        <f>VLOOKUP($B368,Sheet3!$A:$Z,5,FALSE)</f>
        <v>3.9711901561546474E-4</v>
      </c>
      <c r="AT368" s="22">
        <f>VLOOKUP($B368,Sheet3!$A:$Z,6,FALSE)</f>
        <v>5.1760502766744914E-4</v>
      </c>
      <c r="AU368" s="22">
        <f>VLOOKUP($B368,Sheet3!$A:$Z,6,FALSE)</f>
        <v>5.1760502766744914E-4</v>
      </c>
      <c r="AV368" s="22">
        <f>VLOOKUP($B368,Sheet3!$A:$Z,8,FALSE)</f>
        <v>2.7555589787425116E-4</v>
      </c>
      <c r="AW368" s="22">
        <f>VLOOKUP($B368,Sheet3!$A:$Z,9,FALSE)</f>
        <v>2.4367597800131879E-4</v>
      </c>
      <c r="AX368" s="22">
        <f>VLOOKUP($B368,Sheet3!$A:$Z,10,FALSE)</f>
        <v>4.8898987270308125E-4</v>
      </c>
      <c r="AY368" s="22">
        <f>VLOOKUP($B368,Sheet3!$A:$Z,11,FALSE)</f>
        <v>7.2050785658029856E-4</v>
      </c>
      <c r="AZ368" s="22">
        <f>VLOOKUP($B368,Sheet3!$A:$Z,12,FALSE)</f>
        <v>1.0634636319402829E-5</v>
      </c>
      <c r="BA368" s="22">
        <f>VLOOKUP($B368,Sheet3!$A:$Z,13,FALSE)</f>
        <v>3.7396724870481505E-4</v>
      </c>
      <c r="BB368" s="22">
        <f>VLOOKUP($B368,Sheet3!$A:$Z,14,FALSE)</f>
        <v>1.4430153904421639E-5</v>
      </c>
      <c r="BC368" s="23">
        <f>VLOOKUP($B368,Sheet3!$A:$Z,15,FALSE)</f>
        <v>4.6607248967540081E-4</v>
      </c>
      <c r="BD368" s="22">
        <f>VLOOKUP($B368,Sheet3!$A:$Z,16,FALSE)</f>
        <v>2.5037586573796629E-4</v>
      </c>
      <c r="BE368" s="22">
        <f>VLOOKUP($B368,Sheet3!$A:$Z,17,FALSE)</f>
        <v>2.0555522322997555E-4</v>
      </c>
      <c r="BF368" s="22">
        <f>VLOOKUP($B368,Sheet3!$A:$Z,18,FALSE)</f>
        <v>1.4497530841677683E-4</v>
      </c>
      <c r="BG368" s="22">
        <f>VLOOKUP($B368,Sheet3!$A:$Z,19,FALSE)</f>
        <v>2.3865466615649239E-4</v>
      </c>
      <c r="BH368" s="22">
        <f>VLOOKUP($B368,Sheet3!$A:$Z,20,FALSE)</f>
        <v>1.063068150695769E-4</v>
      </c>
      <c r="BI368" s="22">
        <f>VLOOKUP($B368,Sheet3!$A:$Z,21,FALSE)</f>
        <v>6.7143120819451358E-5</v>
      </c>
      <c r="BJ368" s="22">
        <f>VLOOKUP($B368,Sheet3!$A:$Z,22,FALSE)</f>
        <v>1.145520214263125E-4</v>
      </c>
      <c r="BK368" s="22">
        <f>VLOOKUP($B368,Sheet3!$A:$Z,23,FALSE)</f>
        <v>2.4353813460810565E-5</v>
      </c>
      <c r="BL368" s="22">
        <f>VLOOKUP($B368,Sheet3!$A:$Z,24,FALSE)</f>
        <v>1.603003661965456E-4</v>
      </c>
      <c r="BM368" s="22">
        <f>VLOOKUP($B368,Sheet3!$A:$Z,25,FALSE)</f>
        <v>7.8556817739636433E-5</v>
      </c>
      <c r="BN368" s="22">
        <f>VLOOKUP($B368,Sheet3!$A:$Z,25,FALSE)</f>
        <v>7.8556817739636433E-5</v>
      </c>
    </row>
    <row r="369" spans="1:66" hidden="1" x14ac:dyDescent="0.2">
      <c r="A369">
        <f>VLOOKUP(B369,Sheet3!A:B,2,FALSE)</f>
        <v>0</v>
      </c>
      <c r="B369" s="12" t="s">
        <v>1498</v>
      </c>
      <c r="C369" s="13">
        <v>60.58</v>
      </c>
      <c r="D369" s="13">
        <v>6.69</v>
      </c>
      <c r="E369" s="12" t="s">
        <v>1427</v>
      </c>
      <c r="F369" s="11" t="s">
        <v>1499</v>
      </c>
      <c r="G369" s="13" t="s">
        <v>1484</v>
      </c>
      <c r="H369" s="12"/>
      <c r="I369" s="12"/>
      <c r="J369" s="12" t="s">
        <v>308</v>
      </c>
      <c r="K369" s="12">
        <v>1</v>
      </c>
      <c r="L369" s="12">
        <v>78.430000000000007</v>
      </c>
      <c r="M369" s="12">
        <v>5.88</v>
      </c>
      <c r="N369" s="11"/>
      <c r="O369" s="11"/>
      <c r="P369" s="11"/>
      <c r="Q369" s="11"/>
      <c r="R369" s="11"/>
      <c r="S369" s="11"/>
      <c r="T369" s="11"/>
      <c r="U369" s="11" t="s">
        <v>333</v>
      </c>
      <c r="V369" s="12" t="s">
        <v>1500</v>
      </c>
      <c r="W369" s="11"/>
      <c r="X369" s="14">
        <v>1207</v>
      </c>
      <c r="Y369" s="14">
        <v>3796</v>
      </c>
      <c r="Z369" s="14">
        <v>1207</v>
      </c>
      <c r="AA369" s="15">
        <v>0.92106846879514304</v>
      </c>
      <c r="AB369" s="16">
        <v>0.72531625951117895</v>
      </c>
      <c r="AC369" s="17">
        <v>3419660</v>
      </c>
      <c r="AD369" s="14">
        <v>19549</v>
      </c>
      <c r="AE369" s="14">
        <v>19549</v>
      </c>
      <c r="AF369" s="14">
        <v>2833.1897265948601</v>
      </c>
      <c r="AG369" s="14">
        <v>2833.1897265948601</v>
      </c>
      <c r="AH369" s="14">
        <v>2930</v>
      </c>
      <c r="AI369" s="14">
        <v>2930</v>
      </c>
      <c r="AJ369" s="14">
        <v>11</v>
      </c>
      <c r="AK369" s="14">
        <v>22</v>
      </c>
      <c r="AL369" s="14">
        <v>0</v>
      </c>
      <c r="AM369" s="14">
        <v>0</v>
      </c>
      <c r="AN369" s="14">
        <v>0</v>
      </c>
      <c r="AO369" s="14">
        <v>2</v>
      </c>
      <c r="AP369" s="14">
        <v>24</v>
      </c>
      <c r="AQ369" s="22">
        <f>VLOOKUP($B369,Sheet3!$A:$Z,3,FALSE)</f>
        <v>8.5209588797086259E-5</v>
      </c>
      <c r="AR369" s="22">
        <f>VLOOKUP($B369,Sheet3!$A:$Z,4,FALSE)</f>
        <v>6.1733934242645986E-5</v>
      </c>
      <c r="AS369" s="22">
        <f>VLOOKUP($B369,Sheet3!$A:$Z,5,FALSE)</f>
        <v>6.907012300752516E-5</v>
      </c>
      <c r="AT369" s="22">
        <f>VLOOKUP($B369,Sheet3!$A:$Z,6,FALSE)</f>
        <v>3.5892230229359992E-5</v>
      </c>
      <c r="AU369" s="22">
        <f>VLOOKUP($B369,Sheet3!$A:$Z,6,FALSE)</f>
        <v>3.5892230229359992E-5</v>
      </c>
      <c r="AV369" s="22">
        <f>VLOOKUP($B369,Sheet3!$A:$Z,8,FALSE)</f>
        <v>5.994602072736906E-6</v>
      </c>
      <c r="AW369" s="22">
        <f>VLOOKUP($B369,Sheet3!$A:$Z,9,FALSE)</f>
        <v>2.0118264130481925E-4</v>
      </c>
      <c r="AX369" s="22">
        <f>VLOOKUP($B369,Sheet3!$A:$Z,10,FALSE)</f>
        <v>4.0977989597974215E-6</v>
      </c>
      <c r="AY369" s="22">
        <f>VLOOKUP($B369,Sheet3!$A:$Z,11,FALSE)</f>
        <v>5.4776482440661431E-6</v>
      </c>
      <c r="AZ369" s="22">
        <f>VLOOKUP($B369,Sheet3!$A:$Z,12,FALSE)</f>
        <v>4.029399579353961E-4</v>
      </c>
      <c r="BA369" s="22">
        <f>VLOOKUP($B369,Sheet3!$A:$Z,13,FALSE)</f>
        <v>5.2898998440926296E-6</v>
      </c>
      <c r="BB369" s="22">
        <f>VLOOKUP($B369,Sheet3!$A:$Z,14,FALSE)</f>
        <v>7.0934364504162751E-4</v>
      </c>
      <c r="BC369" s="23">
        <f>VLOOKUP($B369,Sheet3!$A:$Z,15,FALSE)</f>
        <v>3.9101915713875052E-6</v>
      </c>
      <c r="BD369" s="22">
        <f>VLOOKUP($B369,Sheet3!$A:$Z,16,FALSE)</f>
        <v>4.6328799767556212E-5</v>
      </c>
      <c r="BE369" s="22">
        <f>VLOOKUP($B369,Sheet3!$A:$Z,17,FALSE)</f>
        <v>8.9708922925093868E-5</v>
      </c>
      <c r="BF369" s="22">
        <f>VLOOKUP($B369,Sheet3!$A:$Z,18,FALSE)</f>
        <v>4.5912093815129632E-5</v>
      </c>
      <c r="BG369" s="22">
        <f>VLOOKUP($B369,Sheet3!$A:$Z,19,FALSE)</f>
        <v>7.9744144075503814E-6</v>
      </c>
      <c r="BH369" s="22">
        <f>VLOOKUP($B369,Sheet3!$A:$Z,20,FALSE)</f>
        <v>1.4623271478410521E-4</v>
      </c>
      <c r="BI369" s="22">
        <f>VLOOKUP($B369,Sheet3!$A:$Z,21,FALSE)</f>
        <v>1.2513878514996428E-4</v>
      </c>
      <c r="BJ369" s="22">
        <f>VLOOKUP($B369,Sheet3!$A:$Z,22,FALSE)</f>
        <v>3.0149762679369441E-6</v>
      </c>
      <c r="BK369" s="22">
        <f>VLOOKUP($B369,Sheet3!$A:$Z,23,FALSE)</f>
        <v>3.8370790158792853E-6</v>
      </c>
      <c r="BL369" s="22">
        <f>VLOOKUP($B369,Sheet3!$A:$Z,24,FALSE)</f>
        <v>5.0605995419280976E-6</v>
      </c>
      <c r="BM369" s="22">
        <f>VLOOKUP($B369,Sheet3!$A:$Z,25,FALSE)</f>
        <v>5.1154458660973168E-6</v>
      </c>
      <c r="BN369" s="22">
        <f>VLOOKUP($B369,Sheet3!$A:$Z,25,FALSE)</f>
        <v>5.1154458660973168E-6</v>
      </c>
    </row>
    <row r="370" spans="1:66" hidden="1" x14ac:dyDescent="0.2">
      <c r="A370" t="str">
        <f>VLOOKUP(B370,Sheet3!A:B,2,FALSE)</f>
        <v>compare with baikal</v>
      </c>
      <c r="B370" s="12" t="s">
        <v>237</v>
      </c>
      <c r="C370" s="13">
        <v>97.7</v>
      </c>
      <c r="D370" s="13">
        <v>2.2999999999999998</v>
      </c>
      <c r="E370" s="12" t="s">
        <v>1824</v>
      </c>
      <c r="F370" s="11" t="s">
        <v>1868</v>
      </c>
      <c r="G370" s="13" t="s">
        <v>307</v>
      </c>
      <c r="H370" s="12"/>
      <c r="I370" s="12"/>
      <c r="J370" s="12" t="s">
        <v>308</v>
      </c>
      <c r="K370" s="12">
        <v>11</v>
      </c>
      <c r="L370" s="12">
        <v>94.12</v>
      </c>
      <c r="M370" s="12">
        <v>0</v>
      </c>
      <c r="N370" s="11" t="s">
        <v>309</v>
      </c>
      <c r="O370" s="11" t="s">
        <v>1299</v>
      </c>
      <c r="P370" s="11" t="s">
        <v>1852</v>
      </c>
      <c r="Q370" s="11" t="s">
        <v>1888</v>
      </c>
      <c r="R370" s="11" t="s">
        <v>1889</v>
      </c>
      <c r="S370" s="11" t="s">
        <v>312</v>
      </c>
      <c r="T370" s="11" t="s">
        <v>312</v>
      </c>
      <c r="U370" s="11" t="s">
        <v>1870</v>
      </c>
      <c r="V370" s="12" t="s">
        <v>1890</v>
      </c>
      <c r="W370" s="11" t="s">
        <v>1862</v>
      </c>
      <c r="X370" s="14">
        <v>503</v>
      </c>
      <c r="Y370" s="14">
        <v>3910</v>
      </c>
      <c r="Z370" s="14">
        <v>503</v>
      </c>
      <c r="AA370" s="15">
        <v>0.88525534912915305</v>
      </c>
      <c r="AB370" s="16">
        <v>0.69267717585293898</v>
      </c>
      <c r="AC370" s="17">
        <v>4515034</v>
      </c>
      <c r="AD370" s="14">
        <v>42782</v>
      </c>
      <c r="AE370" s="14">
        <v>42782</v>
      </c>
      <c r="AF370" s="14">
        <v>8976.2107355864791</v>
      </c>
      <c r="AG370" s="14">
        <v>8976.2107355864791</v>
      </c>
      <c r="AH370" s="14">
        <v>13076</v>
      </c>
      <c r="AI370" s="14">
        <v>13076</v>
      </c>
      <c r="AJ370" s="14">
        <v>11</v>
      </c>
      <c r="AK370" s="14">
        <v>46</v>
      </c>
      <c r="AL370" s="14">
        <v>0</v>
      </c>
      <c r="AM370" s="14">
        <v>0</v>
      </c>
      <c r="AN370" s="14">
        <v>0</v>
      </c>
      <c r="AO370" s="14">
        <v>1</v>
      </c>
      <c r="AP370" s="14">
        <v>47</v>
      </c>
      <c r="AQ370" s="22">
        <f>VLOOKUP($B370,Sheet3!$A:$Z,3,FALSE)</f>
        <v>6.0469377831737399E-4</v>
      </c>
      <c r="AR370" s="22">
        <f>VLOOKUP($B370,Sheet3!$A:$Z,4,FALSE)</f>
        <v>5.5202954936694711E-4</v>
      </c>
      <c r="AS370" s="22">
        <f>VLOOKUP($B370,Sheet3!$A:$Z,5,FALSE)</f>
        <v>7.8531672095866515E-4</v>
      </c>
      <c r="AT370" s="22">
        <f>VLOOKUP($B370,Sheet3!$A:$Z,6,FALSE)</f>
        <v>7.3447168233535846E-4</v>
      </c>
      <c r="AU370" s="22">
        <f>VLOOKUP($B370,Sheet3!$A:$Z,6,FALSE)</f>
        <v>7.3447168233535846E-4</v>
      </c>
      <c r="AV370" s="22">
        <f>VLOOKUP($B370,Sheet3!$A:$Z,8,FALSE)</f>
        <v>1.4845093604598715E-3</v>
      </c>
      <c r="AW370" s="22">
        <f>VLOOKUP($B370,Sheet3!$A:$Z,9,FALSE)</f>
        <v>5.4906165947733753E-4</v>
      </c>
      <c r="AX370" s="22">
        <f>VLOOKUP($B370,Sheet3!$A:$Z,10,FALSE)</f>
        <v>8.4603790145238984E-4</v>
      </c>
      <c r="AY370" s="22">
        <f>VLOOKUP($B370,Sheet3!$A:$Z,11,FALSE)</f>
        <v>7.2905558200197259E-4</v>
      </c>
      <c r="AZ370" s="22">
        <f>VLOOKUP($B370,Sheet3!$A:$Z,12,FALSE)</f>
        <v>8.2517831176230608E-5</v>
      </c>
      <c r="BA370" s="22">
        <f>VLOOKUP($B370,Sheet3!$A:$Z,13,FALSE)</f>
        <v>5.8162049248694666E-4</v>
      </c>
      <c r="BB370" s="22">
        <f>VLOOKUP($B370,Sheet3!$A:$Z,14,FALSE)</f>
        <v>7.1721600623689022E-5</v>
      </c>
      <c r="BC370" s="23">
        <f>VLOOKUP($B370,Sheet3!$A:$Z,15,FALSE)</f>
        <v>1.2258488276775149E-3</v>
      </c>
      <c r="BD370" s="22">
        <f>VLOOKUP($B370,Sheet3!$A:$Z,16,FALSE)</f>
        <v>7.4294472414943426E-4</v>
      </c>
      <c r="BE370" s="22">
        <f>VLOOKUP($B370,Sheet3!$A:$Z,17,FALSE)</f>
        <v>1.1213883719134298E-3</v>
      </c>
      <c r="BF370" s="22">
        <f>VLOOKUP($B370,Sheet3!$A:$Z,18,FALSE)</f>
        <v>7.2785302942447705E-4</v>
      </c>
      <c r="BG370" s="22">
        <f>VLOOKUP($B370,Sheet3!$A:$Z,19,FALSE)</f>
        <v>6.3070280008151181E-4</v>
      </c>
      <c r="BH370" s="22">
        <f>VLOOKUP($B370,Sheet3!$A:$Z,20,FALSE)</f>
        <v>4.2367280148213917E-4</v>
      </c>
      <c r="BI370" s="22">
        <f>VLOOKUP($B370,Sheet3!$A:$Z,21,FALSE)</f>
        <v>4.1642810890116867E-4</v>
      </c>
      <c r="BJ370" s="22">
        <f>VLOOKUP($B370,Sheet3!$A:$Z,22,FALSE)</f>
        <v>5.0440575597876416E-4</v>
      </c>
      <c r="BK370" s="22">
        <f>VLOOKUP($B370,Sheet3!$A:$Z,23,FALSE)</f>
        <v>1.5909878903805911E-4</v>
      </c>
      <c r="BL370" s="22">
        <f>VLOOKUP($B370,Sheet3!$A:$Z,24,FALSE)</f>
        <v>4.9611823612839975E-4</v>
      </c>
      <c r="BM370" s="22">
        <f>VLOOKUP($B370,Sheet3!$A:$Z,25,FALSE)</f>
        <v>4.7101785944491796E-4</v>
      </c>
      <c r="BN370" s="22">
        <f>VLOOKUP($B370,Sheet3!$A:$Z,25,FALSE)</f>
        <v>4.7101785944491796E-4</v>
      </c>
    </row>
    <row r="371" spans="1:66" hidden="1" x14ac:dyDescent="0.2">
      <c r="A371">
        <f>VLOOKUP(B371,Sheet3!A:B,2,FALSE)</f>
        <v>0</v>
      </c>
      <c r="B371" s="12" t="s">
        <v>1508</v>
      </c>
      <c r="C371" s="13">
        <v>88.96</v>
      </c>
      <c r="D371" s="13">
        <v>8.5500000000000007</v>
      </c>
      <c r="E371" s="12" t="s">
        <v>1427</v>
      </c>
      <c r="F371" s="11" t="s">
        <v>1501</v>
      </c>
      <c r="G371" s="13" t="s">
        <v>1484</v>
      </c>
      <c r="H371" s="12"/>
      <c r="I371" s="12"/>
      <c r="J371" s="12" t="s">
        <v>308</v>
      </c>
      <c r="K371" s="12">
        <v>1</v>
      </c>
      <c r="L371" s="12">
        <v>92.16</v>
      </c>
      <c r="M371" s="12">
        <v>5.88</v>
      </c>
      <c r="N371" s="11" t="s">
        <v>381</v>
      </c>
      <c r="O371" s="11" t="s">
        <v>1509</v>
      </c>
      <c r="P371" s="11" t="s">
        <v>1510</v>
      </c>
      <c r="Q371" s="11" t="s">
        <v>1511</v>
      </c>
      <c r="R371" s="11" t="s">
        <v>312</v>
      </c>
      <c r="S371" s="11" t="s">
        <v>312</v>
      </c>
      <c r="T371" s="11" t="s">
        <v>312</v>
      </c>
      <c r="U371" s="11" t="s">
        <v>1505</v>
      </c>
      <c r="V371" s="12" t="s">
        <v>1512</v>
      </c>
      <c r="W371" s="11" t="s">
        <v>1513</v>
      </c>
      <c r="X371" s="14">
        <v>470</v>
      </c>
      <c r="Y371" s="14">
        <v>4707</v>
      </c>
      <c r="Z371" s="14">
        <v>470</v>
      </c>
      <c r="AA371" s="15">
        <v>0.925562515121374</v>
      </c>
      <c r="AB371" s="16">
        <v>0.69302042169592304</v>
      </c>
      <c r="AC371" s="17">
        <v>5133462</v>
      </c>
      <c r="AD371" s="14">
        <v>98640</v>
      </c>
      <c r="AE371" s="14">
        <v>98640</v>
      </c>
      <c r="AF371" s="14">
        <v>10922.259574468</v>
      </c>
      <c r="AG371" s="14">
        <v>10922.259574468</v>
      </c>
      <c r="AH371" s="14">
        <v>17700</v>
      </c>
      <c r="AI371" s="14">
        <v>17700</v>
      </c>
      <c r="AJ371" s="14">
        <v>11</v>
      </c>
      <c r="AK371" s="14">
        <v>44</v>
      </c>
      <c r="AL371" s="14">
        <v>0</v>
      </c>
      <c r="AM371" s="14">
        <v>0</v>
      </c>
      <c r="AN371" s="14">
        <v>0</v>
      </c>
      <c r="AO371" s="14">
        <v>1</v>
      </c>
      <c r="AP371" s="14">
        <v>45</v>
      </c>
      <c r="AQ371" s="22">
        <f>VLOOKUP($B371,Sheet3!$A:$Z,3,FALSE)</f>
        <v>1.7862631968411179E-4</v>
      </c>
      <c r="AR371" s="22">
        <f>VLOOKUP($B371,Sheet3!$A:$Z,4,FALSE)</f>
        <v>2.031053207593756E-4</v>
      </c>
      <c r="AS371" s="22">
        <f>VLOOKUP($B371,Sheet3!$A:$Z,5,FALSE)</f>
        <v>1.9736014836590744E-4</v>
      </c>
      <c r="AT371" s="22">
        <f>VLOOKUP($B371,Sheet3!$A:$Z,6,FALSE)</f>
        <v>2.440531329182272E-4</v>
      </c>
      <c r="AU371" s="22">
        <f>VLOOKUP($B371,Sheet3!$A:$Z,6,FALSE)</f>
        <v>2.440531329182272E-4</v>
      </c>
      <c r="AV371" s="22">
        <f>VLOOKUP($B371,Sheet3!$A:$Z,8,FALSE)</f>
        <v>6.1085498737650681E-4</v>
      </c>
      <c r="AW371" s="22">
        <f>VLOOKUP($B371,Sheet3!$A:$Z,9,FALSE)</f>
        <v>2.1646919944591812E-4</v>
      </c>
      <c r="AX371" s="22">
        <f>VLOOKUP($B371,Sheet3!$A:$Z,10,FALSE)</f>
        <v>2.6019452026807672E-4</v>
      </c>
      <c r="AY371" s="22">
        <f>VLOOKUP($B371,Sheet3!$A:$Z,11,FALSE)</f>
        <v>2.7978329884727069E-4</v>
      </c>
      <c r="AZ371" s="22">
        <f>VLOOKUP($B371,Sheet3!$A:$Z,12,FALSE)</f>
        <v>3.047121015027974E-5</v>
      </c>
      <c r="BA371" s="22">
        <f>VLOOKUP($B371,Sheet3!$A:$Z,13,FALSE)</f>
        <v>2.4133398325681569E-4</v>
      </c>
      <c r="BB371" s="22">
        <f>VLOOKUP($B371,Sheet3!$A:$Z,14,FALSE)</f>
        <v>4.2424577863174547E-5</v>
      </c>
      <c r="BC371" s="23">
        <f>VLOOKUP($B371,Sheet3!$A:$Z,15,FALSE)</f>
        <v>1.7010550923929042E-4</v>
      </c>
      <c r="BD371" s="22">
        <f>VLOOKUP($B371,Sheet3!$A:$Z,16,FALSE)</f>
        <v>7.7088612540007341E-5</v>
      </c>
      <c r="BE371" s="22">
        <f>VLOOKUP($B371,Sheet3!$A:$Z,17,FALSE)</f>
        <v>7.4389838458482761E-5</v>
      </c>
      <c r="BF371" s="22">
        <f>VLOOKUP($B371,Sheet3!$A:$Z,18,FALSE)</f>
        <v>7.157488026328173E-5</v>
      </c>
      <c r="BG371" s="22">
        <f>VLOOKUP($B371,Sheet3!$A:$Z,19,FALSE)</f>
        <v>9.4207604325061674E-5</v>
      </c>
      <c r="BH371" s="22">
        <f>VLOOKUP($B371,Sheet3!$A:$Z,20,FALSE)</f>
        <v>4.0904468409066519E-5</v>
      </c>
      <c r="BI371" s="22">
        <f>VLOOKUP($B371,Sheet3!$A:$Z,21,FALSE)</f>
        <v>7.0113402041188343E-5</v>
      </c>
      <c r="BJ371" s="22">
        <f>VLOOKUP($B371,Sheet3!$A:$Z,22,FALSE)</f>
        <v>3.6410561808673E-5</v>
      </c>
      <c r="BK371" s="22">
        <f>VLOOKUP($B371,Sheet3!$A:$Z,23,FALSE)</f>
        <v>1.6364509725798619E-5</v>
      </c>
      <c r="BL371" s="22">
        <f>VLOOKUP($B371,Sheet3!$A:$Z,24,FALSE)</f>
        <v>2.8272995329864264E-5</v>
      </c>
      <c r="BM371" s="22">
        <f>VLOOKUP($B371,Sheet3!$A:$Z,25,FALSE)</f>
        <v>3.4625688244048796E-5</v>
      </c>
      <c r="BN371" s="22">
        <f>VLOOKUP($B371,Sheet3!$A:$Z,25,FALSE)</f>
        <v>3.4625688244048796E-5</v>
      </c>
    </row>
    <row r="372" spans="1:66" hidden="1" x14ac:dyDescent="0.2">
      <c r="A372">
        <f>VLOOKUP(B372,Sheet3!A:B,2,FALSE)</f>
        <v>0</v>
      </c>
      <c r="B372" s="12" t="s">
        <v>1514</v>
      </c>
      <c r="C372" s="13">
        <v>80.75</v>
      </c>
      <c r="D372" s="13">
        <v>1.34</v>
      </c>
      <c r="E372" s="12" t="s">
        <v>1427</v>
      </c>
      <c r="F372" s="11" t="s">
        <v>1515</v>
      </c>
      <c r="G372" s="13" t="s">
        <v>1484</v>
      </c>
      <c r="H372" s="12"/>
      <c r="I372" s="12"/>
      <c r="J372" s="12" t="s">
        <v>308</v>
      </c>
      <c r="K372" s="12">
        <v>3</v>
      </c>
      <c r="L372" s="12">
        <v>98.04</v>
      </c>
      <c r="M372" s="12">
        <v>1.96</v>
      </c>
      <c r="N372" s="11" t="s">
        <v>309</v>
      </c>
      <c r="O372" s="11" t="s">
        <v>654</v>
      </c>
      <c r="P372" s="11" t="s">
        <v>1516</v>
      </c>
      <c r="Q372" s="11" t="s">
        <v>312</v>
      </c>
      <c r="R372" s="11" t="s">
        <v>312</v>
      </c>
      <c r="S372" s="11" t="s">
        <v>312</v>
      </c>
      <c r="T372" s="11" t="s">
        <v>312</v>
      </c>
      <c r="U372" s="11" t="s">
        <v>333</v>
      </c>
      <c r="V372" s="12" t="s">
        <v>1517</v>
      </c>
      <c r="W372" s="11" t="s">
        <v>1518</v>
      </c>
      <c r="X372" s="14">
        <v>857</v>
      </c>
      <c r="Y372" s="14">
        <v>4803</v>
      </c>
      <c r="Z372" s="14">
        <v>857</v>
      </c>
      <c r="AA372" s="15">
        <v>0.917539939785179</v>
      </c>
      <c r="AB372" s="16">
        <v>0.65986577112943401</v>
      </c>
      <c r="AC372" s="17">
        <v>5898880</v>
      </c>
      <c r="AD372" s="14">
        <v>100875</v>
      </c>
      <c r="AE372" s="14">
        <v>100875</v>
      </c>
      <c r="AF372" s="14">
        <v>6883.1738623103802</v>
      </c>
      <c r="AG372" s="14">
        <v>6883.1738623103802</v>
      </c>
      <c r="AH372" s="14">
        <v>11406</v>
      </c>
      <c r="AI372" s="14">
        <v>11406</v>
      </c>
      <c r="AJ372" s="14">
        <v>11</v>
      </c>
      <c r="AK372" s="14">
        <v>44</v>
      </c>
      <c r="AL372" s="14">
        <v>0</v>
      </c>
      <c r="AM372" s="14">
        <v>0</v>
      </c>
      <c r="AN372" s="14">
        <v>0</v>
      </c>
      <c r="AO372" s="14">
        <v>3</v>
      </c>
      <c r="AP372" s="14">
        <v>47</v>
      </c>
      <c r="AQ372" s="22">
        <f>VLOOKUP($B372,Sheet3!$A:$Z,3,FALSE)</f>
        <v>1.4704423616431904E-3</v>
      </c>
      <c r="AR372" s="22">
        <f>VLOOKUP($B372,Sheet3!$A:$Z,4,FALSE)</f>
        <v>1.1633756506072253E-4</v>
      </c>
      <c r="AS372" s="22">
        <f>VLOOKUP($B372,Sheet3!$A:$Z,5,FALSE)</f>
        <v>5.1242320327931994E-4</v>
      </c>
      <c r="AT372" s="22">
        <f>VLOOKUP($B372,Sheet3!$A:$Z,6,FALSE)</f>
        <v>1.6282090405854077E-4</v>
      </c>
      <c r="AU372" s="22">
        <f>VLOOKUP($B372,Sheet3!$A:$Z,6,FALSE)</f>
        <v>1.6282090405854077E-4</v>
      </c>
      <c r="AV372" s="22">
        <f>VLOOKUP($B372,Sheet3!$A:$Z,8,FALSE)</f>
        <v>4.0164867646701359E-7</v>
      </c>
      <c r="AW372" s="22">
        <f>VLOOKUP($B372,Sheet3!$A:$Z,9,FALSE)</f>
        <v>4.2289788685298442E-6</v>
      </c>
      <c r="AX372" s="22">
        <f>VLOOKUP($B372,Sheet3!$A:$Z,10,FALSE)</f>
        <v>1.8331960080510183E-7</v>
      </c>
      <c r="AY372" s="22">
        <f>VLOOKUP($B372,Sheet3!$A:$Z,11,FALSE)</f>
        <v>3.1221833085064782E-7</v>
      </c>
      <c r="AZ372" s="22">
        <f>VLOOKUP($B372,Sheet3!$A:$Z,12,FALSE)</f>
        <v>7.546970575364722E-7</v>
      </c>
      <c r="BA372" s="22">
        <f>VLOOKUP($B372,Sheet3!$A:$Z,13,FALSE)</f>
        <v>2.7658391073038307E-7</v>
      </c>
      <c r="BB372" s="22">
        <f>VLOOKUP($B372,Sheet3!$A:$Z,14,FALSE)</f>
        <v>5.5896673559987042E-7</v>
      </c>
      <c r="BC372" s="23">
        <f>VLOOKUP($B372,Sheet3!$A:$Z,15,FALSE)</f>
        <v>2.5553076168044366E-7</v>
      </c>
      <c r="BD372" s="22">
        <f>VLOOKUP($B372,Sheet3!$A:$Z,16,FALSE)</f>
        <v>2.3262313286499469E-4</v>
      </c>
      <c r="BE372" s="22">
        <f>VLOOKUP($B372,Sheet3!$A:$Z,17,FALSE)</f>
        <v>2.3935037465542484E-4</v>
      </c>
      <c r="BF372" s="22">
        <f>VLOOKUP($B372,Sheet3!$A:$Z,18,FALSE)</f>
        <v>1.2297529248608347E-4</v>
      </c>
      <c r="BG372" s="22">
        <f>VLOOKUP($B372,Sheet3!$A:$Z,19,FALSE)</f>
        <v>2.5177470408402371E-7</v>
      </c>
      <c r="BH372" s="22">
        <f>VLOOKUP($B372,Sheet3!$A:$Z,20,FALSE)</f>
        <v>6.1296157837592377E-7</v>
      </c>
      <c r="BI372" s="22">
        <f>VLOOKUP($B372,Sheet3!$A:$Z,21,FALSE)</f>
        <v>4.5628929857207919E-5</v>
      </c>
      <c r="BJ372" s="22">
        <f>VLOOKUP($B372,Sheet3!$A:$Z,22,FALSE)</f>
        <v>1.3812235157878992E-7</v>
      </c>
      <c r="BK372" s="22">
        <f>VLOOKUP($B372,Sheet3!$A:$Z,23,FALSE)</f>
        <v>3.571429168113137E-7</v>
      </c>
      <c r="BL372" s="22">
        <f>VLOOKUP($B372,Sheet3!$A:$Z,24,FALSE)</f>
        <v>4.5189025461758578E-7</v>
      </c>
      <c r="BM372" s="22">
        <f>VLOOKUP($B372,Sheet3!$A:$Z,25,FALSE)</f>
        <v>1.8753722300022794E-7</v>
      </c>
      <c r="BN372" s="22">
        <f>VLOOKUP($B372,Sheet3!$A:$Z,25,FALSE)</f>
        <v>1.8753722300022794E-7</v>
      </c>
    </row>
    <row r="373" spans="1:66" hidden="1" x14ac:dyDescent="0.2">
      <c r="A373">
        <f>VLOOKUP(B373,Sheet3!A:B,2,FALSE)</f>
        <v>0</v>
      </c>
      <c r="B373" s="12" t="s">
        <v>1519</v>
      </c>
      <c r="C373" s="13">
        <v>56.73</v>
      </c>
      <c r="D373" s="13">
        <v>0.67</v>
      </c>
      <c r="E373" s="12" t="s">
        <v>1427</v>
      </c>
      <c r="F373" s="11" t="s">
        <v>1515</v>
      </c>
      <c r="G373" s="13" t="s">
        <v>1484</v>
      </c>
      <c r="H373" s="12"/>
      <c r="I373" s="12"/>
      <c r="J373" s="12" t="s">
        <v>308</v>
      </c>
      <c r="K373" s="12">
        <v>1</v>
      </c>
      <c r="L373" s="12">
        <v>76.47</v>
      </c>
      <c r="M373" s="12">
        <v>5.88</v>
      </c>
      <c r="N373" s="11" t="s">
        <v>312</v>
      </c>
      <c r="O373" s="11" t="s">
        <v>312</v>
      </c>
      <c r="P373" s="11" t="s">
        <v>312</v>
      </c>
      <c r="Q373" s="11" t="s">
        <v>312</v>
      </c>
      <c r="R373" s="11" t="s">
        <v>312</v>
      </c>
      <c r="S373" s="11" t="s">
        <v>312</v>
      </c>
      <c r="T373" s="11" t="s">
        <v>312</v>
      </c>
      <c r="U373" s="11" t="s">
        <v>333</v>
      </c>
      <c r="V373" s="12" t="s">
        <v>1520</v>
      </c>
      <c r="W373" s="11"/>
      <c r="X373" s="14">
        <v>1679</v>
      </c>
      <c r="Y373" s="14">
        <v>4341</v>
      </c>
      <c r="Z373" s="14">
        <v>1679</v>
      </c>
      <c r="AA373" s="15">
        <v>0.89482966754250404</v>
      </c>
      <c r="AB373" s="16">
        <v>0.70501781124074503</v>
      </c>
      <c r="AC373" s="17">
        <v>4386275</v>
      </c>
      <c r="AD373" s="14">
        <v>10413</v>
      </c>
      <c r="AE373" s="14">
        <v>10413</v>
      </c>
      <c r="AF373" s="14">
        <v>2612.4329958308499</v>
      </c>
      <c r="AG373" s="14">
        <v>2612.4329958308499</v>
      </c>
      <c r="AH373" s="14">
        <v>2674</v>
      </c>
      <c r="AI373" s="14">
        <v>2674</v>
      </c>
      <c r="AJ373" s="14">
        <v>11</v>
      </c>
      <c r="AK373" s="14">
        <v>25</v>
      </c>
      <c r="AL373" s="14">
        <v>0</v>
      </c>
      <c r="AM373" s="14">
        <v>0</v>
      </c>
      <c r="AN373" s="14">
        <v>0</v>
      </c>
      <c r="AO373" s="14">
        <v>0</v>
      </c>
      <c r="AP373" s="14">
        <v>25</v>
      </c>
      <c r="AQ373" s="22">
        <f>VLOOKUP($B373,Sheet3!$A:$Z,3,FALSE)</f>
        <v>7.539357917555581E-5</v>
      </c>
      <c r="AR373" s="22">
        <f>VLOOKUP($B373,Sheet3!$A:$Z,4,FALSE)</f>
        <v>1.0940197534019231E-4</v>
      </c>
      <c r="AS373" s="22">
        <f>VLOOKUP($B373,Sheet3!$A:$Z,5,FALSE)</f>
        <v>2.867895879532292E-4</v>
      </c>
      <c r="AT373" s="22">
        <f>VLOOKUP($B373,Sheet3!$A:$Z,6,FALSE)</f>
        <v>3.0210250400382972E-4</v>
      </c>
      <c r="AU373" s="22">
        <f>VLOOKUP($B373,Sheet3!$A:$Z,6,FALSE)</f>
        <v>3.0210250400382972E-4</v>
      </c>
      <c r="AV373" s="22">
        <f>VLOOKUP($B373,Sheet3!$A:$Z,8,FALSE)</f>
        <v>9.7505332437879703E-7</v>
      </c>
      <c r="AW373" s="22">
        <f>VLOOKUP($B373,Sheet3!$A:$Z,9,FALSE)</f>
        <v>4.73986756245728E-6</v>
      </c>
      <c r="AX373" s="22">
        <f>VLOOKUP($B373,Sheet3!$A:$Z,10,FALSE)</f>
        <v>4.7540597025567985E-7</v>
      </c>
      <c r="AY373" s="22">
        <f>VLOOKUP($B373,Sheet3!$A:$Z,11,FALSE)</f>
        <v>7.8945612227414559E-7</v>
      </c>
      <c r="AZ373" s="22">
        <f>VLOOKUP($B373,Sheet3!$A:$Z,12,FALSE)</f>
        <v>3.9615319070625016E-6</v>
      </c>
      <c r="BA373" s="22">
        <f>VLOOKUP($B373,Sheet3!$A:$Z,13,FALSE)</f>
        <v>5.68300614556195E-7</v>
      </c>
      <c r="BB373" s="22">
        <f>VLOOKUP($B373,Sheet3!$A:$Z,14,FALSE)</f>
        <v>2.342151658663796E-6</v>
      </c>
      <c r="BC373" s="23">
        <f>VLOOKUP($B373,Sheet3!$A:$Z,15,FALSE)</f>
        <v>6.3475518503257128E-7</v>
      </c>
      <c r="BD373" s="22">
        <f>VLOOKUP($B373,Sheet3!$A:$Z,16,FALSE)</f>
        <v>1.547731098675858E-5</v>
      </c>
      <c r="BE373" s="22">
        <f>VLOOKUP($B373,Sheet3!$A:$Z,17,FALSE)</f>
        <v>8.8819309218599995E-4</v>
      </c>
      <c r="BF373" s="22">
        <f>VLOOKUP($B373,Sheet3!$A:$Z,18,FALSE)</f>
        <v>1.7059874179842544E-4</v>
      </c>
      <c r="BG373" s="22">
        <f>VLOOKUP($B373,Sheet3!$A:$Z,19,FALSE)</f>
        <v>7.3147391586014548E-7</v>
      </c>
      <c r="BH373" s="22">
        <f>VLOOKUP($B373,Sheet3!$A:$Z,20,FALSE)</f>
        <v>2.8650915713982024E-6</v>
      </c>
      <c r="BI373" s="22">
        <f>VLOOKUP($B373,Sheet3!$A:$Z,21,FALSE)</f>
        <v>5.348479668672562E-6</v>
      </c>
      <c r="BJ373" s="22">
        <f>VLOOKUP($B373,Sheet3!$A:$Z,22,FALSE)</f>
        <v>4.6415734029766864E-7</v>
      </c>
      <c r="BK373" s="22">
        <f>VLOOKUP($B373,Sheet3!$A:$Z,23,FALSE)</f>
        <v>6.4642029173450069E-7</v>
      </c>
      <c r="BL373" s="22">
        <f>VLOOKUP($B373,Sheet3!$A:$Z,24,FALSE)</f>
        <v>1.4632105760310563E-6</v>
      </c>
      <c r="BM373" s="22">
        <f>VLOOKUP($B373,Sheet3!$A:$Z,25,FALSE)</f>
        <v>5.0086983081169143E-7</v>
      </c>
      <c r="BN373" s="22">
        <f>VLOOKUP($B373,Sheet3!$A:$Z,25,FALSE)</f>
        <v>5.0086983081169143E-7</v>
      </c>
    </row>
    <row r="374" spans="1:66" hidden="1" x14ac:dyDescent="0.2">
      <c r="A374" t="str">
        <f>VLOOKUP(B374,Sheet3!A:B,2,FALSE)</f>
        <v>compare with baikal</v>
      </c>
      <c r="B374" s="12" t="s">
        <v>165</v>
      </c>
      <c r="C374" s="13">
        <v>95.4</v>
      </c>
      <c r="D374" s="13">
        <v>2.2999999999999998</v>
      </c>
      <c r="E374" s="12" t="s">
        <v>1824</v>
      </c>
      <c r="F374" s="11" t="s">
        <v>1868</v>
      </c>
      <c r="G374" s="13" t="s">
        <v>307</v>
      </c>
      <c r="H374" s="12"/>
      <c r="I374" s="12"/>
      <c r="J374" s="12" t="s">
        <v>308</v>
      </c>
      <c r="K374" s="12">
        <v>13</v>
      </c>
      <c r="L374" s="12">
        <v>96.08</v>
      </c>
      <c r="M374" s="12">
        <v>0</v>
      </c>
      <c r="N374" s="11" t="s">
        <v>309</v>
      </c>
      <c r="O374" s="11" t="s">
        <v>1299</v>
      </c>
      <c r="P374" s="11" t="s">
        <v>1852</v>
      </c>
      <c r="Q374" s="11" t="s">
        <v>1888</v>
      </c>
      <c r="R374" s="11" t="s">
        <v>1889</v>
      </c>
      <c r="S374" s="11" t="s">
        <v>312</v>
      </c>
      <c r="T374" s="11" t="s">
        <v>312</v>
      </c>
      <c r="U374" s="11" t="s">
        <v>1870</v>
      </c>
      <c r="V374" s="12" t="s">
        <v>1927</v>
      </c>
      <c r="W374" s="11" t="s">
        <v>1862</v>
      </c>
      <c r="X374" s="14">
        <v>162</v>
      </c>
      <c r="Y374" s="14">
        <v>3586</v>
      </c>
      <c r="Z374" s="14">
        <v>162</v>
      </c>
      <c r="AA374" s="15">
        <v>0.90017507292092702</v>
      </c>
      <c r="AB374" s="16">
        <v>0.71141896837514396</v>
      </c>
      <c r="AC374" s="17">
        <v>4466139</v>
      </c>
      <c r="AD374" s="14">
        <v>211450</v>
      </c>
      <c r="AE374" s="14">
        <v>211450</v>
      </c>
      <c r="AF374" s="14">
        <v>27568.759259259201</v>
      </c>
      <c r="AG374" s="14">
        <v>27568.759259259201</v>
      </c>
      <c r="AH374" s="14">
        <v>75308</v>
      </c>
      <c r="AI374" s="14">
        <v>75308</v>
      </c>
      <c r="AJ374" s="14">
        <v>11</v>
      </c>
      <c r="AK374" s="14">
        <v>44</v>
      </c>
      <c r="AL374" s="14">
        <v>0</v>
      </c>
      <c r="AM374" s="14">
        <v>0</v>
      </c>
      <c r="AN374" s="14">
        <v>0</v>
      </c>
      <c r="AO374" s="14">
        <v>1</v>
      </c>
      <c r="AP374" s="14">
        <v>45</v>
      </c>
      <c r="AQ374" s="22">
        <f>VLOOKUP($B374,Sheet3!$A:$Z,3,FALSE)</f>
        <v>7.9662811907232792E-4</v>
      </c>
      <c r="AR374" s="22">
        <f>VLOOKUP($B374,Sheet3!$A:$Z,4,FALSE)</f>
        <v>8.9917744297367806E-4</v>
      </c>
      <c r="AS374" s="22">
        <f>VLOOKUP($B374,Sheet3!$A:$Z,5,FALSE)</f>
        <v>1.1061580352663299E-3</v>
      </c>
      <c r="AT374" s="22">
        <f>VLOOKUP($B374,Sheet3!$A:$Z,6,FALSE)</f>
        <v>1.026510924908507E-3</v>
      </c>
      <c r="AU374" s="22">
        <f>VLOOKUP($B374,Sheet3!$A:$Z,6,FALSE)</f>
        <v>1.026510924908507E-3</v>
      </c>
      <c r="AV374" s="22">
        <f>VLOOKUP($B374,Sheet3!$A:$Z,8,FALSE)</f>
        <v>1.6078557924791882E-3</v>
      </c>
      <c r="AW374" s="22">
        <f>VLOOKUP($B374,Sheet3!$A:$Z,9,FALSE)</f>
        <v>7.9253948621882278E-4</v>
      </c>
      <c r="AX374" s="22">
        <f>VLOOKUP($B374,Sheet3!$A:$Z,10,FALSE)</f>
        <v>1.3968838970174753E-3</v>
      </c>
      <c r="AY374" s="22">
        <f>VLOOKUP($B374,Sheet3!$A:$Z,11,FALSE)</f>
        <v>2.2509054268278045E-3</v>
      </c>
      <c r="AZ374" s="22">
        <f>VLOOKUP($B374,Sheet3!$A:$Z,12,FALSE)</f>
        <v>1.9566409767436216E-4</v>
      </c>
      <c r="BA374" s="22">
        <f>VLOOKUP($B374,Sheet3!$A:$Z,13,FALSE)</f>
        <v>1.5948247520938233E-3</v>
      </c>
      <c r="BB374" s="22">
        <f>VLOOKUP($B374,Sheet3!$A:$Z,14,FALSE)</f>
        <v>1.8400709519915317E-4</v>
      </c>
      <c r="BC374" s="23">
        <f>VLOOKUP($B374,Sheet3!$A:$Z,15,FALSE)</f>
        <v>2.8951737991112433E-3</v>
      </c>
      <c r="BD374" s="22">
        <f>VLOOKUP($B374,Sheet3!$A:$Z,16,FALSE)</f>
        <v>1.022493338562608E-3</v>
      </c>
      <c r="BE374" s="22">
        <f>VLOOKUP($B374,Sheet3!$A:$Z,17,FALSE)</f>
        <v>1.169264385723925E-3</v>
      </c>
      <c r="BF374" s="22">
        <f>VLOOKUP($B374,Sheet3!$A:$Z,18,FALSE)</f>
        <v>8.0999231934949709E-4</v>
      </c>
      <c r="BG374" s="22">
        <f>VLOOKUP($B374,Sheet3!$A:$Z,19,FALSE)</f>
        <v>1.1091065165700011E-3</v>
      </c>
      <c r="BH374" s="22">
        <f>VLOOKUP($B374,Sheet3!$A:$Z,20,FALSE)</f>
        <v>5.2675865571999111E-4</v>
      </c>
      <c r="BI374" s="22">
        <f>VLOOKUP($B374,Sheet3!$A:$Z,21,FALSE)</f>
        <v>4.9005545243943139E-4</v>
      </c>
      <c r="BJ374" s="22">
        <f>VLOOKUP($B374,Sheet3!$A:$Z,22,FALSE)</f>
        <v>1.1211303606604667E-3</v>
      </c>
      <c r="BK374" s="22">
        <f>VLOOKUP($B374,Sheet3!$A:$Z,23,FALSE)</f>
        <v>8.555804702207072E-4</v>
      </c>
      <c r="BL374" s="22">
        <f>VLOOKUP($B374,Sheet3!$A:$Z,24,FALSE)</f>
        <v>9.3657198953555731E-4</v>
      </c>
      <c r="BM374" s="22">
        <f>VLOOKUP($B374,Sheet3!$A:$Z,25,FALSE)</f>
        <v>6.9898638747791918E-4</v>
      </c>
      <c r="BN374" s="22">
        <f>VLOOKUP($B374,Sheet3!$A:$Z,25,FALSE)</f>
        <v>6.9898638747791918E-4</v>
      </c>
    </row>
    <row r="375" spans="1:66" hidden="1" x14ac:dyDescent="0.2">
      <c r="A375">
        <f>VLOOKUP(B375,Sheet3!A:B,2,FALSE)</f>
        <v>0</v>
      </c>
      <c r="B375" s="12" t="s">
        <v>1524</v>
      </c>
      <c r="C375" s="13">
        <v>91.36</v>
      </c>
      <c r="D375" s="13">
        <v>0.97</v>
      </c>
      <c r="E375" s="12" t="s">
        <v>1427</v>
      </c>
      <c r="F375" s="11" t="s">
        <v>1525</v>
      </c>
      <c r="G375" s="13" t="s">
        <v>1484</v>
      </c>
      <c r="H375" s="12"/>
      <c r="I375" s="12"/>
      <c r="J375" s="12" t="s">
        <v>308</v>
      </c>
      <c r="K375" s="12">
        <v>6</v>
      </c>
      <c r="L375" s="12">
        <v>96.08</v>
      </c>
      <c r="M375" s="12">
        <v>3.92</v>
      </c>
      <c r="N375" s="11" t="s">
        <v>309</v>
      </c>
      <c r="O375" s="11" t="s">
        <v>496</v>
      </c>
      <c r="P375" s="11" t="s">
        <v>1428</v>
      </c>
      <c r="Q375" s="11" t="s">
        <v>1526</v>
      </c>
      <c r="R375" s="11" t="s">
        <v>1527</v>
      </c>
      <c r="S375" s="11" t="s">
        <v>312</v>
      </c>
      <c r="T375" s="11" t="s">
        <v>312</v>
      </c>
      <c r="U375" s="11" t="s">
        <v>333</v>
      </c>
      <c r="V375" s="12" t="s">
        <v>1528</v>
      </c>
      <c r="W375" s="11" t="s">
        <v>1529</v>
      </c>
      <c r="X375" s="14">
        <v>532</v>
      </c>
      <c r="Y375" s="14">
        <v>4889</v>
      </c>
      <c r="Z375" s="14">
        <v>532</v>
      </c>
      <c r="AA375" s="15">
        <v>0.90205429709858098</v>
      </c>
      <c r="AB375" s="16">
        <v>0.72203323304698197</v>
      </c>
      <c r="AC375" s="17">
        <v>5615254</v>
      </c>
      <c r="AD375" s="14">
        <v>81964</v>
      </c>
      <c r="AE375" s="14">
        <v>81964</v>
      </c>
      <c r="AF375" s="14">
        <v>10554.988721804501</v>
      </c>
      <c r="AG375" s="14">
        <v>10554.988721804501</v>
      </c>
      <c r="AH375" s="14">
        <v>16766</v>
      </c>
      <c r="AI375" s="14">
        <v>16766</v>
      </c>
      <c r="AJ375" s="14">
        <v>11</v>
      </c>
      <c r="AK375" s="14">
        <v>44</v>
      </c>
      <c r="AL375" s="14">
        <v>0</v>
      </c>
      <c r="AM375" s="14">
        <v>0</v>
      </c>
      <c r="AN375" s="14">
        <v>0</v>
      </c>
      <c r="AO375" s="14">
        <v>0</v>
      </c>
      <c r="AP375" s="14">
        <v>44</v>
      </c>
      <c r="AQ375" s="22">
        <f>VLOOKUP($B375,Sheet3!$A:$Z,3,FALSE)</f>
        <v>3.9791101504983137E-4</v>
      </c>
      <c r="AR375" s="22">
        <f>VLOOKUP($B375,Sheet3!$A:$Z,4,FALSE)</f>
        <v>4.3769060462199594E-4</v>
      </c>
      <c r="AS375" s="22">
        <f>VLOOKUP($B375,Sheet3!$A:$Z,5,FALSE)</f>
        <v>3.9465859577508968E-4</v>
      </c>
      <c r="AT375" s="22">
        <f>VLOOKUP($B375,Sheet3!$A:$Z,6,FALSE)</f>
        <v>4.7907994730009138E-4</v>
      </c>
      <c r="AU375" s="22">
        <f>VLOOKUP($B375,Sheet3!$A:$Z,6,FALSE)</f>
        <v>4.7907994730009138E-4</v>
      </c>
      <c r="AV375" s="22">
        <f>VLOOKUP($B375,Sheet3!$A:$Z,8,FALSE)</f>
        <v>6.0509368198392302E-4</v>
      </c>
      <c r="AW375" s="22">
        <f>VLOOKUP($B375,Sheet3!$A:$Z,9,FALSE)</f>
        <v>3.163271878361301E-4</v>
      </c>
      <c r="AX375" s="22">
        <f>VLOOKUP($B375,Sheet3!$A:$Z,10,FALSE)</f>
        <v>5.4431792919746561E-4</v>
      </c>
      <c r="AY375" s="22">
        <f>VLOOKUP($B375,Sheet3!$A:$Z,11,FALSE)</f>
        <v>2.3534357940949532E-4</v>
      </c>
      <c r="AZ375" s="22">
        <f>VLOOKUP($B375,Sheet3!$A:$Z,12,FALSE)</f>
        <v>1.2961287814478024E-5</v>
      </c>
      <c r="BA375" s="22">
        <f>VLOOKUP($B375,Sheet3!$A:$Z,13,FALSE)</f>
        <v>2.4677827899127655E-4</v>
      </c>
      <c r="BB375" s="22">
        <f>VLOOKUP($B375,Sheet3!$A:$Z,14,FALSE)</f>
        <v>1.6698349029190669E-5</v>
      </c>
      <c r="BC375" s="23">
        <f>VLOOKUP($B375,Sheet3!$A:$Z,15,FALSE)</f>
        <v>1.7237540302487281E-4</v>
      </c>
      <c r="BD375" s="22">
        <f>VLOOKUP($B375,Sheet3!$A:$Z,16,FALSE)</f>
        <v>3.6671624465027476E-4</v>
      </c>
      <c r="BE375" s="22">
        <f>VLOOKUP($B375,Sheet3!$A:$Z,17,FALSE)</f>
        <v>2.893060641134361E-4</v>
      </c>
      <c r="BF375" s="22">
        <f>VLOOKUP($B375,Sheet3!$A:$Z,18,FALSE)</f>
        <v>2.3292259467374137E-4</v>
      </c>
      <c r="BG375" s="22">
        <f>VLOOKUP($B375,Sheet3!$A:$Z,19,FALSE)</f>
        <v>3.5741298375441272E-4</v>
      </c>
      <c r="BH375" s="22">
        <f>VLOOKUP($B375,Sheet3!$A:$Z,20,FALSE)</f>
        <v>1.3906124144573697E-4</v>
      </c>
      <c r="BI375" s="22">
        <f>VLOOKUP($B375,Sheet3!$A:$Z,21,FALSE)</f>
        <v>9.2591073601980598E-5</v>
      </c>
      <c r="BJ375" s="22">
        <f>VLOOKUP($B375,Sheet3!$A:$Z,22,FALSE)</f>
        <v>2.0499878144600157E-4</v>
      </c>
      <c r="BK375" s="22">
        <f>VLOOKUP($B375,Sheet3!$A:$Z,23,FALSE)</f>
        <v>6.7333277233084526E-5</v>
      </c>
      <c r="BL375" s="22">
        <f>VLOOKUP($B375,Sheet3!$A:$Z,24,FALSE)</f>
        <v>3.5546104971474453E-4</v>
      </c>
      <c r="BM375" s="22">
        <f>VLOOKUP($B375,Sheet3!$A:$Z,25,FALSE)</f>
        <v>1.7251805605711533E-4</v>
      </c>
      <c r="BN375" s="22">
        <f>VLOOKUP($B375,Sheet3!$A:$Z,25,FALSE)</f>
        <v>1.7251805605711533E-4</v>
      </c>
    </row>
    <row r="376" spans="1:66" hidden="1" x14ac:dyDescent="0.2">
      <c r="A376">
        <f>VLOOKUP(B376,Sheet3!A:B,2,FALSE)</f>
        <v>0</v>
      </c>
      <c r="B376" s="12" t="s">
        <v>1530</v>
      </c>
      <c r="C376" s="13">
        <v>85.97</v>
      </c>
      <c r="D376" s="13">
        <v>2.62</v>
      </c>
      <c r="E376" s="12" t="s">
        <v>1427</v>
      </c>
      <c r="F376" s="11" t="s">
        <v>1531</v>
      </c>
      <c r="G376" s="13" t="s">
        <v>1484</v>
      </c>
      <c r="H376" s="12"/>
      <c r="I376" s="12"/>
      <c r="J376" s="12" t="s">
        <v>308</v>
      </c>
      <c r="K376" s="12">
        <v>2</v>
      </c>
      <c r="L376" s="12">
        <v>94.12</v>
      </c>
      <c r="M376" s="12">
        <v>5.88</v>
      </c>
      <c r="N376" s="11" t="s">
        <v>309</v>
      </c>
      <c r="O376" s="11" t="s">
        <v>496</v>
      </c>
      <c r="P376" s="11" t="s">
        <v>1532</v>
      </c>
      <c r="Q376" s="11" t="s">
        <v>1533</v>
      </c>
      <c r="R376" s="11" t="s">
        <v>1534</v>
      </c>
      <c r="S376" s="11" t="s">
        <v>1535</v>
      </c>
      <c r="T376" s="11" t="s">
        <v>312</v>
      </c>
      <c r="U376" s="11" t="s">
        <v>333</v>
      </c>
      <c r="V376" s="12" t="s">
        <v>1536</v>
      </c>
      <c r="W376" s="11" t="s">
        <v>1537</v>
      </c>
      <c r="X376" s="14">
        <v>544</v>
      </c>
      <c r="Y376" s="14">
        <v>4732</v>
      </c>
      <c r="Z376" s="14">
        <v>544</v>
      </c>
      <c r="AA376" s="15">
        <v>0.94497006154625596</v>
      </c>
      <c r="AB376" s="16">
        <v>0.70672845907177095</v>
      </c>
      <c r="AC376" s="17">
        <v>4780307</v>
      </c>
      <c r="AD376" s="14">
        <v>57545</v>
      </c>
      <c r="AE376" s="14">
        <v>57545</v>
      </c>
      <c r="AF376" s="14">
        <v>8787.3290441176396</v>
      </c>
      <c r="AG376" s="14">
        <v>8787.3290441176396</v>
      </c>
      <c r="AH376" s="14">
        <v>14604</v>
      </c>
      <c r="AI376" s="14">
        <v>14604</v>
      </c>
      <c r="AJ376" s="14">
        <v>11</v>
      </c>
      <c r="AK376" s="14">
        <v>42</v>
      </c>
      <c r="AL376" s="14">
        <v>0</v>
      </c>
      <c r="AM376" s="14">
        <v>0</v>
      </c>
      <c r="AN376" s="14">
        <v>0</v>
      </c>
      <c r="AO376" s="14">
        <v>1</v>
      </c>
      <c r="AP376" s="14">
        <v>43</v>
      </c>
      <c r="AQ376" s="22">
        <f>VLOOKUP($B376,Sheet3!$A:$Z,3,FALSE)</f>
        <v>5.2806793931715342E-5</v>
      </c>
      <c r="AR376" s="22">
        <f>VLOOKUP($B376,Sheet3!$A:$Z,4,FALSE)</f>
        <v>5.3948186517915383E-5</v>
      </c>
      <c r="AS376" s="22">
        <f>VLOOKUP($B376,Sheet3!$A:$Z,5,FALSE)</f>
        <v>4.3811801523363154E-5</v>
      </c>
      <c r="AT376" s="22">
        <f>VLOOKUP($B376,Sheet3!$A:$Z,6,FALSE)</f>
        <v>3.1917051906260167E-5</v>
      </c>
      <c r="AU376" s="22">
        <f>VLOOKUP($B376,Sheet3!$A:$Z,6,FALSE)</f>
        <v>3.1917051906260167E-5</v>
      </c>
      <c r="AV376" s="22">
        <f>VLOOKUP($B376,Sheet3!$A:$Z,8,FALSE)</f>
        <v>1.1534253054645913E-5</v>
      </c>
      <c r="AW376" s="22">
        <f>VLOOKUP($B376,Sheet3!$A:$Z,9,FALSE)</f>
        <v>3.701579212788976E-4</v>
      </c>
      <c r="AX376" s="22">
        <f>VLOOKUP($B376,Sheet3!$A:$Z,10,FALSE)</f>
        <v>5.7496232982946696E-6</v>
      </c>
      <c r="AY376" s="22">
        <f>VLOOKUP($B376,Sheet3!$A:$Z,11,FALSE)</f>
        <v>9.5255576941327969E-6</v>
      </c>
      <c r="AZ376" s="22">
        <f>VLOOKUP($B376,Sheet3!$A:$Z,12,FALSE)</f>
        <v>1.3572985697718554E-3</v>
      </c>
      <c r="BA376" s="22">
        <f>VLOOKUP($B376,Sheet3!$A:$Z,13,FALSE)</f>
        <v>7.2388072817244314E-6</v>
      </c>
      <c r="BB376" s="22">
        <f>VLOOKUP($B376,Sheet3!$A:$Z,14,FALSE)</f>
        <v>4.3012420338969077E-4</v>
      </c>
      <c r="BC376" s="23">
        <f>VLOOKUP($B376,Sheet3!$A:$Z,15,FALSE)</f>
        <v>8.6343607282195938E-6</v>
      </c>
      <c r="BD376" s="22">
        <f>VLOOKUP($B376,Sheet3!$A:$Z,16,FALSE)</f>
        <v>3.5968004627445696E-5</v>
      </c>
      <c r="BE376" s="22">
        <f>VLOOKUP($B376,Sheet3!$A:$Z,17,FALSE)</f>
        <v>4.6713449239381736E-5</v>
      </c>
      <c r="BF376" s="22">
        <f>VLOOKUP($B376,Sheet3!$A:$Z,18,FALSE)</f>
        <v>3.2563948095513102E-5</v>
      </c>
      <c r="BG376" s="22">
        <f>VLOOKUP($B376,Sheet3!$A:$Z,19,FALSE)</f>
        <v>1.324522264698321E-5</v>
      </c>
      <c r="BH376" s="22">
        <f>VLOOKUP($B376,Sheet3!$A:$Z,20,FALSE)</f>
        <v>1.0740018624787305E-4</v>
      </c>
      <c r="BI376" s="22">
        <f>VLOOKUP($B376,Sheet3!$A:$Z,21,FALSE)</f>
        <v>1.7811551776368475E-4</v>
      </c>
      <c r="BJ376" s="22">
        <f>VLOOKUP($B376,Sheet3!$A:$Z,22,FALSE)</f>
        <v>3.4182930577155409E-6</v>
      </c>
      <c r="BK376" s="22">
        <f>VLOOKUP($B376,Sheet3!$A:$Z,23,FALSE)</f>
        <v>3.0080476914004333E-6</v>
      </c>
      <c r="BL376" s="22">
        <f>VLOOKUP($B376,Sheet3!$A:$Z,24,FALSE)</f>
        <v>3.9029633779342411E-6</v>
      </c>
      <c r="BM376" s="22">
        <f>VLOOKUP($B376,Sheet3!$A:$Z,25,FALSE)</f>
        <v>3.3302721951381144E-6</v>
      </c>
      <c r="BN376" s="22">
        <f>VLOOKUP($B376,Sheet3!$A:$Z,25,FALSE)</f>
        <v>3.3302721951381144E-6</v>
      </c>
    </row>
    <row r="377" spans="1:66" hidden="1" x14ac:dyDescent="0.2">
      <c r="A377">
        <f>VLOOKUP(B377,Sheet3!A:B,2,FALSE)</f>
        <v>0</v>
      </c>
      <c r="B377" s="12" t="s">
        <v>1538</v>
      </c>
      <c r="C377" s="13">
        <v>92.68</v>
      </c>
      <c r="D377" s="13">
        <v>3.78</v>
      </c>
      <c r="E377" s="12" t="s">
        <v>1427</v>
      </c>
      <c r="F377" s="11" t="s">
        <v>1531</v>
      </c>
      <c r="G377" s="13" t="s">
        <v>1484</v>
      </c>
      <c r="H377" s="12"/>
      <c r="I377" s="12"/>
      <c r="J377" s="12" t="s">
        <v>308</v>
      </c>
      <c r="K377" s="12">
        <v>2</v>
      </c>
      <c r="L377" s="12">
        <v>90.2</v>
      </c>
      <c r="M377" s="12">
        <v>5.88</v>
      </c>
      <c r="N377" s="11" t="s">
        <v>312</v>
      </c>
      <c r="O377" s="11" t="s">
        <v>312</v>
      </c>
      <c r="P377" s="11" t="s">
        <v>312</v>
      </c>
      <c r="Q377" s="11" t="s">
        <v>312</v>
      </c>
      <c r="R377" s="11" t="s">
        <v>312</v>
      </c>
      <c r="S377" s="11" t="s">
        <v>312</v>
      </c>
      <c r="T377" s="11" t="s">
        <v>312</v>
      </c>
      <c r="U377" s="11" t="s">
        <v>333</v>
      </c>
      <c r="V377" s="12" t="s">
        <v>1539</v>
      </c>
      <c r="W377" s="11"/>
      <c r="X377" s="14">
        <v>881</v>
      </c>
      <c r="Y377" s="14">
        <v>5623</v>
      </c>
      <c r="Z377" s="14">
        <v>881</v>
      </c>
      <c r="AA377" s="15">
        <v>0.94494755971782496</v>
      </c>
      <c r="AB377" s="16">
        <v>0.70838010770201398</v>
      </c>
      <c r="AC377" s="17">
        <v>5504261</v>
      </c>
      <c r="AD377" s="14">
        <v>51982</v>
      </c>
      <c r="AE377" s="14">
        <v>51982</v>
      </c>
      <c r="AF377" s="14">
        <v>6247.7423382519801</v>
      </c>
      <c r="AG377" s="14">
        <v>6247.7423382519801</v>
      </c>
      <c r="AH377" s="14">
        <v>8386</v>
      </c>
      <c r="AI377" s="14">
        <v>8386</v>
      </c>
      <c r="AJ377" s="14">
        <v>11</v>
      </c>
      <c r="AK377" s="14">
        <v>44</v>
      </c>
      <c r="AL377" s="14">
        <v>0</v>
      </c>
      <c r="AM377" s="14">
        <v>0</v>
      </c>
      <c r="AN377" s="14">
        <v>0</v>
      </c>
      <c r="AO377" s="14">
        <v>1</v>
      </c>
      <c r="AP377" s="14">
        <v>45</v>
      </c>
      <c r="AQ377" s="22">
        <f>VLOOKUP($B377,Sheet3!$A:$Z,3,FALSE)</f>
        <v>1.4180285183638635E-4</v>
      </c>
      <c r="AR377" s="22">
        <f>VLOOKUP($B377,Sheet3!$A:$Z,4,FALSE)</f>
        <v>2.5078164928388674E-5</v>
      </c>
      <c r="AS377" s="22">
        <f>VLOOKUP($B377,Sheet3!$A:$Z,5,FALSE)</f>
        <v>3.4760700664329954E-5</v>
      </c>
      <c r="AT377" s="22">
        <f>VLOOKUP($B377,Sheet3!$A:$Z,6,FALSE)</f>
        <v>2.6128736675312011E-5</v>
      </c>
      <c r="AU377" s="22">
        <f>VLOOKUP($B377,Sheet3!$A:$Z,6,FALSE)</f>
        <v>2.6128736675312011E-5</v>
      </c>
      <c r="AV377" s="22">
        <f>VLOOKUP($B377,Sheet3!$A:$Z,8,FALSE)</f>
        <v>7.2640889421240272E-6</v>
      </c>
      <c r="AW377" s="22">
        <f>VLOOKUP($B377,Sheet3!$A:$Z,9,FALSE)</f>
        <v>2.0482621270848038E-5</v>
      </c>
      <c r="AX377" s="22">
        <f>VLOOKUP($B377,Sheet3!$A:$Z,10,FALSE)</f>
        <v>4.225458114665833E-6</v>
      </c>
      <c r="AY377" s="22">
        <f>VLOOKUP($B377,Sheet3!$A:$Z,11,FALSE)</f>
        <v>5.8684912826831068E-6</v>
      </c>
      <c r="AZ377" s="22">
        <f>VLOOKUP($B377,Sheet3!$A:$Z,12,FALSE)</f>
        <v>5.1281047117172312E-5</v>
      </c>
      <c r="BA377" s="22">
        <f>VLOOKUP($B377,Sheet3!$A:$Z,13,FALSE)</f>
        <v>3.8177737928312238E-6</v>
      </c>
      <c r="BB377" s="22">
        <f>VLOOKUP($B377,Sheet3!$A:$Z,14,FALSE)</f>
        <v>1.8894915582884942E-5</v>
      </c>
      <c r="BC377" s="23">
        <f>VLOOKUP($B377,Sheet3!$A:$Z,15,FALSE)</f>
        <v>4.101371818769628E-6</v>
      </c>
      <c r="BD377" s="22">
        <f>VLOOKUP($B377,Sheet3!$A:$Z,16,FALSE)</f>
        <v>6.2920917296934931E-5</v>
      </c>
      <c r="BE377" s="22">
        <f>VLOOKUP($B377,Sheet3!$A:$Z,17,FALSE)</f>
        <v>8.0290334072371727E-5</v>
      </c>
      <c r="BF377" s="22">
        <f>VLOOKUP($B377,Sheet3!$A:$Z,18,FALSE)</f>
        <v>5.5286910713557226E-5</v>
      </c>
      <c r="BG377" s="22">
        <f>VLOOKUP($B377,Sheet3!$A:$Z,19,FALSE)</f>
        <v>4.9431633125874828E-6</v>
      </c>
      <c r="BH377" s="22">
        <f>VLOOKUP($B377,Sheet3!$A:$Z,20,FALSE)</f>
        <v>8.0224628407574335E-6</v>
      </c>
      <c r="BI377" s="22">
        <f>VLOOKUP($B377,Sheet3!$A:$Z,21,FALSE)</f>
        <v>1.0228761369906727E-3</v>
      </c>
      <c r="BJ377" s="22">
        <f>VLOOKUP($B377,Sheet3!$A:$Z,22,FALSE)</f>
        <v>2.1831849585666883E-6</v>
      </c>
      <c r="BK377" s="22">
        <f>VLOOKUP($B377,Sheet3!$A:$Z,23,FALSE)</f>
        <v>1.6110380567895989E-6</v>
      </c>
      <c r="BL377" s="22">
        <f>VLOOKUP($B377,Sheet3!$A:$Z,24,FALSE)</f>
        <v>3.4117023809449E-6</v>
      </c>
      <c r="BM377" s="22">
        <f>VLOOKUP($B377,Sheet3!$A:$Z,25,FALSE)</f>
        <v>1.8984378221367635E-6</v>
      </c>
      <c r="BN377" s="22">
        <f>VLOOKUP($B377,Sheet3!$A:$Z,25,FALSE)</f>
        <v>1.8984378221367635E-6</v>
      </c>
    </row>
    <row r="378" spans="1:66" hidden="1" x14ac:dyDescent="0.2">
      <c r="A378">
        <f>VLOOKUP(B378,Sheet3!A:B,2,FALSE)</f>
        <v>0</v>
      </c>
      <c r="B378" s="12" t="s">
        <v>1540</v>
      </c>
      <c r="C378" s="13">
        <v>85.57</v>
      </c>
      <c r="D378" s="13">
        <v>3.55</v>
      </c>
      <c r="E378" s="12" t="s">
        <v>1427</v>
      </c>
      <c r="F378" s="11" t="s">
        <v>1541</v>
      </c>
      <c r="G378" s="13" t="s">
        <v>1484</v>
      </c>
      <c r="H378" s="12"/>
      <c r="I378" s="12"/>
      <c r="J378" s="12" t="s">
        <v>308</v>
      </c>
      <c r="K378" s="12">
        <v>1</v>
      </c>
      <c r="L378" s="12">
        <v>98.04</v>
      </c>
      <c r="M378" s="12">
        <v>9.8000000000000007</v>
      </c>
      <c r="N378" s="11" t="s">
        <v>309</v>
      </c>
      <c r="O378" s="11" t="s">
        <v>496</v>
      </c>
      <c r="P378" s="11" t="s">
        <v>1428</v>
      </c>
      <c r="Q378" s="11" t="s">
        <v>1434</v>
      </c>
      <c r="R378" s="11" t="s">
        <v>1542</v>
      </c>
      <c r="S378" s="11" t="s">
        <v>312</v>
      </c>
      <c r="T378" s="11" t="s">
        <v>312</v>
      </c>
      <c r="U378" s="11" t="s">
        <v>333</v>
      </c>
      <c r="V378" s="12" t="s">
        <v>1543</v>
      </c>
      <c r="W378" s="11" t="s">
        <v>1544</v>
      </c>
      <c r="X378" s="14">
        <v>479</v>
      </c>
      <c r="Y378" s="14">
        <v>4965</v>
      </c>
      <c r="Z378" s="14">
        <v>479</v>
      </c>
      <c r="AA378" s="15">
        <v>0.89895331050085903</v>
      </c>
      <c r="AB378" s="16">
        <v>0.685109404642676</v>
      </c>
      <c r="AC378" s="17">
        <v>6656893</v>
      </c>
      <c r="AD378" s="14">
        <v>143954</v>
      </c>
      <c r="AE378" s="14">
        <v>143954</v>
      </c>
      <c r="AF378" s="14">
        <v>13897.480167014601</v>
      </c>
      <c r="AG378" s="14">
        <v>13897.480167014601</v>
      </c>
      <c r="AH378" s="14">
        <v>25378</v>
      </c>
      <c r="AI378" s="14">
        <v>25378</v>
      </c>
      <c r="AJ378" s="14">
        <v>11</v>
      </c>
      <c r="AK378" s="14">
        <v>48</v>
      </c>
      <c r="AL378" s="14">
        <v>0</v>
      </c>
      <c r="AM378" s="14">
        <v>0</v>
      </c>
      <c r="AN378" s="14">
        <v>0</v>
      </c>
      <c r="AO378" s="14">
        <v>0</v>
      </c>
      <c r="AP378" s="14">
        <v>48</v>
      </c>
      <c r="AQ378" s="22">
        <f>VLOOKUP($B378,Sheet3!$A:$Z,3,FALSE)</f>
        <v>7.4843351539782803E-6</v>
      </c>
      <c r="AR378" s="22">
        <f>VLOOKUP($B378,Sheet3!$A:$Z,4,FALSE)</f>
        <v>1.2186042389153356E-5</v>
      </c>
      <c r="AS378" s="22">
        <f>VLOOKUP($B378,Sheet3!$A:$Z,5,FALSE)</f>
        <v>7.9664640303753881E-6</v>
      </c>
      <c r="AT378" s="22">
        <f>VLOOKUP($B378,Sheet3!$A:$Z,6,FALSE)</f>
        <v>6.2185174530832256E-6</v>
      </c>
      <c r="AU378" s="22">
        <f>VLOOKUP($B378,Sheet3!$A:$Z,6,FALSE)</f>
        <v>6.2185174530832256E-6</v>
      </c>
      <c r="AV378" s="22">
        <f>VLOOKUP($B378,Sheet3!$A:$Z,8,FALSE)</f>
        <v>1.6746469867423583E-6</v>
      </c>
      <c r="AW378" s="22">
        <f>VLOOKUP($B378,Sheet3!$A:$Z,9,FALSE)</f>
        <v>4.8159700296669189E-5</v>
      </c>
      <c r="AX378" s="22">
        <f>VLOOKUP($B378,Sheet3!$A:$Z,10,FALSE)</f>
        <v>7.0309505798150859E-7</v>
      </c>
      <c r="AY378" s="22">
        <f>VLOOKUP($B378,Sheet3!$A:$Z,11,FALSE)</f>
        <v>6.567874110520944E-7</v>
      </c>
      <c r="AZ378" s="22">
        <f>VLOOKUP($B378,Sheet3!$A:$Z,12,FALSE)</f>
        <v>7.826048022109607E-5</v>
      </c>
      <c r="BA378" s="22">
        <f>VLOOKUP($B378,Sheet3!$A:$Z,13,FALSE)</f>
        <v>9.4535353320005318E-7</v>
      </c>
      <c r="BB378" s="22">
        <f>VLOOKUP($B378,Sheet3!$A:$Z,14,FALSE)</f>
        <v>1.1123047690735953E-5</v>
      </c>
      <c r="BC378" s="23">
        <f>VLOOKUP($B378,Sheet3!$A:$Z,15,FALSE)</f>
        <v>9.0358420956616573E-7</v>
      </c>
      <c r="BD378" s="22">
        <f>VLOOKUP($B378,Sheet3!$A:$Z,16,FALSE)</f>
        <v>4.9222644705604113E-5</v>
      </c>
      <c r="BE378" s="22">
        <f>VLOOKUP($B378,Sheet3!$A:$Z,17,FALSE)</f>
        <v>9.419474288179708E-5</v>
      </c>
      <c r="BF378" s="22">
        <f>VLOOKUP($B378,Sheet3!$A:$Z,18,FALSE)</f>
        <v>6.7147433084398828E-5</v>
      </c>
      <c r="BG378" s="22">
        <f>VLOOKUP($B378,Sheet3!$A:$Z,19,FALSE)</f>
        <v>1.4715386895804969E-5</v>
      </c>
      <c r="BH378" s="22">
        <f>VLOOKUP($B378,Sheet3!$A:$Z,20,FALSE)</f>
        <v>3.114600237697705E-5</v>
      </c>
      <c r="BI378" s="22">
        <f>VLOOKUP($B378,Sheet3!$A:$Z,21,FALSE)</f>
        <v>1.9788922030616512E-3</v>
      </c>
      <c r="BJ378" s="22">
        <f>VLOOKUP($B378,Sheet3!$A:$Z,22,FALSE)</f>
        <v>6.4735386056525458E-7</v>
      </c>
      <c r="BK378" s="22">
        <f>VLOOKUP($B378,Sheet3!$A:$Z,23,FALSE)</f>
        <v>2.4214220927371722E-6</v>
      </c>
      <c r="BL378" s="22">
        <f>VLOOKUP($B378,Sheet3!$A:$Z,24,FALSE)</f>
        <v>1.845965330526589E-6</v>
      </c>
      <c r="BM378" s="22">
        <f>VLOOKUP($B378,Sheet3!$A:$Z,25,FALSE)</f>
        <v>6.0992409638220671E-7</v>
      </c>
      <c r="BN378" s="22">
        <f>VLOOKUP($B378,Sheet3!$A:$Z,25,FALSE)</f>
        <v>6.0992409638220671E-7</v>
      </c>
    </row>
    <row r="379" spans="1:66" hidden="1" x14ac:dyDescent="0.2">
      <c r="A379" t="str">
        <f>VLOOKUP(B379,Sheet3!A:B,2,FALSE)</f>
        <v>compare with baikal</v>
      </c>
      <c r="B379" s="12" t="s">
        <v>64</v>
      </c>
      <c r="C379" s="13">
        <v>99.87</v>
      </c>
      <c r="D379" s="13">
        <v>2.25</v>
      </c>
      <c r="E379" s="12" t="s">
        <v>1824</v>
      </c>
      <c r="F379" s="11" t="s">
        <v>1851</v>
      </c>
      <c r="G379" s="13" t="s">
        <v>307</v>
      </c>
      <c r="H379" s="12"/>
      <c r="I379" s="12"/>
      <c r="J379" s="12" t="s">
        <v>308</v>
      </c>
      <c r="K379" s="12">
        <v>18</v>
      </c>
      <c r="L379" s="12">
        <v>86.27</v>
      </c>
      <c r="M379" s="12">
        <v>2.63</v>
      </c>
      <c r="N379" s="11" t="s">
        <v>309</v>
      </c>
      <c r="O379" s="11" t="s">
        <v>1299</v>
      </c>
      <c r="P379" s="11" t="s">
        <v>1852</v>
      </c>
      <c r="Q379" s="11" t="s">
        <v>1853</v>
      </c>
      <c r="R379" s="11" t="s">
        <v>312</v>
      </c>
      <c r="S379" s="11" t="s">
        <v>312</v>
      </c>
      <c r="T379" s="11" t="s">
        <v>312</v>
      </c>
      <c r="U379" s="11" t="s">
        <v>1856</v>
      </c>
      <c r="V379" s="12" t="s">
        <v>1913</v>
      </c>
      <c r="W379" s="11" t="s">
        <v>1914</v>
      </c>
      <c r="X379" s="14">
        <v>213</v>
      </c>
      <c r="Y379" s="14">
        <v>4498</v>
      </c>
      <c r="Z379" s="14">
        <v>213</v>
      </c>
      <c r="AA379" s="15">
        <v>0.89604450684557801</v>
      </c>
      <c r="AB379" s="16">
        <v>0.58701661580573194</v>
      </c>
      <c r="AC379" s="17">
        <v>5763428</v>
      </c>
      <c r="AD379" s="14">
        <v>119739</v>
      </c>
      <c r="AE379" s="14">
        <v>119739</v>
      </c>
      <c r="AF379" s="14">
        <v>27058.347417840301</v>
      </c>
      <c r="AG379" s="14">
        <v>27058.347417840301</v>
      </c>
      <c r="AH379" s="14">
        <v>50230</v>
      </c>
      <c r="AI379" s="14">
        <v>50230</v>
      </c>
      <c r="AJ379" s="14">
        <v>11</v>
      </c>
      <c r="AK379" s="14">
        <v>66</v>
      </c>
      <c r="AL379" s="14">
        <v>0</v>
      </c>
      <c r="AM379" s="14">
        <v>1</v>
      </c>
      <c r="AN379" s="14">
        <v>0</v>
      </c>
      <c r="AO379" s="14">
        <v>2</v>
      </c>
      <c r="AP379" s="14">
        <v>69</v>
      </c>
      <c r="AQ379" s="22">
        <f>VLOOKUP($B379,Sheet3!$A:$Z,3,FALSE)</f>
        <v>9.9014676899194208E-4</v>
      </c>
      <c r="AR379" s="22">
        <f>VLOOKUP($B379,Sheet3!$A:$Z,4,FALSE)</f>
        <v>3.0128397824605454E-3</v>
      </c>
      <c r="AS379" s="22">
        <f>VLOOKUP($B379,Sheet3!$A:$Z,5,FALSE)</f>
        <v>1.8046914645819556E-3</v>
      </c>
      <c r="AT379" s="22">
        <f>VLOOKUP($B379,Sheet3!$A:$Z,6,FALSE)</f>
        <v>1.4047733998241675E-3</v>
      </c>
      <c r="AU379" s="22">
        <f>VLOOKUP($B379,Sheet3!$A:$Z,6,FALSE)</f>
        <v>1.4047733998241675E-3</v>
      </c>
      <c r="AV379" s="22">
        <f>VLOOKUP($B379,Sheet3!$A:$Z,8,FALSE)</f>
        <v>7.1413700385202232E-4</v>
      </c>
      <c r="AW379" s="22">
        <f>VLOOKUP($B379,Sheet3!$A:$Z,9,FALSE)</f>
        <v>7.2584252384068912E-3</v>
      </c>
      <c r="AX379" s="22">
        <f>VLOOKUP($B379,Sheet3!$A:$Z,10,FALSE)</f>
        <v>6.3791793666546004E-4</v>
      </c>
      <c r="AY379" s="22">
        <f>VLOOKUP($B379,Sheet3!$A:$Z,11,FALSE)</f>
        <v>3.692964134749501E-4</v>
      </c>
      <c r="AZ379" s="22">
        <f>VLOOKUP($B379,Sheet3!$A:$Z,12,FALSE)</f>
        <v>8.1482338829828062E-3</v>
      </c>
      <c r="BA379" s="22">
        <f>VLOOKUP($B379,Sheet3!$A:$Z,13,FALSE)</f>
        <v>4.7056234633584146E-4</v>
      </c>
      <c r="BB379" s="22">
        <f>VLOOKUP($B379,Sheet3!$A:$Z,14,FALSE)</f>
        <v>8.9405815360273453E-3</v>
      </c>
      <c r="BC379" s="23">
        <f>VLOOKUP($B379,Sheet3!$A:$Z,15,FALSE)</f>
        <v>4.5927170594954066E-4</v>
      </c>
      <c r="BD379" s="22">
        <f>VLOOKUP($B379,Sheet3!$A:$Z,16,FALSE)</f>
        <v>2.2085502461784904E-3</v>
      </c>
      <c r="BE379" s="22">
        <f>VLOOKUP($B379,Sheet3!$A:$Z,17,FALSE)</f>
        <v>2.9653265128177066E-3</v>
      </c>
      <c r="BF379" s="22">
        <f>VLOOKUP($B379,Sheet3!$A:$Z,18,FALSE)</f>
        <v>2.4833028619824387E-3</v>
      </c>
      <c r="BG379" s="22">
        <f>VLOOKUP($B379,Sheet3!$A:$Z,19,FALSE)</f>
        <v>1.6161197584412617E-3</v>
      </c>
      <c r="BH379" s="22">
        <f>VLOOKUP($B379,Sheet3!$A:$Z,20,FALSE)</f>
        <v>6.1541683143665907E-3</v>
      </c>
      <c r="BI379" s="22">
        <f>VLOOKUP($B379,Sheet3!$A:$Z,21,FALSE)</f>
        <v>5.4701012035277248E-3</v>
      </c>
      <c r="BJ379" s="22">
        <f>VLOOKUP($B379,Sheet3!$A:$Z,22,FALSE)</f>
        <v>2.5014218829622526E-4</v>
      </c>
      <c r="BK379" s="22">
        <f>VLOOKUP($B379,Sheet3!$A:$Z,23,FALSE)</f>
        <v>1.8603161831375653E-4</v>
      </c>
      <c r="BL379" s="22">
        <f>VLOOKUP($B379,Sheet3!$A:$Z,24,FALSE)</f>
        <v>1.7564500505942176E-4</v>
      </c>
      <c r="BM379" s="22">
        <f>VLOOKUP($B379,Sheet3!$A:$Z,25,FALSE)</f>
        <v>5.6038354773707696E-4</v>
      </c>
      <c r="BN379" s="22">
        <f>VLOOKUP($B379,Sheet3!$A:$Z,25,FALSE)</f>
        <v>5.6038354773707696E-4</v>
      </c>
    </row>
    <row r="380" spans="1:66" hidden="1" x14ac:dyDescent="0.2">
      <c r="A380">
        <f>VLOOKUP(B380,Sheet3!A:B,2,FALSE)</f>
        <v>0</v>
      </c>
      <c r="B380" s="12" t="s">
        <v>1547</v>
      </c>
      <c r="C380" s="13">
        <v>52.92</v>
      </c>
      <c r="D380" s="13">
        <v>6.61</v>
      </c>
      <c r="E380" s="12" t="s">
        <v>1427</v>
      </c>
      <c r="F380" s="11" t="s">
        <v>1548</v>
      </c>
      <c r="G380" s="13" t="s">
        <v>1549</v>
      </c>
      <c r="H380" s="12"/>
      <c r="I380" s="12"/>
      <c r="J380" s="12" t="s">
        <v>308</v>
      </c>
      <c r="K380" s="12">
        <v>4</v>
      </c>
      <c r="L380" s="12">
        <v>64.709999999999994</v>
      </c>
      <c r="M380" s="12">
        <v>2.63</v>
      </c>
      <c r="N380" s="11"/>
      <c r="O380" s="11"/>
      <c r="P380" s="11"/>
      <c r="Q380" s="11"/>
      <c r="R380" s="11"/>
      <c r="S380" s="11"/>
      <c r="T380" s="11"/>
      <c r="U380" s="11" t="s">
        <v>333</v>
      </c>
      <c r="V380" s="12" t="s">
        <v>1550</v>
      </c>
      <c r="W380" s="11"/>
      <c r="X380" s="14">
        <v>1436</v>
      </c>
      <c r="Y380" s="14">
        <v>4324</v>
      </c>
      <c r="Z380" s="14">
        <v>1436</v>
      </c>
      <c r="AA380" s="15">
        <v>0.87626239578530796</v>
      </c>
      <c r="AB380" s="16">
        <v>0.58717996049313403</v>
      </c>
      <c r="AC380" s="17">
        <v>3407509</v>
      </c>
      <c r="AD380" s="14">
        <v>7979</v>
      </c>
      <c r="AE380" s="14">
        <v>7979</v>
      </c>
      <c r="AF380" s="14">
        <v>2372.9171309192202</v>
      </c>
      <c r="AG380" s="14">
        <v>2372.9171309192202</v>
      </c>
      <c r="AH380" s="14">
        <v>2377</v>
      </c>
      <c r="AI380" s="14">
        <v>2377</v>
      </c>
      <c r="AJ380" s="14">
        <v>11</v>
      </c>
      <c r="AK380" s="14">
        <v>17</v>
      </c>
      <c r="AL380" s="14">
        <v>0</v>
      </c>
      <c r="AM380" s="14">
        <v>2</v>
      </c>
      <c r="AN380" s="14">
        <v>1</v>
      </c>
      <c r="AO380" s="14">
        <v>0</v>
      </c>
      <c r="AP380" s="14">
        <v>20</v>
      </c>
      <c r="AQ380" s="22">
        <f>VLOOKUP($B380,Sheet3!$A:$Z,3,FALSE)</f>
        <v>4.4894782813489189E-5</v>
      </c>
      <c r="AR380" s="22">
        <f>VLOOKUP($B380,Sheet3!$A:$Z,4,FALSE)</f>
        <v>1.4292276202640787E-4</v>
      </c>
      <c r="AS380" s="22">
        <f>VLOOKUP($B380,Sheet3!$A:$Z,5,FALSE)</f>
        <v>7.0978825784468214E-5</v>
      </c>
      <c r="AT380" s="22">
        <f>VLOOKUP($B380,Sheet3!$A:$Z,6,FALSE)</f>
        <v>5.673438284624142E-5</v>
      </c>
      <c r="AU380" s="22">
        <f>VLOOKUP($B380,Sheet3!$A:$Z,6,FALSE)</f>
        <v>5.673438284624142E-5</v>
      </c>
      <c r="AV380" s="22">
        <f>VLOOKUP($B380,Sheet3!$A:$Z,8,FALSE)</f>
        <v>6.3621015096388194E-6</v>
      </c>
      <c r="AW380" s="22">
        <f>VLOOKUP($B380,Sheet3!$A:$Z,9,FALSE)</f>
        <v>5.6626412630133834E-4</v>
      </c>
      <c r="AX380" s="22">
        <f>VLOOKUP($B380,Sheet3!$A:$Z,10,FALSE)</f>
        <v>1.6969414301524167E-6</v>
      </c>
      <c r="AY380" s="22">
        <f>VLOOKUP($B380,Sheet3!$A:$Z,11,FALSE)</f>
        <v>6.8325507941159669E-7</v>
      </c>
      <c r="AZ380" s="22">
        <f>VLOOKUP($B380,Sheet3!$A:$Z,12,FALSE)</f>
        <v>4.6566633514973256E-4</v>
      </c>
      <c r="BA380" s="22">
        <f>VLOOKUP($B380,Sheet3!$A:$Z,13,FALSE)</f>
        <v>1.9707649070181647E-6</v>
      </c>
      <c r="BB380" s="22">
        <f>VLOOKUP($B380,Sheet3!$A:$Z,14,FALSE)</f>
        <v>5.1899588611395821E-4</v>
      </c>
      <c r="BC380" s="23">
        <f>VLOOKUP($B380,Sheet3!$A:$Z,15,FALSE)</f>
        <v>1.0894912464362782E-6</v>
      </c>
      <c r="BD380" s="22">
        <f>VLOOKUP($B380,Sheet3!$A:$Z,16,FALSE)</f>
        <v>6.259199682624096E-5</v>
      </c>
      <c r="BE380" s="22">
        <f>VLOOKUP($B380,Sheet3!$A:$Z,17,FALSE)</f>
        <v>6.9738942347304114E-5</v>
      </c>
      <c r="BF380" s="22">
        <f>VLOOKUP($B380,Sheet3!$A:$Z,18,FALSE)</f>
        <v>7.3762208822314898E-5</v>
      </c>
      <c r="BG380" s="22">
        <f>VLOOKUP($B380,Sheet3!$A:$Z,19,FALSE)</f>
        <v>1.1229681804896949E-5</v>
      </c>
      <c r="BH380" s="22">
        <f>VLOOKUP($B380,Sheet3!$A:$Z,20,FALSE)</f>
        <v>3.5576104715694649E-4</v>
      </c>
      <c r="BI380" s="22">
        <f>VLOOKUP($B380,Sheet3!$A:$Z,21,FALSE)</f>
        <v>2.5085445916759349E-4</v>
      </c>
      <c r="BJ380" s="22">
        <f>VLOOKUP($B380,Sheet3!$A:$Z,22,FALSE)</f>
        <v>5.7236450288790493E-7</v>
      </c>
      <c r="BK380" s="22">
        <f>VLOOKUP($B380,Sheet3!$A:$Z,23,FALSE)</f>
        <v>1.8936126094176375E-6</v>
      </c>
      <c r="BL380" s="22">
        <f>VLOOKUP($B380,Sheet3!$A:$Z,24,FALSE)</f>
        <v>1.1291987136390406E-6</v>
      </c>
      <c r="BM380" s="22">
        <f>VLOOKUP($B380,Sheet3!$A:$Z,25,FALSE)</f>
        <v>1.3334841648724028E-6</v>
      </c>
      <c r="BN380" s="22">
        <f>VLOOKUP($B380,Sheet3!$A:$Z,25,FALSE)</f>
        <v>1.3334841648724028E-6</v>
      </c>
    </row>
    <row r="381" spans="1:66" hidden="1" x14ac:dyDescent="0.2">
      <c r="A381">
        <f>VLOOKUP(B381,Sheet3!A:B,2,FALSE)</f>
        <v>0</v>
      </c>
      <c r="B381" s="12" t="s">
        <v>1551</v>
      </c>
      <c r="C381" s="13">
        <v>96</v>
      </c>
      <c r="D381" s="13">
        <v>4.1900000000000004</v>
      </c>
      <c r="E381" s="12" t="s">
        <v>1427</v>
      </c>
      <c r="F381" s="11" t="s">
        <v>1548</v>
      </c>
      <c r="G381" s="13" t="s">
        <v>1549</v>
      </c>
      <c r="H381" s="12"/>
      <c r="I381" s="12"/>
      <c r="J381" s="12" t="s">
        <v>308</v>
      </c>
      <c r="K381" s="12">
        <v>6</v>
      </c>
      <c r="L381" s="12">
        <v>100</v>
      </c>
      <c r="M381" s="12">
        <v>5.88</v>
      </c>
      <c r="N381" s="11" t="s">
        <v>309</v>
      </c>
      <c r="O381" s="11" t="s">
        <v>496</v>
      </c>
      <c r="P381" s="11" t="s">
        <v>1428</v>
      </c>
      <c r="Q381" s="11" t="s">
        <v>1552</v>
      </c>
      <c r="R381" s="11" t="s">
        <v>1553</v>
      </c>
      <c r="S381" s="11" t="s">
        <v>312</v>
      </c>
      <c r="T381" s="11" t="s">
        <v>312</v>
      </c>
      <c r="U381" s="11" t="s">
        <v>333</v>
      </c>
      <c r="V381" s="12" t="s">
        <v>1554</v>
      </c>
      <c r="W381" s="11" t="s">
        <v>1555</v>
      </c>
      <c r="X381" s="14">
        <v>360</v>
      </c>
      <c r="Y381" s="14">
        <v>5895</v>
      </c>
      <c r="Z381" s="14">
        <v>360</v>
      </c>
      <c r="AA381" s="15">
        <v>0.91525914109661799</v>
      </c>
      <c r="AB381" s="16">
        <v>0.69420948448817399</v>
      </c>
      <c r="AC381" s="17">
        <v>6266316</v>
      </c>
      <c r="AD381" s="14">
        <v>153992</v>
      </c>
      <c r="AE381" s="14">
        <v>153992</v>
      </c>
      <c r="AF381" s="14">
        <v>17406.433333333302</v>
      </c>
      <c r="AG381" s="14">
        <v>17406.433333333302</v>
      </c>
      <c r="AH381" s="14">
        <v>31183</v>
      </c>
      <c r="AI381" s="14">
        <v>31183</v>
      </c>
      <c r="AJ381" s="14">
        <v>11</v>
      </c>
      <c r="AK381" s="14">
        <v>47</v>
      </c>
      <c r="AL381" s="14">
        <v>0</v>
      </c>
      <c r="AM381" s="14">
        <v>0</v>
      </c>
      <c r="AN381" s="14">
        <v>0</v>
      </c>
      <c r="AO381" s="14">
        <v>2</v>
      </c>
      <c r="AP381" s="14">
        <v>49</v>
      </c>
      <c r="AQ381" s="22">
        <f>VLOOKUP($B381,Sheet3!$A:$Z,3,FALSE)</f>
        <v>4.9096329090674874E-4</v>
      </c>
      <c r="AR381" s="22">
        <f>VLOOKUP($B381,Sheet3!$A:$Z,4,FALSE)</f>
        <v>3.5386848326403217E-4</v>
      </c>
      <c r="AS381" s="22">
        <f>VLOOKUP($B381,Sheet3!$A:$Z,5,FALSE)</f>
        <v>4.6607092938910215E-4</v>
      </c>
      <c r="AT381" s="22">
        <f>VLOOKUP($B381,Sheet3!$A:$Z,6,FALSE)</f>
        <v>2.1840448066788007E-4</v>
      </c>
      <c r="AU381" s="22">
        <f>VLOOKUP($B381,Sheet3!$A:$Z,6,FALSE)</f>
        <v>2.1840448066788007E-4</v>
      </c>
      <c r="AV381" s="22">
        <f>VLOOKUP($B381,Sheet3!$A:$Z,8,FALSE)</f>
        <v>7.8495281149946836E-6</v>
      </c>
      <c r="AW381" s="22">
        <f>VLOOKUP($B381,Sheet3!$A:$Z,9,FALSE)</f>
        <v>1.5683294006093986E-3</v>
      </c>
      <c r="AX381" s="22">
        <f>VLOOKUP($B381,Sheet3!$A:$Z,10,FALSE)</f>
        <v>2.7003876185311907E-6</v>
      </c>
      <c r="AY381" s="22">
        <f>VLOOKUP($B381,Sheet3!$A:$Z,11,FALSE)</f>
        <v>5.7935594513107267E-6</v>
      </c>
      <c r="AZ381" s="22">
        <f>VLOOKUP($B381,Sheet3!$A:$Z,12,FALSE)</f>
        <v>1.2854541597731332E-3</v>
      </c>
      <c r="BA381" s="22">
        <f>VLOOKUP($B381,Sheet3!$A:$Z,13,FALSE)</f>
        <v>8.0936484407437867E-6</v>
      </c>
      <c r="BB381" s="22">
        <f>VLOOKUP($B381,Sheet3!$A:$Z,14,FALSE)</f>
        <v>1.1565864545455221E-3</v>
      </c>
      <c r="BC381" s="23">
        <f>VLOOKUP($B381,Sheet3!$A:$Z,15,FALSE)</f>
        <v>6.6052787556770099E-6</v>
      </c>
      <c r="BD381" s="22">
        <f>VLOOKUP($B381,Sheet3!$A:$Z,16,FALSE)</f>
        <v>2.5741016716274558E-4</v>
      </c>
      <c r="BE381" s="22">
        <f>VLOOKUP($B381,Sheet3!$A:$Z,17,FALSE)</f>
        <v>4.947900247670074E-4</v>
      </c>
      <c r="BF381" s="22">
        <f>VLOOKUP($B381,Sheet3!$A:$Z,18,FALSE)</f>
        <v>2.1928120885545237E-4</v>
      </c>
      <c r="BG381" s="22">
        <f>VLOOKUP($B381,Sheet3!$A:$Z,19,FALSE)</f>
        <v>1.2261362770474737E-5</v>
      </c>
      <c r="BH381" s="22">
        <f>VLOOKUP($B381,Sheet3!$A:$Z,20,FALSE)</f>
        <v>6.345151895667283E-4</v>
      </c>
      <c r="BI381" s="22">
        <f>VLOOKUP($B381,Sheet3!$A:$Z,21,FALSE)</f>
        <v>9.7859285081266698E-4</v>
      </c>
      <c r="BJ381" s="22">
        <f>VLOOKUP($B381,Sheet3!$A:$Z,22,FALSE)</f>
        <v>1.8962646075158331E-6</v>
      </c>
      <c r="BK381" s="22">
        <f>VLOOKUP($B381,Sheet3!$A:$Z,23,FALSE)</f>
        <v>3.5766400300472093E-6</v>
      </c>
      <c r="BL381" s="22">
        <f>VLOOKUP($B381,Sheet3!$A:$Z,24,FALSE)</f>
        <v>4.8097560145095606E-6</v>
      </c>
      <c r="BM381" s="22">
        <f>VLOOKUP($B381,Sheet3!$A:$Z,25,FALSE)</f>
        <v>2.8344217270699167E-6</v>
      </c>
      <c r="BN381" s="22">
        <f>VLOOKUP($B381,Sheet3!$A:$Z,25,FALSE)</f>
        <v>2.8344217270699167E-6</v>
      </c>
    </row>
    <row r="382" spans="1:66" hidden="1" x14ac:dyDescent="0.2">
      <c r="A382">
        <f>VLOOKUP(B382,Sheet3!A:B,2,FALSE)</f>
        <v>0</v>
      </c>
      <c r="B382" s="12" t="s">
        <v>1556</v>
      </c>
      <c r="C382" s="13">
        <v>98.69</v>
      </c>
      <c r="D382" s="13">
        <v>3.55</v>
      </c>
      <c r="E382" s="12" t="s">
        <v>1427</v>
      </c>
      <c r="F382" s="11" t="s">
        <v>1548</v>
      </c>
      <c r="G382" s="13" t="s">
        <v>1549</v>
      </c>
      <c r="H382" s="12"/>
      <c r="I382" s="12"/>
      <c r="J382" s="12" t="s">
        <v>308</v>
      </c>
      <c r="K382" s="12">
        <v>4</v>
      </c>
      <c r="L382" s="12">
        <v>98.04</v>
      </c>
      <c r="M382" s="12">
        <v>0</v>
      </c>
      <c r="N382" s="11" t="s">
        <v>309</v>
      </c>
      <c r="O382" s="11" t="s">
        <v>496</v>
      </c>
      <c r="P382" s="11" t="s">
        <v>1428</v>
      </c>
      <c r="Q382" s="11" t="s">
        <v>1557</v>
      </c>
      <c r="R382" s="11" t="s">
        <v>312</v>
      </c>
      <c r="S382" s="11" t="s">
        <v>312</v>
      </c>
      <c r="T382" s="11" t="s">
        <v>312</v>
      </c>
      <c r="U382" s="11" t="s">
        <v>333</v>
      </c>
      <c r="V382" s="12" t="s">
        <v>1558</v>
      </c>
      <c r="W382" s="11" t="s">
        <v>1555</v>
      </c>
      <c r="X382" s="14">
        <v>101</v>
      </c>
      <c r="Y382" s="14">
        <v>5352</v>
      </c>
      <c r="Z382" s="14">
        <v>101</v>
      </c>
      <c r="AA382" s="15">
        <v>0.88415800273720802</v>
      </c>
      <c r="AB382" s="16">
        <v>0.57726894239813198</v>
      </c>
      <c r="AC382" s="17">
        <v>5560410</v>
      </c>
      <c r="AD382" s="14">
        <v>248916</v>
      </c>
      <c r="AE382" s="14">
        <v>248916</v>
      </c>
      <c r="AF382" s="14">
        <v>55053.5643564356</v>
      </c>
      <c r="AG382" s="14">
        <v>55053.5643564356</v>
      </c>
      <c r="AH382" s="14">
        <v>100348</v>
      </c>
      <c r="AI382" s="14">
        <v>100348</v>
      </c>
      <c r="AJ382" s="14">
        <v>11</v>
      </c>
      <c r="AK382" s="14">
        <v>47</v>
      </c>
      <c r="AL382" s="14">
        <v>0</v>
      </c>
      <c r="AM382" s="14">
        <v>1</v>
      </c>
      <c r="AN382" s="14">
        <v>0</v>
      </c>
      <c r="AO382" s="14">
        <v>0</v>
      </c>
      <c r="AP382" s="14">
        <v>48</v>
      </c>
      <c r="AQ382" s="22">
        <f>VLOOKUP($B382,Sheet3!$A:$Z,3,FALSE)</f>
        <v>8.8886088422328435E-5</v>
      </c>
      <c r="AR382" s="22">
        <f>VLOOKUP($B382,Sheet3!$A:$Z,4,FALSE)</f>
        <v>2.1061260430281536E-4</v>
      </c>
      <c r="AS382" s="22">
        <f>VLOOKUP($B382,Sheet3!$A:$Z,5,FALSE)</f>
        <v>1.2525947899702359E-4</v>
      </c>
      <c r="AT382" s="22">
        <f>VLOOKUP($B382,Sheet3!$A:$Z,6,FALSE)</f>
        <v>1.0432598106666575E-4</v>
      </c>
      <c r="AU382" s="22">
        <f>VLOOKUP($B382,Sheet3!$A:$Z,6,FALSE)</f>
        <v>1.0432598106666575E-4</v>
      </c>
      <c r="AV382" s="22">
        <f>VLOOKUP($B382,Sheet3!$A:$Z,8,FALSE)</f>
        <v>2.0131739561051228E-5</v>
      </c>
      <c r="AW382" s="22">
        <f>VLOOKUP($B382,Sheet3!$A:$Z,9,FALSE)</f>
        <v>3.9109930965178572E-4</v>
      </c>
      <c r="AX382" s="22">
        <f>VLOOKUP($B382,Sheet3!$A:$Z,10,FALSE)</f>
        <v>5.9640104126446574E-6</v>
      </c>
      <c r="AY382" s="22">
        <f>VLOOKUP($B382,Sheet3!$A:$Z,11,FALSE)</f>
        <v>1.3637060378073594E-6</v>
      </c>
      <c r="AZ382" s="22">
        <f>VLOOKUP($B382,Sheet3!$A:$Z,12,FALSE)</f>
        <v>1.0422783636447888E-3</v>
      </c>
      <c r="BA382" s="22">
        <f>VLOOKUP($B382,Sheet3!$A:$Z,13,FALSE)</f>
        <v>6.6970771743703137E-6</v>
      </c>
      <c r="BB382" s="22">
        <f>VLOOKUP($B382,Sheet3!$A:$Z,14,FALSE)</f>
        <v>1.5698645725678063E-3</v>
      </c>
      <c r="BC382" s="23">
        <f>VLOOKUP($B382,Sheet3!$A:$Z,15,FALSE)</f>
        <v>3.2471810031257728E-6</v>
      </c>
      <c r="BD382" s="22">
        <f>VLOOKUP($B382,Sheet3!$A:$Z,16,FALSE)</f>
        <v>1.0676958004112563E-4</v>
      </c>
      <c r="BE382" s="22">
        <f>VLOOKUP($B382,Sheet3!$A:$Z,17,FALSE)</f>
        <v>1.1465289236885162E-4</v>
      </c>
      <c r="BF382" s="22">
        <f>VLOOKUP($B382,Sheet3!$A:$Z,18,FALSE)</f>
        <v>1.3937714936519918E-4</v>
      </c>
      <c r="BG382" s="22">
        <f>VLOOKUP($B382,Sheet3!$A:$Z,19,FALSE)</f>
        <v>3.163308766656187E-5</v>
      </c>
      <c r="BH382" s="22">
        <f>VLOOKUP($B382,Sheet3!$A:$Z,20,FALSE)</f>
        <v>5.0231811998996336E-4</v>
      </c>
      <c r="BI382" s="22">
        <f>VLOOKUP($B382,Sheet3!$A:$Z,21,FALSE)</f>
        <v>3.3489461497597858E-4</v>
      </c>
      <c r="BJ382" s="22">
        <f>VLOOKUP($B382,Sheet3!$A:$Z,22,FALSE)</f>
        <v>9.2332732777918247E-7</v>
      </c>
      <c r="BK382" s="22">
        <f>VLOOKUP($B382,Sheet3!$A:$Z,23,FALSE)</f>
        <v>3.5340029214189297E-6</v>
      </c>
      <c r="BL382" s="22">
        <f>VLOOKUP($B382,Sheet3!$A:$Z,24,FALSE)</f>
        <v>1.1417443012703489E-6</v>
      </c>
      <c r="BM382" s="22">
        <f>VLOOKUP($B382,Sheet3!$A:$Z,25,FALSE)</f>
        <v>3.1988855379731341E-6</v>
      </c>
      <c r="BN382" s="22">
        <f>VLOOKUP($B382,Sheet3!$A:$Z,25,FALSE)</f>
        <v>3.1988855379731341E-6</v>
      </c>
    </row>
    <row r="383" spans="1:66" hidden="1" x14ac:dyDescent="0.2">
      <c r="A383">
        <f>VLOOKUP(B383,Sheet3!A:B,2,FALSE)</f>
        <v>0</v>
      </c>
      <c r="B383" s="12" t="s">
        <v>1559</v>
      </c>
      <c r="C383" s="13">
        <v>96.64</v>
      </c>
      <c r="D383" s="13">
        <v>3.36</v>
      </c>
      <c r="E383" s="12" t="s">
        <v>1427</v>
      </c>
      <c r="F383" s="11" t="s">
        <v>1548</v>
      </c>
      <c r="G383" s="13" t="s">
        <v>1549</v>
      </c>
      <c r="H383" s="12"/>
      <c r="I383" s="12"/>
      <c r="J383" s="12" t="s">
        <v>308</v>
      </c>
      <c r="K383" s="12">
        <v>3</v>
      </c>
      <c r="L383" s="12">
        <v>100</v>
      </c>
      <c r="M383" s="12">
        <v>2.63</v>
      </c>
      <c r="N383" s="11" t="s">
        <v>309</v>
      </c>
      <c r="O383" s="11" t="s">
        <v>1560</v>
      </c>
      <c r="P383" s="11" t="s">
        <v>1532</v>
      </c>
      <c r="Q383" s="11" t="s">
        <v>1561</v>
      </c>
      <c r="R383" s="11" t="s">
        <v>1562</v>
      </c>
      <c r="S383" s="11" t="s">
        <v>312</v>
      </c>
      <c r="T383" s="11" t="s">
        <v>312</v>
      </c>
      <c r="U383" s="11" t="s">
        <v>333</v>
      </c>
      <c r="V383" s="12" t="s">
        <v>1563</v>
      </c>
      <c r="W383" s="11" t="s">
        <v>1564</v>
      </c>
      <c r="X383" s="14">
        <v>351</v>
      </c>
      <c r="Y383" s="14">
        <v>6179</v>
      </c>
      <c r="Z383" s="14">
        <v>351</v>
      </c>
      <c r="AA383" s="15">
        <v>0.87761913579613504</v>
      </c>
      <c r="AB383" s="16">
        <v>0.534085551365166</v>
      </c>
      <c r="AC383" s="17">
        <v>6140241</v>
      </c>
      <c r="AD383" s="14">
        <v>106112</v>
      </c>
      <c r="AE383" s="14">
        <v>106112</v>
      </c>
      <c r="AF383" s="14">
        <v>17493.564102564102</v>
      </c>
      <c r="AG383" s="14">
        <v>17493.564102564102</v>
      </c>
      <c r="AH383" s="14">
        <v>27285</v>
      </c>
      <c r="AI383" s="14">
        <v>27285</v>
      </c>
      <c r="AJ383" s="14">
        <v>11</v>
      </c>
      <c r="AK383" s="14">
        <v>46</v>
      </c>
      <c r="AL383" s="14">
        <v>0</v>
      </c>
      <c r="AM383" s="14">
        <v>0</v>
      </c>
      <c r="AN383" s="14">
        <v>0</v>
      </c>
      <c r="AO383" s="14">
        <v>2</v>
      </c>
      <c r="AP383" s="14">
        <v>48</v>
      </c>
      <c r="AQ383" s="22">
        <f>VLOOKUP($B383,Sheet3!$A:$Z,3,FALSE)</f>
        <v>8.5628180868211712E-5</v>
      </c>
      <c r="AR383" s="22">
        <f>VLOOKUP($B383,Sheet3!$A:$Z,4,FALSE)</f>
        <v>2.4317560907281141E-4</v>
      </c>
      <c r="AS383" s="22">
        <f>VLOOKUP($B383,Sheet3!$A:$Z,5,FALSE)</f>
        <v>1.4789761236888929E-4</v>
      </c>
      <c r="AT383" s="22">
        <f>VLOOKUP($B383,Sheet3!$A:$Z,6,FALSE)</f>
        <v>1.0106226259111437E-4</v>
      </c>
      <c r="AU383" s="22">
        <f>VLOOKUP($B383,Sheet3!$A:$Z,6,FALSE)</f>
        <v>1.0106226259111437E-4</v>
      </c>
      <c r="AV383" s="22">
        <f>VLOOKUP($B383,Sheet3!$A:$Z,8,FALSE)</f>
        <v>1.5837317978232359E-5</v>
      </c>
      <c r="AW383" s="22">
        <f>VLOOKUP($B383,Sheet3!$A:$Z,9,FALSE)</f>
        <v>5.8797873876895678E-4</v>
      </c>
      <c r="AX383" s="22">
        <f>VLOOKUP($B383,Sheet3!$A:$Z,10,FALSE)</f>
        <v>1.0135609663308216E-5</v>
      </c>
      <c r="AY383" s="22">
        <f>VLOOKUP($B383,Sheet3!$A:$Z,11,FALSE)</f>
        <v>7.7208183883266727E-6</v>
      </c>
      <c r="AZ383" s="22">
        <f>VLOOKUP($B383,Sheet3!$A:$Z,12,FALSE)</f>
        <v>1.2237021205138226E-3</v>
      </c>
      <c r="BA383" s="22">
        <f>VLOOKUP($B383,Sheet3!$A:$Z,13,FALSE)</f>
        <v>1.3943094665482135E-5</v>
      </c>
      <c r="BB383" s="22">
        <f>VLOOKUP($B383,Sheet3!$A:$Z,14,FALSE)</f>
        <v>1.8388832678507476E-3</v>
      </c>
      <c r="BC383" s="23">
        <f>VLOOKUP($B383,Sheet3!$A:$Z,15,FALSE)</f>
        <v>8.0701514836000734E-6</v>
      </c>
      <c r="BD383" s="22">
        <f>VLOOKUP($B383,Sheet3!$A:$Z,16,FALSE)</f>
        <v>1.2346751962087082E-4</v>
      </c>
      <c r="BE383" s="22">
        <f>VLOOKUP($B383,Sheet3!$A:$Z,17,FALSE)</f>
        <v>1.632778515565971E-4</v>
      </c>
      <c r="BF383" s="22">
        <f>VLOOKUP($B383,Sheet3!$A:$Z,18,FALSE)</f>
        <v>1.3283384424155026E-4</v>
      </c>
      <c r="BG383" s="22">
        <f>VLOOKUP($B383,Sheet3!$A:$Z,19,FALSE)</f>
        <v>3.3307985514701867E-5</v>
      </c>
      <c r="BH383" s="22">
        <f>VLOOKUP($B383,Sheet3!$A:$Z,20,FALSE)</f>
        <v>6.1073758934157845E-4</v>
      </c>
      <c r="BI383" s="22">
        <f>VLOOKUP($B383,Sheet3!$A:$Z,21,FALSE)</f>
        <v>2.2945392120813737E-4</v>
      </c>
      <c r="BJ383" s="22">
        <f>VLOOKUP($B383,Sheet3!$A:$Z,22,FALSE)</f>
        <v>7.5281101432353803E-6</v>
      </c>
      <c r="BK383" s="22">
        <f>VLOOKUP($B383,Sheet3!$A:$Z,23,FALSE)</f>
        <v>1.0635405871873806E-5</v>
      </c>
      <c r="BL383" s="22">
        <f>VLOOKUP($B383,Sheet3!$A:$Z,24,FALSE)</f>
        <v>7.2816689954711531E-6</v>
      </c>
      <c r="BM383" s="22">
        <f>VLOOKUP($B383,Sheet3!$A:$Z,25,FALSE)</f>
        <v>1.1707477771165139E-5</v>
      </c>
      <c r="BN383" s="22">
        <f>VLOOKUP($B383,Sheet3!$A:$Z,25,FALSE)</f>
        <v>1.1707477771165139E-5</v>
      </c>
    </row>
    <row r="384" spans="1:66" hidden="1" x14ac:dyDescent="0.2">
      <c r="A384">
        <f>VLOOKUP(B384,Sheet3!A:B,2,FALSE)</f>
        <v>0</v>
      </c>
      <c r="B384" s="12" t="s">
        <v>1565</v>
      </c>
      <c r="C384" s="13">
        <v>95.35</v>
      </c>
      <c r="D384" s="13">
        <v>4.46</v>
      </c>
      <c r="E384" s="12" t="s">
        <v>1427</v>
      </c>
      <c r="F384" s="11" t="s">
        <v>1548</v>
      </c>
      <c r="G384" s="13" t="s">
        <v>1549</v>
      </c>
      <c r="H384" s="12"/>
      <c r="I384" s="12"/>
      <c r="J384" s="12" t="s">
        <v>308</v>
      </c>
      <c r="K384" s="12">
        <v>5</v>
      </c>
      <c r="L384" s="12">
        <v>100</v>
      </c>
      <c r="M384" s="12">
        <v>5.88</v>
      </c>
      <c r="N384" s="11" t="s">
        <v>309</v>
      </c>
      <c r="O384" s="11" t="s">
        <v>496</v>
      </c>
      <c r="P384" s="11" t="s">
        <v>1428</v>
      </c>
      <c r="Q384" s="11" t="s">
        <v>1552</v>
      </c>
      <c r="R384" s="11" t="s">
        <v>1553</v>
      </c>
      <c r="S384" s="11" t="s">
        <v>312</v>
      </c>
      <c r="T384" s="11" t="s">
        <v>312</v>
      </c>
      <c r="U384" s="11" t="s">
        <v>333</v>
      </c>
      <c r="V384" s="12" t="s">
        <v>1566</v>
      </c>
      <c r="W384" s="11" t="s">
        <v>1555</v>
      </c>
      <c r="X384" s="14">
        <v>423</v>
      </c>
      <c r="Y384" s="14">
        <v>6082</v>
      </c>
      <c r="Z384" s="14">
        <v>423</v>
      </c>
      <c r="AA384" s="15">
        <v>0.90303477961673195</v>
      </c>
      <c r="AB384" s="16">
        <v>0.71227030221971599</v>
      </c>
      <c r="AC384" s="17">
        <v>6437535</v>
      </c>
      <c r="AD384" s="14">
        <v>154038</v>
      </c>
      <c r="AE384" s="14">
        <v>154038</v>
      </c>
      <c r="AF384" s="14">
        <v>15218.758865248201</v>
      </c>
      <c r="AG384" s="14">
        <v>15218.758865248201</v>
      </c>
      <c r="AH384" s="14">
        <v>25272</v>
      </c>
      <c r="AI384" s="14">
        <v>25272</v>
      </c>
      <c r="AJ384" s="14">
        <v>11</v>
      </c>
      <c r="AK384" s="14">
        <v>46</v>
      </c>
      <c r="AL384" s="14">
        <v>0</v>
      </c>
      <c r="AM384" s="14">
        <v>0</v>
      </c>
      <c r="AN384" s="14">
        <v>0</v>
      </c>
      <c r="AO384" s="14">
        <v>1</v>
      </c>
      <c r="AP384" s="14">
        <v>47</v>
      </c>
      <c r="AQ384" s="22">
        <f>VLOOKUP($B384,Sheet3!$A:$Z,3,FALSE)</f>
        <v>3.5160789393528098E-4</v>
      </c>
      <c r="AR384" s="22">
        <f>VLOOKUP($B384,Sheet3!$A:$Z,4,FALSE)</f>
        <v>4.1694929968124662E-4</v>
      </c>
      <c r="AS384" s="22">
        <f>VLOOKUP($B384,Sheet3!$A:$Z,5,FALSE)</f>
        <v>3.7763624637957726E-4</v>
      </c>
      <c r="AT384" s="22">
        <f>VLOOKUP($B384,Sheet3!$A:$Z,6,FALSE)</f>
        <v>2.3411486863892964E-4</v>
      </c>
      <c r="AU384" s="22">
        <f>VLOOKUP($B384,Sheet3!$A:$Z,6,FALSE)</f>
        <v>2.3411486863892964E-4</v>
      </c>
      <c r="AV384" s="22">
        <f>VLOOKUP($B384,Sheet3!$A:$Z,8,FALSE)</f>
        <v>2.9932468223448488E-5</v>
      </c>
      <c r="AW384" s="22">
        <f>VLOOKUP($B384,Sheet3!$A:$Z,9,FALSE)</f>
        <v>1.5938699114380348E-3</v>
      </c>
      <c r="AX384" s="22">
        <f>VLOOKUP($B384,Sheet3!$A:$Z,10,FALSE)</f>
        <v>1.5899863612030868E-5</v>
      </c>
      <c r="AY384" s="22">
        <f>VLOOKUP($B384,Sheet3!$A:$Z,11,FALSE)</f>
        <v>1.826753672025289E-5</v>
      </c>
      <c r="AZ384" s="22">
        <f>VLOOKUP($B384,Sheet3!$A:$Z,12,FALSE)</f>
        <v>1.8994338471909965E-3</v>
      </c>
      <c r="BA384" s="22">
        <f>VLOOKUP($B384,Sheet3!$A:$Z,13,FALSE)</f>
        <v>2.9250811923968562E-5</v>
      </c>
      <c r="BB384" s="22">
        <f>VLOOKUP($B384,Sheet3!$A:$Z,14,FALSE)</f>
        <v>2.6482607947489983E-3</v>
      </c>
      <c r="BC384" s="23">
        <f>VLOOKUP($B384,Sheet3!$A:$Z,15,FALSE)</f>
        <v>2.5414762185810489E-5</v>
      </c>
      <c r="BD384" s="22">
        <f>VLOOKUP($B384,Sheet3!$A:$Z,16,FALSE)</f>
        <v>2.4110280434121406E-4</v>
      </c>
      <c r="BE384" s="22">
        <f>VLOOKUP($B384,Sheet3!$A:$Z,17,FALSE)</f>
        <v>5.0292442235441367E-4</v>
      </c>
      <c r="BF384" s="22">
        <f>VLOOKUP($B384,Sheet3!$A:$Z,18,FALSE)</f>
        <v>2.4333112852122337E-4</v>
      </c>
      <c r="BG384" s="22">
        <f>VLOOKUP($B384,Sheet3!$A:$Z,19,FALSE)</f>
        <v>3.6975250518119369E-5</v>
      </c>
      <c r="BH384" s="22">
        <f>VLOOKUP($B384,Sheet3!$A:$Z,20,FALSE)</f>
        <v>1.0547803431853612E-3</v>
      </c>
      <c r="BI384" s="22">
        <f>VLOOKUP($B384,Sheet3!$A:$Z,21,FALSE)</f>
        <v>7.6605366551900822E-4</v>
      </c>
      <c r="BJ384" s="22">
        <f>VLOOKUP($B384,Sheet3!$A:$Z,22,FALSE)</f>
        <v>9.5908458492127081E-6</v>
      </c>
      <c r="BK384" s="22">
        <f>VLOOKUP($B384,Sheet3!$A:$Z,23,FALSE)</f>
        <v>1.0706132367618787E-5</v>
      </c>
      <c r="BL384" s="22">
        <f>VLOOKUP($B384,Sheet3!$A:$Z,24,FALSE)</f>
        <v>1.2281818822728407E-5</v>
      </c>
      <c r="BM384" s="22">
        <f>VLOOKUP($B384,Sheet3!$A:$Z,25,FALSE)</f>
        <v>1.5231427785041877E-5</v>
      </c>
      <c r="BN384" s="22">
        <f>VLOOKUP($B384,Sheet3!$A:$Z,25,FALSE)</f>
        <v>1.5231427785041877E-5</v>
      </c>
    </row>
    <row r="385" spans="1:66" hidden="1" x14ac:dyDescent="0.2">
      <c r="A385">
        <f>VLOOKUP(B385,Sheet3!A:B,2,FALSE)</f>
        <v>0</v>
      </c>
      <c r="B385" s="12" t="s">
        <v>1567</v>
      </c>
      <c r="C385" s="13">
        <v>82.4</v>
      </c>
      <c r="D385" s="13">
        <v>0.93</v>
      </c>
      <c r="E385" s="12" t="s">
        <v>1568</v>
      </c>
      <c r="F385" s="11" t="s">
        <v>1569</v>
      </c>
      <c r="G385" s="13" t="s">
        <v>332</v>
      </c>
      <c r="H385" s="12"/>
      <c r="I385" s="12" t="s">
        <v>1113</v>
      </c>
      <c r="J385" s="12" t="s">
        <v>1114</v>
      </c>
      <c r="K385" s="12">
        <v>2</v>
      </c>
      <c r="L385" s="12">
        <v>94.74</v>
      </c>
      <c r="M385" s="12">
        <v>7.89</v>
      </c>
      <c r="N385" s="11" t="s">
        <v>1120</v>
      </c>
      <c r="O385" s="11" t="s">
        <v>1570</v>
      </c>
      <c r="P385" s="11" t="s">
        <v>1571</v>
      </c>
      <c r="Q385" s="11" t="s">
        <v>1572</v>
      </c>
      <c r="R385" s="11" t="s">
        <v>312</v>
      </c>
      <c r="S385" s="11" t="s">
        <v>312</v>
      </c>
      <c r="T385" s="11" t="s">
        <v>312</v>
      </c>
      <c r="U385" s="11" t="s">
        <v>1235</v>
      </c>
      <c r="V385" s="12" t="s">
        <v>1573</v>
      </c>
      <c r="W385" s="11" t="s">
        <v>1574</v>
      </c>
      <c r="X385" s="14">
        <v>62</v>
      </c>
      <c r="Y385" s="14">
        <v>952</v>
      </c>
      <c r="Z385" s="14">
        <v>62</v>
      </c>
      <c r="AA385" s="15">
        <v>0.91643589807980697</v>
      </c>
      <c r="AB385" s="16">
        <v>0.45457720835835003</v>
      </c>
      <c r="AC385" s="17">
        <v>876058</v>
      </c>
      <c r="AD385" s="14">
        <v>70254</v>
      </c>
      <c r="AE385" s="14">
        <v>70254</v>
      </c>
      <c r="AF385" s="14">
        <v>14129.967741935399</v>
      </c>
      <c r="AG385" s="14">
        <v>14129.967741935399</v>
      </c>
      <c r="AH385" s="14">
        <v>20123</v>
      </c>
      <c r="AI385" s="14">
        <v>20123</v>
      </c>
      <c r="AJ385" s="14">
        <v>11</v>
      </c>
      <c r="AK385" s="14">
        <v>43</v>
      </c>
      <c r="AL385" s="14">
        <v>0</v>
      </c>
      <c r="AM385" s="14">
        <v>0</v>
      </c>
      <c r="AN385" s="14">
        <v>0</v>
      </c>
      <c r="AO385" s="14">
        <v>0</v>
      </c>
      <c r="AP385" s="14">
        <v>43</v>
      </c>
      <c r="AQ385" s="21">
        <f>VLOOKUP($B385,Sheet3!$A:$Z,3,FALSE)</f>
        <v>5.7632866970602602E-5</v>
      </c>
      <c r="AR385" s="21">
        <f>VLOOKUP($B385,Sheet3!$A:$Z,4,FALSE)</f>
        <v>7.9821609302362071E-5</v>
      </c>
      <c r="AS385" s="21">
        <f>VLOOKUP($B385,Sheet3!$A:$Z,5,FALSE)</f>
        <v>6.2158958755727137E-5</v>
      </c>
      <c r="AT385" s="21">
        <f>VLOOKUP($B385,Sheet3!$A:$Z,6,FALSE)</f>
        <v>3.7974550719279763E-5</v>
      </c>
      <c r="AU385" s="21">
        <f>VLOOKUP($B385,Sheet3!$A:$Z,6,FALSE)</f>
        <v>3.7974550719279763E-5</v>
      </c>
      <c r="AV385" s="21">
        <f>VLOOKUP($B385,Sheet3!$A:$Z,8,FALSE)</f>
        <v>6.7410755125889912E-7</v>
      </c>
      <c r="AW385" s="21">
        <f>VLOOKUP($B385,Sheet3!$A:$Z,9,FALSE)</f>
        <v>2.3297322553648088E-4</v>
      </c>
      <c r="AX385" s="21">
        <f>VLOOKUP($B385,Sheet3!$A:$Z,10,FALSE)</f>
        <v>3.0087235239730205E-8</v>
      </c>
      <c r="AY385" s="21">
        <f>VLOOKUP($B385,Sheet3!$A:$Z,11,FALSE)</f>
        <v>0</v>
      </c>
      <c r="AZ385" s="21">
        <f>VLOOKUP($B385,Sheet3!$A:$Z,12,FALSE)</f>
        <v>4.6400182695766561E-4</v>
      </c>
      <c r="BA385" s="21">
        <f>VLOOKUP($B385,Sheet3!$A:$Z,13,FALSE)</f>
        <v>3.3656403156682063E-7</v>
      </c>
      <c r="BB385" s="21">
        <f>VLOOKUP($B385,Sheet3!$A:$Z,14,FALSE)</f>
        <v>1.5018100388565663E-4</v>
      </c>
      <c r="BC385" s="21">
        <f>VLOOKUP($B385,Sheet3!$A:$Z,15,FALSE)</f>
        <v>5.0441128829042077E-7</v>
      </c>
      <c r="BD385" s="21">
        <f>VLOOKUP($B385,Sheet3!$A:$Z,16,FALSE)</f>
        <v>1.1104448864765306E-4</v>
      </c>
      <c r="BE385" s="21">
        <f>VLOOKUP($B385,Sheet3!$A:$Z,17,FALSE)</f>
        <v>1.3172732392791378E-4</v>
      </c>
      <c r="BF385" s="21">
        <f>VLOOKUP($B385,Sheet3!$A:$Z,18,FALSE)</f>
        <v>1.0817879200718314E-4</v>
      </c>
      <c r="BG385" s="21">
        <f>VLOOKUP($B385,Sheet3!$A:$Z,19,FALSE)</f>
        <v>6.6112104657239782E-6</v>
      </c>
      <c r="BH385" s="21">
        <f>VLOOKUP($B385,Sheet3!$A:$Z,20,FALSE)</f>
        <v>8.8883719299828723E-4</v>
      </c>
      <c r="BI385" s="21">
        <f>VLOOKUP($B385,Sheet3!$A:$Z,21,FALSE)</f>
        <v>4.4497679192601563E-4</v>
      </c>
      <c r="BJ385" s="21">
        <f>VLOOKUP($B385,Sheet3!$A:$Z,22,FALSE)</f>
        <v>6.2385722897751978E-7</v>
      </c>
      <c r="BK385" s="21">
        <f>VLOOKUP($B385,Sheet3!$A:$Z,23,FALSE)</f>
        <v>1.6601020777872193E-6</v>
      </c>
      <c r="BL385" s="21">
        <f>VLOOKUP($B385,Sheet3!$A:$Z,24,FALSE)</f>
        <v>3.5574785278645965E-7</v>
      </c>
      <c r="BM385" s="21">
        <f>VLOOKUP($B385,Sheet3!$A:$Z,25,FALSE)</f>
        <v>5.6026814201604144E-7</v>
      </c>
      <c r="BN385" s="21">
        <f>VLOOKUP($B385,Sheet3!$A:$Z,25,FALSE)</f>
        <v>5.6026814201604144E-7</v>
      </c>
    </row>
    <row r="386" spans="1:66" hidden="1" x14ac:dyDescent="0.2">
      <c r="A386" t="str">
        <f>VLOOKUP(B386,Sheet3!A:B,2,FALSE)</f>
        <v>compare with baikal</v>
      </c>
      <c r="B386" s="12" t="s">
        <v>161</v>
      </c>
      <c r="C386" s="13">
        <v>97.73</v>
      </c>
      <c r="D386" s="13">
        <v>1.7</v>
      </c>
      <c r="E386" s="12" t="s">
        <v>1824</v>
      </c>
      <c r="F386" s="11" t="s">
        <v>1844</v>
      </c>
      <c r="G386" s="13" t="s">
        <v>307</v>
      </c>
      <c r="H386" s="12"/>
      <c r="I386" s="12"/>
      <c r="J386" s="12" t="s">
        <v>308</v>
      </c>
      <c r="K386" s="12">
        <v>12</v>
      </c>
      <c r="L386" s="12">
        <v>96.08</v>
      </c>
      <c r="M386" s="12">
        <v>2.63</v>
      </c>
      <c r="N386" s="11"/>
      <c r="O386" s="11"/>
      <c r="P386" s="11"/>
      <c r="Q386" s="11"/>
      <c r="R386" s="11"/>
      <c r="S386" s="11"/>
      <c r="T386" s="11"/>
      <c r="U386" s="11" t="s">
        <v>1845</v>
      </c>
      <c r="V386" s="12" t="s">
        <v>1912</v>
      </c>
      <c r="W386" s="11"/>
      <c r="X386" s="14">
        <v>182</v>
      </c>
      <c r="Y386" s="14">
        <v>3065</v>
      </c>
      <c r="Z386" s="14">
        <v>182</v>
      </c>
      <c r="AA386" s="15">
        <v>0.92504460997932603</v>
      </c>
      <c r="AB386" s="16">
        <v>0.71503408029069304</v>
      </c>
      <c r="AC386" s="17">
        <v>3576554</v>
      </c>
      <c r="AD386" s="14">
        <v>148060</v>
      </c>
      <c r="AE386" s="14">
        <v>148060</v>
      </c>
      <c r="AF386" s="14">
        <v>19651.395604395599</v>
      </c>
      <c r="AG386" s="14">
        <v>19651.395604395599</v>
      </c>
      <c r="AH386" s="14">
        <v>40844</v>
      </c>
      <c r="AI386" s="14">
        <v>40844</v>
      </c>
      <c r="AJ386" s="14">
        <v>11</v>
      </c>
      <c r="AK386" s="14">
        <v>45</v>
      </c>
      <c r="AL386" s="14">
        <v>0</v>
      </c>
      <c r="AM386" s="14">
        <v>1</v>
      </c>
      <c r="AN386" s="14">
        <v>0</v>
      </c>
      <c r="AO386" s="14">
        <v>0</v>
      </c>
      <c r="AP386" s="14">
        <v>46</v>
      </c>
      <c r="AQ386" s="22">
        <f>VLOOKUP($B386,Sheet3!$A:$Z,3,FALSE)</f>
        <v>7.690423653401473E-4</v>
      </c>
      <c r="AR386" s="22">
        <f>VLOOKUP($B386,Sheet3!$A:$Z,4,FALSE)</f>
        <v>9.1219892646284256E-4</v>
      </c>
      <c r="AS386" s="22">
        <f>VLOOKUP($B386,Sheet3!$A:$Z,5,FALSE)</f>
        <v>8.7586072255867555E-4</v>
      </c>
      <c r="AT386" s="22">
        <f>VLOOKUP($B386,Sheet3!$A:$Z,6,FALSE)</f>
        <v>7.5621592185963265E-4</v>
      </c>
      <c r="AU386" s="22">
        <f>VLOOKUP($B386,Sheet3!$A:$Z,6,FALSE)</f>
        <v>7.5621592185963265E-4</v>
      </c>
      <c r="AV386" s="22">
        <f>VLOOKUP($B386,Sheet3!$A:$Z,8,FALSE)</f>
        <v>3.9656057407667922E-5</v>
      </c>
      <c r="AW386" s="22">
        <f>VLOOKUP($B386,Sheet3!$A:$Z,9,FALSE)</f>
        <v>5.3035392086942384E-3</v>
      </c>
      <c r="AX386" s="22">
        <f>VLOOKUP($B386,Sheet3!$A:$Z,10,FALSE)</f>
        <v>1.4710998780465149E-5</v>
      </c>
      <c r="AY386" s="22">
        <f>VLOOKUP($B386,Sheet3!$A:$Z,11,FALSE)</f>
        <v>9.4017510623421765E-5</v>
      </c>
      <c r="AZ386" s="22">
        <f>VLOOKUP($B386,Sheet3!$A:$Z,12,FALSE)</f>
        <v>4.171358963597457E-3</v>
      </c>
      <c r="BA386" s="22">
        <f>VLOOKUP($B386,Sheet3!$A:$Z,13,FALSE)</f>
        <v>8.511504805686067E-5</v>
      </c>
      <c r="BB386" s="22">
        <f>VLOOKUP($B386,Sheet3!$A:$Z,14,FALSE)</f>
        <v>5.8537523352083553E-3</v>
      </c>
      <c r="BC386" s="23">
        <f>VLOOKUP($B386,Sheet3!$A:$Z,15,FALSE)</f>
        <v>7.5101029279976052E-5</v>
      </c>
      <c r="BD386" s="22">
        <f>VLOOKUP($B386,Sheet3!$A:$Z,16,FALSE)</f>
        <v>7.832650516477643E-4</v>
      </c>
      <c r="BE386" s="22">
        <f>VLOOKUP($B386,Sheet3!$A:$Z,17,FALSE)</f>
        <v>1.4513646327705032E-3</v>
      </c>
      <c r="BF386" s="22">
        <f>VLOOKUP($B386,Sheet3!$A:$Z,18,FALSE)</f>
        <v>1.1418771085918663E-3</v>
      </c>
      <c r="BG386" s="22">
        <f>VLOOKUP($B386,Sheet3!$A:$Z,19,FALSE)</f>
        <v>1.287548152983444E-4</v>
      </c>
      <c r="BH386" s="22">
        <f>VLOOKUP($B386,Sheet3!$A:$Z,20,FALSE)</f>
        <v>4.0769759283641955E-3</v>
      </c>
      <c r="BI386" s="22">
        <f>VLOOKUP($B386,Sheet3!$A:$Z,21,FALSE)</f>
        <v>1.227434361711932E-3</v>
      </c>
      <c r="BJ386" s="22">
        <f>VLOOKUP($B386,Sheet3!$A:$Z,22,FALSE)</f>
        <v>1.0976739574162431E-5</v>
      </c>
      <c r="BK386" s="22">
        <f>VLOOKUP($B386,Sheet3!$A:$Z,23,FALSE)</f>
        <v>1.4302847745690603E-5</v>
      </c>
      <c r="BL386" s="22">
        <f>VLOOKUP($B386,Sheet3!$A:$Z,24,FALSE)</f>
        <v>1.5273251245535062E-5</v>
      </c>
      <c r="BM386" s="22">
        <f>VLOOKUP($B386,Sheet3!$A:$Z,25,FALSE)</f>
        <v>2.346184113950686E-5</v>
      </c>
      <c r="BN386" s="22">
        <f>VLOOKUP($B386,Sheet3!$A:$Z,25,FALSE)</f>
        <v>2.346184113950686E-5</v>
      </c>
    </row>
    <row r="387" spans="1:66" hidden="1" x14ac:dyDescent="0.2">
      <c r="A387" t="str">
        <f>VLOOKUP(B387,Sheet3!A:B,2,FALSE)</f>
        <v>compare with baikal</v>
      </c>
      <c r="B387" s="12" t="s">
        <v>259</v>
      </c>
      <c r="C387" s="13">
        <v>93.34</v>
      </c>
      <c r="D387" s="13">
        <v>9.07</v>
      </c>
      <c r="E387" s="12" t="s">
        <v>1248</v>
      </c>
      <c r="F387" s="11" t="s">
        <v>1249</v>
      </c>
      <c r="G387" s="13" t="s">
        <v>307</v>
      </c>
      <c r="H387" s="12" t="s">
        <v>1113</v>
      </c>
      <c r="I387" s="12"/>
      <c r="J387" s="12" t="s">
        <v>308</v>
      </c>
      <c r="K387" s="12">
        <v>5</v>
      </c>
      <c r="L387" s="12">
        <v>98.04</v>
      </c>
      <c r="M387" s="12">
        <v>3.92</v>
      </c>
      <c r="N387" s="11" t="s">
        <v>309</v>
      </c>
      <c r="O387" s="11" t="s">
        <v>1250</v>
      </c>
      <c r="P387" s="11" t="s">
        <v>312</v>
      </c>
      <c r="Q387" s="11" t="s">
        <v>312</v>
      </c>
      <c r="R387" s="11" t="s">
        <v>312</v>
      </c>
      <c r="S387" s="11" t="s">
        <v>312</v>
      </c>
      <c r="T387" s="11" t="s">
        <v>312</v>
      </c>
      <c r="U387" s="11" t="s">
        <v>1251</v>
      </c>
      <c r="V387" s="12" t="s">
        <v>1252</v>
      </c>
      <c r="W387" s="11" t="s">
        <v>1253</v>
      </c>
      <c r="X387" s="14">
        <v>396</v>
      </c>
      <c r="Y387" s="14">
        <v>8836</v>
      </c>
      <c r="Z387" s="14">
        <v>396</v>
      </c>
      <c r="AA387" s="15">
        <v>0.84316925953399502</v>
      </c>
      <c r="AB387" s="16">
        <v>0.44713416183150201</v>
      </c>
      <c r="AC387" s="17">
        <v>9841100</v>
      </c>
      <c r="AD387" s="14">
        <v>159197</v>
      </c>
      <c r="AE387" s="14">
        <v>159197</v>
      </c>
      <c r="AF387" s="14">
        <v>24851.2626262626</v>
      </c>
      <c r="AG387" s="14">
        <v>24851.2626262626</v>
      </c>
      <c r="AH387" s="14">
        <v>37012</v>
      </c>
      <c r="AI387" s="14">
        <v>37012</v>
      </c>
      <c r="AJ387" s="14">
        <v>11</v>
      </c>
      <c r="AK387" s="14">
        <v>47</v>
      </c>
      <c r="AL387" s="14">
        <v>0</v>
      </c>
      <c r="AM387" s="14">
        <v>2</v>
      </c>
      <c r="AN387" s="14">
        <v>0</v>
      </c>
      <c r="AO387" s="14">
        <v>0</v>
      </c>
      <c r="AP387" s="14">
        <v>49</v>
      </c>
      <c r="AQ387" s="22">
        <f>VLOOKUP($B387,Sheet3!$A:$Z,3,FALSE)</f>
        <v>8.4106451772384704E-5</v>
      </c>
      <c r="AR387" s="22">
        <f>VLOOKUP($B387,Sheet3!$A:$Z,4,FALSE)</f>
        <v>4.6217996990521333E-4</v>
      </c>
      <c r="AS387" s="22">
        <f>VLOOKUP($B387,Sheet3!$A:$Z,5,FALSE)</f>
        <v>2.3706214753312497E-4</v>
      </c>
      <c r="AT387" s="22">
        <f>VLOOKUP($B387,Sheet3!$A:$Z,6,FALSE)</f>
        <v>7.9090503079529487E-4</v>
      </c>
      <c r="AU387" s="22">
        <f>VLOOKUP($B387,Sheet3!$A:$Z,6,FALSE)</f>
        <v>7.9090503079529487E-4</v>
      </c>
      <c r="AV387" s="22">
        <f>VLOOKUP($B387,Sheet3!$A:$Z,8,FALSE)</f>
        <v>9.0178693177414467E-8</v>
      </c>
      <c r="AW387" s="22">
        <f>VLOOKUP($B387,Sheet3!$A:$Z,9,FALSE)</f>
        <v>2.7830175238768984E-7</v>
      </c>
      <c r="AX387" s="22">
        <f>VLOOKUP($B387,Sheet3!$A:$Z,10,FALSE)</f>
        <v>1.5202854413942167E-9</v>
      </c>
      <c r="AY387" s="22">
        <f>VLOOKUP($B387,Sheet3!$A:$Z,11,FALSE)</f>
        <v>1.5731264925865683E-8</v>
      </c>
      <c r="AZ387" s="22">
        <f>VLOOKUP($B387,Sheet3!$A:$Z,12,FALSE)</f>
        <v>1.0048372396808517E-7</v>
      </c>
      <c r="BA387" s="22">
        <f>VLOOKUP($B387,Sheet3!$A:$Z,13,FALSE)</f>
        <v>8.5402137078569512E-9</v>
      </c>
      <c r="BB387" s="22">
        <f>VLOOKUP($B387,Sheet3!$A:$Z,14,FALSE)</f>
        <v>1.3753574685971528E-7</v>
      </c>
      <c r="BC387" s="23">
        <f>VLOOKUP($B387,Sheet3!$A:$Z,15,FALSE)</f>
        <v>7.5180221866504269E-9</v>
      </c>
      <c r="BD387" s="22">
        <f>VLOOKUP($B387,Sheet3!$A:$Z,16,FALSE)</f>
        <v>1.9477702960428362E-5</v>
      </c>
      <c r="BE387" s="22">
        <f>VLOOKUP($B387,Sheet3!$A:$Z,17,FALSE)</f>
        <v>1.2897170723037801E-3</v>
      </c>
      <c r="BF387" s="22">
        <f>VLOOKUP($B387,Sheet3!$A:$Z,18,FALSE)</f>
        <v>6.5643030269839418E-4</v>
      </c>
      <c r="BG387" s="22">
        <f>VLOOKUP($B387,Sheet3!$A:$Z,19,FALSE)</f>
        <v>1.5377041026115722E-8</v>
      </c>
      <c r="BH387" s="22">
        <f>VLOOKUP($B387,Sheet3!$A:$Z,20,FALSE)</f>
        <v>1.8433293116627302E-7</v>
      </c>
      <c r="BI387" s="22">
        <f>VLOOKUP($B387,Sheet3!$A:$Z,21,FALSE)</f>
        <v>3.6253563232797692E-6</v>
      </c>
      <c r="BJ387" s="22">
        <f>VLOOKUP($B387,Sheet3!$A:$Z,22,FALSE)</f>
        <v>6.1486910794743355E-9</v>
      </c>
      <c r="BK387" s="22">
        <f>VLOOKUP($B387,Sheet3!$A:$Z,23,FALSE)</f>
        <v>6.6318302844485106E-9</v>
      </c>
      <c r="BL387" s="22">
        <f>VLOOKUP($B387,Sheet3!$A:$Z,24,FALSE)</f>
        <v>4.9955057778731474E-8</v>
      </c>
      <c r="BM387" s="22">
        <f>VLOOKUP($B387,Sheet3!$A:$Z,25,FALSE)</f>
        <v>5.4404776991347272E-9</v>
      </c>
      <c r="BN387" s="22">
        <f>VLOOKUP($B387,Sheet3!$A:$Z,25,FALSE)</f>
        <v>5.4404776991347272E-9</v>
      </c>
    </row>
    <row r="388" spans="1:66" hidden="1" x14ac:dyDescent="0.2">
      <c r="A388">
        <f>VLOOKUP(B388,Sheet3!A:B,2,FALSE)</f>
        <v>0</v>
      </c>
      <c r="B388" s="12" t="s">
        <v>1588</v>
      </c>
      <c r="C388" s="13">
        <v>54.81</v>
      </c>
      <c r="D388" s="13">
        <v>0</v>
      </c>
      <c r="E388" s="12" t="s">
        <v>1575</v>
      </c>
      <c r="F388" s="11" t="s">
        <v>1589</v>
      </c>
      <c r="G388" s="13" t="s">
        <v>332</v>
      </c>
      <c r="H388" s="12"/>
      <c r="I388" s="12"/>
      <c r="J388" s="12" t="s">
        <v>1114</v>
      </c>
      <c r="K388" s="12">
        <v>2</v>
      </c>
      <c r="L388" s="12">
        <v>57.89</v>
      </c>
      <c r="M388" s="12">
        <v>3.92</v>
      </c>
      <c r="N388" s="11"/>
      <c r="O388" s="11"/>
      <c r="P388" s="11"/>
      <c r="Q388" s="11"/>
      <c r="R388" s="11"/>
      <c r="S388" s="11"/>
      <c r="T388" s="11"/>
      <c r="U388" s="11" t="s">
        <v>1123</v>
      </c>
      <c r="V388" s="12" t="s">
        <v>1590</v>
      </c>
      <c r="W388" s="11"/>
      <c r="X388" s="14">
        <v>342</v>
      </c>
      <c r="Y388" s="14">
        <v>1156</v>
      </c>
      <c r="Z388" s="14">
        <v>342</v>
      </c>
      <c r="AA388" s="15">
        <v>0.90808512278021503</v>
      </c>
      <c r="AB388" s="16">
        <v>0.59907134251866301</v>
      </c>
      <c r="AC388" s="17">
        <v>882349</v>
      </c>
      <c r="AD388" s="14">
        <v>6910</v>
      </c>
      <c r="AE388" s="14">
        <v>6910</v>
      </c>
      <c r="AF388" s="14">
        <v>2579.96783625731</v>
      </c>
      <c r="AG388" s="14">
        <v>2579.96783625731</v>
      </c>
      <c r="AH388" s="14">
        <v>2618</v>
      </c>
      <c r="AI388" s="14">
        <v>2618</v>
      </c>
      <c r="AJ388" s="14">
        <v>11</v>
      </c>
      <c r="AK388" s="14">
        <v>19</v>
      </c>
      <c r="AL388" s="14">
        <v>0</v>
      </c>
      <c r="AM388" s="14">
        <v>0</v>
      </c>
      <c r="AN388" s="14">
        <v>0</v>
      </c>
      <c r="AO388" s="14">
        <v>0</v>
      </c>
      <c r="AP388" s="14">
        <v>19</v>
      </c>
      <c r="AQ388" s="21">
        <f>VLOOKUP($B388,Sheet3!$A:$Z,3,FALSE)</f>
        <v>2.1149355994064947E-4</v>
      </c>
      <c r="AR388" s="21">
        <f>VLOOKUP($B388,Sheet3!$A:$Z,4,FALSE)</f>
        <v>2.8628977309896046E-4</v>
      </c>
      <c r="AS388" s="21">
        <f>VLOOKUP($B388,Sheet3!$A:$Z,5,FALSE)</f>
        <v>2.2857793557533841E-4</v>
      </c>
      <c r="AT388" s="21">
        <f>VLOOKUP($B388,Sheet3!$A:$Z,6,FALSE)</f>
        <v>3.1562447002738119E-4</v>
      </c>
      <c r="AU388" s="21">
        <f>VLOOKUP($B388,Sheet3!$A:$Z,6,FALSE)</f>
        <v>3.1562447002738119E-4</v>
      </c>
      <c r="AV388" s="21">
        <f>VLOOKUP($B388,Sheet3!$A:$Z,8,FALSE)</f>
        <v>2.8130227897344885E-8</v>
      </c>
      <c r="AW388" s="21">
        <f>VLOOKUP($B388,Sheet3!$A:$Z,9,FALSE)</f>
        <v>3.5488533132662334E-7</v>
      </c>
      <c r="AX388" s="21">
        <f>VLOOKUP($B388,Sheet3!$A:$Z,10,FALSE)</f>
        <v>0</v>
      </c>
      <c r="AY388" s="21">
        <f>VLOOKUP($B388,Sheet3!$A:$Z,11,FALSE)</f>
        <v>0</v>
      </c>
      <c r="AZ388" s="21">
        <f>VLOOKUP($B388,Sheet3!$A:$Z,12,FALSE)</f>
        <v>3.0484079247479678E-7</v>
      </c>
      <c r="BA388" s="21">
        <f>VLOOKUP($B388,Sheet3!$A:$Z,13,FALSE)</f>
        <v>3.2307863879045724E-8</v>
      </c>
      <c r="BB388" s="21">
        <f>VLOOKUP($B388,Sheet3!$A:$Z,14,FALSE)</f>
        <v>1.1383893202632868E-7</v>
      </c>
      <c r="BC388" s="21">
        <f>VLOOKUP($B388,Sheet3!$A:$Z,15,FALSE)</f>
        <v>1.5836051603680709E-8</v>
      </c>
      <c r="BD388" s="21">
        <f>VLOOKUP($B388,Sheet3!$A:$Z,16,FALSE)</f>
        <v>3.1030979719282717E-5</v>
      </c>
      <c r="BE388" s="21">
        <f>VLOOKUP($B388,Sheet3!$A:$Z,17,FALSE)</f>
        <v>4.4752117237959556E-4</v>
      </c>
      <c r="BF388" s="21">
        <f>VLOOKUP($B388,Sheet3!$A:$Z,18,FALSE)</f>
        <v>5.7580915069424727E-4</v>
      </c>
      <c r="BG388" s="21">
        <f>VLOOKUP($B388,Sheet3!$A:$Z,19,FALSE)</f>
        <v>2.4327822330723638E-8</v>
      </c>
      <c r="BH388" s="21">
        <f>VLOOKUP($B388,Sheet3!$A:$Z,20,FALSE)</f>
        <v>2.2204292434774582E-8</v>
      </c>
      <c r="BI388" s="21">
        <f>VLOOKUP($B388,Sheet3!$A:$Z,21,FALSE)</f>
        <v>4.1884664440148337E-6</v>
      </c>
      <c r="BJ388" s="21">
        <f>VLOOKUP($B388,Sheet3!$A:$Z,22,FALSE)</f>
        <v>1.0728261680587092E-7</v>
      </c>
      <c r="BK388" s="21">
        <f>VLOOKUP($B388,Sheet3!$A:$Z,23,FALSE)</f>
        <v>3.6473616103408247E-8</v>
      </c>
      <c r="BL388" s="21">
        <f>VLOOKUP($B388,Sheet3!$A:$Z,24,FALSE)</f>
        <v>5.2832666193523179E-8</v>
      </c>
      <c r="BM388" s="21">
        <f>VLOOKUP($B388,Sheet3!$A:$Z,25,FALSE)</f>
        <v>1.0148875926382655E-7</v>
      </c>
      <c r="BN388" s="21">
        <f>VLOOKUP($B388,Sheet3!$A:$Z,25,FALSE)</f>
        <v>1.0148875926382655E-7</v>
      </c>
    </row>
    <row r="389" spans="1:66" hidden="1" x14ac:dyDescent="0.2">
      <c r="A389">
        <f>VLOOKUP(B389,Sheet3!A:B,2,FALSE)</f>
        <v>0</v>
      </c>
      <c r="B389" s="12" t="s">
        <v>1591</v>
      </c>
      <c r="C389" s="13">
        <v>97.81</v>
      </c>
      <c r="D389" s="13">
        <v>7.65</v>
      </c>
      <c r="E389" s="12" t="s">
        <v>305</v>
      </c>
      <c r="F389" s="11" t="s">
        <v>316</v>
      </c>
      <c r="G389" s="13" t="s">
        <v>307</v>
      </c>
      <c r="H389" s="12"/>
      <c r="I389" s="12"/>
      <c r="J389" s="12" t="s">
        <v>308</v>
      </c>
      <c r="K389" s="12">
        <v>5</v>
      </c>
      <c r="L389" s="12">
        <v>100</v>
      </c>
      <c r="M389" s="12">
        <v>3.92</v>
      </c>
      <c r="N389" s="11" t="s">
        <v>309</v>
      </c>
      <c r="O389" s="11" t="s">
        <v>310</v>
      </c>
      <c r="P389" s="11" t="s">
        <v>317</v>
      </c>
      <c r="Q389" s="11" t="s">
        <v>318</v>
      </c>
      <c r="R389" s="11" t="s">
        <v>319</v>
      </c>
      <c r="S389" s="11" t="s">
        <v>1592</v>
      </c>
      <c r="T389" s="11" t="s">
        <v>312</v>
      </c>
      <c r="U389" s="11" t="s">
        <v>316</v>
      </c>
      <c r="V389" s="12" t="s">
        <v>1593</v>
      </c>
      <c r="W389" s="11" t="s">
        <v>1594</v>
      </c>
      <c r="X389" s="14">
        <v>577</v>
      </c>
      <c r="Y389" s="14">
        <v>6389</v>
      </c>
      <c r="Z389" s="14">
        <v>577</v>
      </c>
      <c r="AA389" s="15">
        <v>0.94177143441792799</v>
      </c>
      <c r="AB389" s="16">
        <v>0.62036312103162095</v>
      </c>
      <c r="AC389" s="17">
        <v>7222881</v>
      </c>
      <c r="AD389" s="14">
        <v>96833</v>
      </c>
      <c r="AE389" s="14">
        <v>96833</v>
      </c>
      <c r="AF389" s="14">
        <v>12517.991334488701</v>
      </c>
      <c r="AG389" s="14">
        <v>12517.991334488701</v>
      </c>
      <c r="AH389" s="14">
        <v>20322</v>
      </c>
      <c r="AI389" s="14">
        <v>20322</v>
      </c>
      <c r="AJ389" s="14">
        <v>11</v>
      </c>
      <c r="AK389" s="14">
        <v>41</v>
      </c>
      <c r="AL389" s="14">
        <v>0</v>
      </c>
      <c r="AM389" s="14">
        <v>0</v>
      </c>
      <c r="AN389" s="14">
        <v>0</v>
      </c>
      <c r="AO389" s="14">
        <v>4</v>
      </c>
      <c r="AP389" s="14">
        <v>45</v>
      </c>
      <c r="AQ389" s="22">
        <f>VLOOKUP($B389,Sheet3!$A:$Z,3,FALSE)</f>
        <v>1.6115192781445426E-4</v>
      </c>
      <c r="AR389" s="22">
        <f>VLOOKUP($B389,Sheet3!$A:$Z,4,FALSE)</f>
        <v>2.1178520275031337E-4</v>
      </c>
      <c r="AS389" s="22">
        <f>VLOOKUP($B389,Sheet3!$A:$Z,5,FALSE)</f>
        <v>1.7874809171778975E-4</v>
      </c>
      <c r="AT389" s="22">
        <f>VLOOKUP($B389,Sheet3!$A:$Z,6,FALSE)</f>
        <v>2.0081814549708174E-4</v>
      </c>
      <c r="AU389" s="22">
        <f>VLOOKUP($B389,Sheet3!$A:$Z,6,FALSE)</f>
        <v>2.0081814549708174E-4</v>
      </c>
      <c r="AV389" s="22">
        <f>VLOOKUP($B389,Sheet3!$A:$Z,8,FALSE)</f>
        <v>3.123932108425311E-4</v>
      </c>
      <c r="AW389" s="22">
        <f>VLOOKUP($B389,Sheet3!$A:$Z,9,FALSE)</f>
        <v>2.0492384129273367E-4</v>
      </c>
      <c r="AX389" s="22">
        <f>VLOOKUP($B389,Sheet3!$A:$Z,10,FALSE)</f>
        <v>2.6718076279165585E-4</v>
      </c>
      <c r="AY389" s="22">
        <f>VLOOKUP($B389,Sheet3!$A:$Z,11,FALSE)</f>
        <v>1.2163885225717078E-4</v>
      </c>
      <c r="AZ389" s="22">
        <f>VLOOKUP($B389,Sheet3!$A:$Z,12,FALSE)</f>
        <v>2.8652190374892843E-4</v>
      </c>
      <c r="BA389" s="22">
        <f>VLOOKUP($B389,Sheet3!$A:$Z,13,FALSE)</f>
        <v>1.1882367567633389E-4</v>
      </c>
      <c r="BB389" s="22">
        <f>VLOOKUP($B389,Sheet3!$A:$Z,14,FALSE)</f>
        <v>5.4763184359205551E-4</v>
      </c>
      <c r="BC389" s="23">
        <f>VLOOKUP($B389,Sheet3!$A:$Z,15,FALSE)</f>
        <v>1.0282136541233498E-4</v>
      </c>
      <c r="BD389" s="22">
        <f>VLOOKUP($B389,Sheet3!$A:$Z,16,FALSE)</f>
        <v>7.0352596990100693E-4</v>
      </c>
      <c r="BE389" s="22">
        <f>VLOOKUP($B389,Sheet3!$A:$Z,17,FALSE)</f>
        <v>7.7100689608481125E-4</v>
      </c>
      <c r="BF389" s="22">
        <f>VLOOKUP($B389,Sheet3!$A:$Z,18,FALSE)</f>
        <v>7.3033223211533464E-4</v>
      </c>
      <c r="BG389" s="22">
        <f>VLOOKUP($B389,Sheet3!$A:$Z,19,FALSE)</f>
        <v>9.063887326942533E-4</v>
      </c>
      <c r="BH389" s="22">
        <f>VLOOKUP($B389,Sheet3!$A:$Z,20,FALSE)</f>
        <v>3.8770651930734385E-4</v>
      </c>
      <c r="BI389" s="22">
        <f>VLOOKUP($B389,Sheet3!$A:$Z,21,FALSE)</f>
        <v>4.5590693285451348E-4</v>
      </c>
      <c r="BJ389" s="22">
        <f>VLOOKUP($B389,Sheet3!$A:$Z,22,FALSE)</f>
        <v>1.714040954322159E-4</v>
      </c>
      <c r="BK389" s="22">
        <f>VLOOKUP($B389,Sheet3!$A:$Z,23,FALSE)</f>
        <v>1.5619528582547118E-4</v>
      </c>
      <c r="BL389" s="22">
        <f>VLOOKUP($B389,Sheet3!$A:$Z,24,FALSE)</f>
        <v>1.2837071450715447E-4</v>
      </c>
      <c r="BM389" s="22">
        <f>VLOOKUP($B389,Sheet3!$A:$Z,25,FALSE)</f>
        <v>3.4334164923153311E-4</v>
      </c>
      <c r="BN389" s="22">
        <f>VLOOKUP($B389,Sheet3!$A:$Z,25,FALSE)</f>
        <v>3.4334164923153311E-4</v>
      </c>
    </row>
    <row r="390" spans="1:66" hidden="1" x14ac:dyDescent="0.2">
      <c r="A390">
        <f>VLOOKUP(B390,Sheet3!A:B,2,FALSE)</f>
        <v>0</v>
      </c>
      <c r="B390" s="12" t="s">
        <v>1595</v>
      </c>
      <c r="C390" s="13">
        <v>91.62</v>
      </c>
      <c r="D390" s="13">
        <v>4.82</v>
      </c>
      <c r="E390" s="12" t="s">
        <v>305</v>
      </c>
      <c r="F390" s="11" t="s">
        <v>316</v>
      </c>
      <c r="G390" s="13" t="s">
        <v>307</v>
      </c>
      <c r="H390" s="12"/>
      <c r="I390" s="12"/>
      <c r="J390" s="12" t="s">
        <v>308</v>
      </c>
      <c r="K390" s="12">
        <v>4</v>
      </c>
      <c r="L390" s="12">
        <v>98.04</v>
      </c>
      <c r="M390" s="12">
        <v>1.96</v>
      </c>
      <c r="N390" s="11"/>
      <c r="O390" s="11"/>
      <c r="P390" s="11"/>
      <c r="Q390" s="11"/>
      <c r="R390" s="11"/>
      <c r="S390" s="11"/>
      <c r="T390" s="11"/>
      <c r="U390" s="11" t="s">
        <v>316</v>
      </c>
      <c r="V390" s="12" t="s">
        <v>1596</v>
      </c>
      <c r="W390" s="11"/>
      <c r="X390" s="14">
        <v>639</v>
      </c>
      <c r="Y390" s="14">
        <v>6800</v>
      </c>
      <c r="Z390" s="14">
        <v>639</v>
      </c>
      <c r="AA390" s="15">
        <v>0.90807154582973004</v>
      </c>
      <c r="AB390" s="16">
        <v>0.63494134386842005</v>
      </c>
      <c r="AC390" s="17">
        <v>6327301</v>
      </c>
      <c r="AD390" s="14">
        <v>53117</v>
      </c>
      <c r="AE390" s="14">
        <v>53117</v>
      </c>
      <c r="AF390" s="14">
        <v>9901.8794992175208</v>
      </c>
      <c r="AG390" s="14">
        <v>9901.8794992175208</v>
      </c>
      <c r="AH390" s="14">
        <v>13843</v>
      </c>
      <c r="AI390" s="14">
        <v>13843</v>
      </c>
      <c r="AJ390" s="14">
        <v>11</v>
      </c>
      <c r="AK390" s="14">
        <v>45</v>
      </c>
      <c r="AL390" s="14">
        <v>0</v>
      </c>
      <c r="AM390" s="14">
        <v>0</v>
      </c>
      <c r="AN390" s="14">
        <v>2</v>
      </c>
      <c r="AO390" s="14">
        <v>2</v>
      </c>
      <c r="AP390" s="14">
        <v>49</v>
      </c>
      <c r="AQ390" s="22">
        <f>VLOOKUP($B390,Sheet3!$A:$Z,3,FALSE)</f>
        <v>2.1567364837861498E-4</v>
      </c>
      <c r="AR390" s="22">
        <f>VLOOKUP($B390,Sheet3!$A:$Z,4,FALSE)</f>
        <v>3.3965245644282144E-4</v>
      </c>
      <c r="AS390" s="22">
        <f>VLOOKUP($B390,Sheet3!$A:$Z,5,FALSE)</f>
        <v>2.8106258604117343E-4</v>
      </c>
      <c r="AT390" s="22">
        <f>VLOOKUP($B390,Sheet3!$A:$Z,6,FALSE)</f>
        <v>3.2960397503525781E-4</v>
      </c>
      <c r="AU390" s="22">
        <f>VLOOKUP($B390,Sheet3!$A:$Z,6,FALSE)</f>
        <v>3.2960397503525781E-4</v>
      </c>
      <c r="AV390" s="22">
        <f>VLOOKUP($B390,Sheet3!$A:$Z,8,FALSE)</f>
        <v>3.8325883734113863E-4</v>
      </c>
      <c r="AW390" s="22">
        <f>VLOOKUP($B390,Sheet3!$A:$Z,9,FALSE)</f>
        <v>2.7504022651884285E-4</v>
      </c>
      <c r="AX390" s="22">
        <f>VLOOKUP($B390,Sheet3!$A:$Z,10,FALSE)</f>
        <v>4.2704338936049057E-4</v>
      </c>
      <c r="AY390" s="22">
        <f>VLOOKUP($B390,Sheet3!$A:$Z,11,FALSE)</f>
        <v>7.9795407190188581E-5</v>
      </c>
      <c r="AZ390" s="22">
        <f>VLOOKUP($B390,Sheet3!$A:$Z,12,FALSE)</f>
        <v>2.726483161998429E-4</v>
      </c>
      <c r="BA390" s="22">
        <f>VLOOKUP($B390,Sheet3!$A:$Z,13,FALSE)</f>
        <v>8.0478369015135219E-5</v>
      </c>
      <c r="BB390" s="22">
        <f>VLOOKUP($B390,Sheet3!$A:$Z,14,FALSE)</f>
        <v>5.1434360042919432E-4</v>
      </c>
      <c r="BC390" s="23">
        <f>VLOOKUP($B390,Sheet3!$A:$Z,15,FALSE)</f>
        <v>6.0603213835733702E-5</v>
      </c>
      <c r="BD390" s="22">
        <f>VLOOKUP($B390,Sheet3!$A:$Z,16,FALSE)</f>
        <v>7.7312623889215645E-4</v>
      </c>
      <c r="BE390" s="22">
        <f>VLOOKUP($B390,Sheet3!$A:$Z,17,FALSE)</f>
        <v>7.7577885250006086E-4</v>
      </c>
      <c r="BF390" s="22">
        <f>VLOOKUP($B390,Sheet3!$A:$Z,18,FALSE)</f>
        <v>7.785536021366632E-4</v>
      </c>
      <c r="BG390" s="22">
        <f>VLOOKUP($B390,Sheet3!$A:$Z,19,FALSE)</f>
        <v>9.5909092342402692E-4</v>
      </c>
      <c r="BH390" s="22">
        <f>VLOOKUP($B390,Sheet3!$A:$Z,20,FALSE)</f>
        <v>4.5557827114034709E-4</v>
      </c>
      <c r="BI390" s="22">
        <f>VLOOKUP($B390,Sheet3!$A:$Z,21,FALSE)</f>
        <v>5.2304548529355705E-4</v>
      </c>
      <c r="BJ390" s="22">
        <f>VLOOKUP($B390,Sheet3!$A:$Z,22,FALSE)</f>
        <v>1.8259284954671258E-4</v>
      </c>
      <c r="BK390" s="22">
        <f>VLOOKUP($B390,Sheet3!$A:$Z,23,FALSE)</f>
        <v>1.0470565896077136E-4</v>
      </c>
      <c r="BL390" s="22">
        <f>VLOOKUP($B390,Sheet3!$A:$Z,24,FALSE)</f>
        <v>1.3533937709130439E-4</v>
      </c>
      <c r="BM390" s="22">
        <f>VLOOKUP($B390,Sheet3!$A:$Z,25,FALSE)</f>
        <v>3.6004375519135308E-4</v>
      </c>
      <c r="BN390" s="22">
        <f>VLOOKUP($B390,Sheet3!$A:$Z,25,FALSE)</f>
        <v>3.6004375519135308E-4</v>
      </c>
    </row>
    <row r="391" spans="1:66" hidden="1" x14ac:dyDescent="0.2">
      <c r="A391">
        <f>VLOOKUP(B391,Sheet3!A:B,2,FALSE)</f>
        <v>0</v>
      </c>
      <c r="B391" s="12" t="s">
        <v>1597</v>
      </c>
      <c r="C391" s="13">
        <v>89.42</v>
      </c>
      <c r="D391" s="13">
        <v>2.29</v>
      </c>
      <c r="E391" s="12" t="s">
        <v>305</v>
      </c>
      <c r="F391" s="11" t="s">
        <v>316</v>
      </c>
      <c r="G391" s="13" t="s">
        <v>307</v>
      </c>
      <c r="H391" s="12"/>
      <c r="I391" s="12"/>
      <c r="J391" s="12" t="s">
        <v>308</v>
      </c>
      <c r="K391" s="12">
        <v>8</v>
      </c>
      <c r="L391" s="12">
        <v>92.16</v>
      </c>
      <c r="M391" s="12">
        <v>3.92</v>
      </c>
      <c r="N391" s="11"/>
      <c r="O391" s="11"/>
      <c r="P391" s="11"/>
      <c r="Q391" s="11"/>
      <c r="R391" s="11"/>
      <c r="S391" s="11"/>
      <c r="T391" s="11"/>
      <c r="U391" s="11" t="s">
        <v>316</v>
      </c>
      <c r="V391" s="12" t="s">
        <v>1598</v>
      </c>
      <c r="W391" s="11"/>
      <c r="X391" s="14">
        <v>1357</v>
      </c>
      <c r="Y391" s="14">
        <v>6634</v>
      </c>
      <c r="Z391" s="14">
        <v>1357</v>
      </c>
      <c r="AA391" s="15">
        <v>0.94672048292325295</v>
      </c>
      <c r="AB391" s="16">
        <v>0.60985054666223004</v>
      </c>
      <c r="AC391" s="17">
        <v>6464961</v>
      </c>
      <c r="AD391" s="14">
        <v>34612</v>
      </c>
      <c r="AE391" s="14">
        <v>34612</v>
      </c>
      <c r="AF391" s="14">
        <v>4764.1569638909295</v>
      </c>
      <c r="AG391" s="14">
        <v>4764.1569638909295</v>
      </c>
      <c r="AH391" s="14">
        <v>6793</v>
      </c>
      <c r="AI391" s="14">
        <v>6793</v>
      </c>
      <c r="AJ391" s="14">
        <v>11</v>
      </c>
      <c r="AK391" s="14">
        <v>41</v>
      </c>
      <c r="AL391" s="14">
        <v>0</v>
      </c>
      <c r="AM391" s="14">
        <v>0</v>
      </c>
      <c r="AN391" s="14">
        <v>0</v>
      </c>
      <c r="AO391" s="14">
        <v>2</v>
      </c>
      <c r="AP391" s="14">
        <v>43</v>
      </c>
      <c r="AQ391" s="22">
        <f>VLOOKUP($B391,Sheet3!$A:$Z,3,FALSE)</f>
        <v>1.4796395333708138E-4</v>
      </c>
      <c r="AR391" s="22">
        <f>VLOOKUP($B391,Sheet3!$A:$Z,4,FALSE)</f>
        <v>1.8946280982467921E-4</v>
      </c>
      <c r="AS391" s="22">
        <f>VLOOKUP($B391,Sheet3!$A:$Z,5,FALSE)</f>
        <v>1.6068673458246644E-4</v>
      </c>
      <c r="AT391" s="22">
        <f>VLOOKUP($B391,Sheet3!$A:$Z,6,FALSE)</f>
        <v>1.7682302803931506E-4</v>
      </c>
      <c r="AU391" s="22">
        <f>VLOOKUP($B391,Sheet3!$A:$Z,6,FALSE)</f>
        <v>1.7682302803931506E-4</v>
      </c>
      <c r="AV391" s="22">
        <f>VLOOKUP($B391,Sheet3!$A:$Z,8,FALSE)</f>
        <v>2.5925368046061313E-4</v>
      </c>
      <c r="AW391" s="22">
        <f>VLOOKUP($B391,Sheet3!$A:$Z,9,FALSE)</f>
        <v>2.222092738729156E-4</v>
      </c>
      <c r="AX391" s="22">
        <f>VLOOKUP($B391,Sheet3!$A:$Z,10,FALSE)</f>
        <v>2.1000240856334116E-4</v>
      </c>
      <c r="AY391" s="22">
        <f>VLOOKUP($B391,Sheet3!$A:$Z,11,FALSE)</f>
        <v>1.8221018052676436E-4</v>
      </c>
      <c r="AZ391" s="22">
        <f>VLOOKUP($B391,Sheet3!$A:$Z,12,FALSE)</f>
        <v>6.2296432293284132E-4</v>
      </c>
      <c r="BA391" s="22">
        <f>VLOOKUP($B391,Sheet3!$A:$Z,13,FALSE)</f>
        <v>1.610082366920018E-4</v>
      </c>
      <c r="BB391" s="22">
        <f>VLOOKUP($B391,Sheet3!$A:$Z,14,FALSE)</f>
        <v>1.1017335263771445E-3</v>
      </c>
      <c r="BC391" s="23">
        <f>VLOOKUP($B391,Sheet3!$A:$Z,15,FALSE)</f>
        <v>1.5218584138822718E-4</v>
      </c>
      <c r="BD391" s="22">
        <f>VLOOKUP($B391,Sheet3!$A:$Z,16,FALSE)</f>
        <v>5.9785502314972172E-4</v>
      </c>
      <c r="BE391" s="22">
        <f>VLOOKUP($B391,Sheet3!$A:$Z,17,FALSE)</f>
        <v>7.0940359301958759E-4</v>
      </c>
      <c r="BF391" s="22">
        <f>VLOOKUP($B391,Sheet3!$A:$Z,18,FALSE)</f>
        <v>6.533422432830698E-4</v>
      </c>
      <c r="BG391" s="22">
        <f>VLOOKUP($B391,Sheet3!$A:$Z,19,FALSE)</f>
        <v>7.6139419222130656E-4</v>
      </c>
      <c r="BH391" s="22">
        <f>VLOOKUP($B391,Sheet3!$A:$Z,20,FALSE)</f>
        <v>3.8372787126131873E-4</v>
      </c>
      <c r="BI391" s="22">
        <f>VLOOKUP($B391,Sheet3!$A:$Z,21,FALSE)</f>
        <v>4.087958106770892E-4</v>
      </c>
      <c r="BJ391" s="22">
        <f>VLOOKUP($B391,Sheet3!$A:$Z,22,FALSE)</f>
        <v>1.6090293635566381E-4</v>
      </c>
      <c r="BK391" s="22">
        <f>VLOOKUP($B391,Sheet3!$A:$Z,23,FALSE)</f>
        <v>2.3446386505018128E-4</v>
      </c>
      <c r="BL391" s="22">
        <f>VLOOKUP($B391,Sheet3!$A:$Z,24,FALSE)</f>
        <v>1.2974699700966978E-4</v>
      </c>
      <c r="BM391" s="22">
        <f>VLOOKUP($B391,Sheet3!$A:$Z,25,FALSE)</f>
        <v>3.134391291225076E-4</v>
      </c>
      <c r="BN391" s="22">
        <f>VLOOKUP($B391,Sheet3!$A:$Z,25,FALSE)</f>
        <v>3.134391291225076E-4</v>
      </c>
    </row>
    <row r="392" spans="1:66" hidden="1" x14ac:dyDescent="0.2">
      <c r="A392" t="str">
        <f>VLOOKUP(B392,Sheet3!A:B,2,FALSE)</f>
        <v>compare with baikal</v>
      </c>
      <c r="B392" s="12" t="s">
        <v>157</v>
      </c>
      <c r="C392" s="13">
        <v>95.98</v>
      </c>
      <c r="D392" s="13">
        <v>1.03</v>
      </c>
      <c r="E392" s="12" t="s">
        <v>505</v>
      </c>
      <c r="F392" s="11" t="s">
        <v>508</v>
      </c>
      <c r="G392" s="13" t="s">
        <v>307</v>
      </c>
      <c r="H392" s="12"/>
      <c r="I392" s="12"/>
      <c r="J392" s="12" t="s">
        <v>308</v>
      </c>
      <c r="K392" s="12">
        <v>20</v>
      </c>
      <c r="L392" s="12">
        <v>100</v>
      </c>
      <c r="M392" s="12">
        <v>1.96</v>
      </c>
      <c r="N392" s="11" t="s">
        <v>309</v>
      </c>
      <c r="O392" s="11" t="s">
        <v>496</v>
      </c>
      <c r="P392" s="11" t="s">
        <v>497</v>
      </c>
      <c r="Q392" s="11" t="s">
        <v>509</v>
      </c>
      <c r="R392" s="11" t="s">
        <v>510</v>
      </c>
      <c r="S392" s="11" t="s">
        <v>511</v>
      </c>
      <c r="T392" s="11" t="s">
        <v>312</v>
      </c>
      <c r="U392" s="11" t="s">
        <v>333</v>
      </c>
      <c r="V392" s="12" t="s">
        <v>512</v>
      </c>
      <c r="W392" s="11" t="s">
        <v>513</v>
      </c>
      <c r="X392" s="14">
        <v>59</v>
      </c>
      <c r="Y392" s="14">
        <v>3550</v>
      </c>
      <c r="Z392" s="14">
        <v>59</v>
      </c>
      <c r="AA392" s="15">
        <v>0.93376051565336105</v>
      </c>
      <c r="AB392" s="16">
        <v>0.68034324441272498</v>
      </c>
      <c r="AC392" s="17">
        <v>3558980</v>
      </c>
      <c r="AD392" s="14">
        <v>383785</v>
      </c>
      <c r="AE392" s="14">
        <v>383785</v>
      </c>
      <c r="AF392" s="14">
        <v>60321.6949152542</v>
      </c>
      <c r="AG392" s="14">
        <v>60321.6949152542</v>
      </c>
      <c r="AH392" s="14">
        <v>129644</v>
      </c>
      <c r="AI392" s="14">
        <v>129644</v>
      </c>
      <c r="AJ392" s="14">
        <v>11</v>
      </c>
      <c r="AK392" s="14">
        <v>41</v>
      </c>
      <c r="AL392" s="14">
        <v>0</v>
      </c>
      <c r="AM392" s="14">
        <v>1</v>
      </c>
      <c r="AN392" s="14">
        <v>0</v>
      </c>
      <c r="AO392" s="14">
        <v>0</v>
      </c>
      <c r="AP392" s="14">
        <v>42</v>
      </c>
      <c r="AQ392" s="22">
        <f>VLOOKUP($B392,Sheet3!$A:$Z,3,FALSE)</f>
        <v>4.6144643157092197E-4</v>
      </c>
      <c r="AR392" s="22">
        <f>VLOOKUP($B392,Sheet3!$A:$Z,4,FALSE)</f>
        <v>9.5682057498454418E-4</v>
      </c>
      <c r="AS392" s="22">
        <f>VLOOKUP($B392,Sheet3!$A:$Z,5,FALSE)</f>
        <v>7.025448089118438E-4</v>
      </c>
      <c r="AT392" s="22">
        <f>VLOOKUP($B392,Sheet3!$A:$Z,6,FALSE)</f>
        <v>8.1888848395853463E-4</v>
      </c>
      <c r="AU392" s="22">
        <f>VLOOKUP($B392,Sheet3!$A:$Z,6,FALSE)</f>
        <v>8.1888848395853463E-4</v>
      </c>
      <c r="AV392" s="22">
        <f>VLOOKUP($B392,Sheet3!$A:$Z,8,FALSE)</f>
        <v>8.0097093410964383E-4</v>
      </c>
      <c r="AW392" s="22">
        <f>VLOOKUP($B392,Sheet3!$A:$Z,9,FALSE)</f>
        <v>6.4964254493473956E-4</v>
      </c>
      <c r="AX392" s="22">
        <f>VLOOKUP($B392,Sheet3!$A:$Z,10,FALSE)</f>
        <v>1.2454352784287187E-3</v>
      </c>
      <c r="AY392" s="22">
        <f>VLOOKUP($B392,Sheet3!$A:$Z,11,FALSE)</f>
        <v>7.7766175027949849E-4</v>
      </c>
      <c r="AZ392" s="22">
        <f>VLOOKUP($B392,Sheet3!$A:$Z,12,FALSE)</f>
        <v>3.7812865826352299E-4</v>
      </c>
      <c r="BA392" s="22">
        <f>VLOOKUP($B392,Sheet3!$A:$Z,13,FALSE)</f>
        <v>6.9923144751956635E-4</v>
      </c>
      <c r="BB392" s="22">
        <f>VLOOKUP($B392,Sheet3!$A:$Z,14,FALSE)</f>
        <v>5.0216583798184749E-4</v>
      </c>
      <c r="BC392" s="23">
        <f>VLOOKUP($B392,Sheet3!$A:$Z,15,FALSE)</f>
        <v>5.5325426431752055E-4</v>
      </c>
      <c r="BD392" s="22">
        <f>VLOOKUP($B392,Sheet3!$A:$Z,16,FALSE)</f>
        <v>1.3529061302201427E-3</v>
      </c>
      <c r="BE392" s="22">
        <f>VLOOKUP($B392,Sheet3!$A:$Z,17,FALSE)</f>
        <v>8.5504955641894443E-4</v>
      </c>
      <c r="BF392" s="22">
        <f>VLOOKUP($B392,Sheet3!$A:$Z,18,FALSE)</f>
        <v>1.2652855720591651E-3</v>
      </c>
      <c r="BG392" s="22">
        <f>VLOOKUP($B392,Sheet3!$A:$Z,19,FALSE)</f>
        <v>1.6788821407937014E-3</v>
      </c>
      <c r="BH392" s="22">
        <f>VLOOKUP($B392,Sheet3!$A:$Z,20,FALSE)</f>
        <v>8.4347903513232549E-4</v>
      </c>
      <c r="BI392" s="22">
        <f>VLOOKUP($B392,Sheet3!$A:$Z,21,FALSE)</f>
        <v>7.8093534456879783E-4</v>
      </c>
      <c r="BJ392" s="22">
        <f>VLOOKUP($B392,Sheet3!$A:$Z,22,FALSE)</f>
        <v>1.302360009957151E-3</v>
      </c>
      <c r="BK392" s="22">
        <f>VLOOKUP($B392,Sheet3!$A:$Z,23,FALSE)</f>
        <v>9.852539459351765E-4</v>
      </c>
      <c r="BL392" s="22">
        <f>VLOOKUP($B392,Sheet3!$A:$Z,24,FALSE)</f>
        <v>1.0676079657044315E-3</v>
      </c>
      <c r="BM392" s="22">
        <f>VLOOKUP($B392,Sheet3!$A:$Z,25,FALSE)</f>
        <v>1.2844744304473408E-3</v>
      </c>
      <c r="BN392" s="22">
        <f>VLOOKUP($B392,Sheet3!$A:$Z,25,FALSE)</f>
        <v>1.2844744304473408E-3</v>
      </c>
    </row>
    <row r="393" spans="1:66" hidden="1" x14ac:dyDescent="0.2">
      <c r="A393">
        <f>VLOOKUP(B393,Sheet3!A:B,2,FALSE)</f>
        <v>0</v>
      </c>
      <c r="B393" s="12" t="s">
        <v>1600</v>
      </c>
      <c r="C393" s="13">
        <v>75.75</v>
      </c>
      <c r="D393" s="13">
        <v>3.78</v>
      </c>
      <c r="E393" s="12" t="s">
        <v>305</v>
      </c>
      <c r="F393" s="11" t="s">
        <v>313</v>
      </c>
      <c r="G393" s="13" t="s">
        <v>307</v>
      </c>
      <c r="H393" s="12"/>
      <c r="I393" s="12"/>
      <c r="J393" s="12" t="s">
        <v>308</v>
      </c>
      <c r="K393" s="12">
        <v>3</v>
      </c>
      <c r="L393" s="12">
        <v>90.2</v>
      </c>
      <c r="M393" s="12">
        <v>13.73</v>
      </c>
      <c r="N393" s="11" t="s">
        <v>419</v>
      </c>
      <c r="O393" s="11" t="s">
        <v>312</v>
      </c>
      <c r="P393" s="11" t="s">
        <v>312</v>
      </c>
      <c r="Q393" s="11" t="s">
        <v>312</v>
      </c>
      <c r="R393" s="11" t="s">
        <v>312</v>
      </c>
      <c r="S393" s="11" t="s">
        <v>312</v>
      </c>
      <c r="T393" s="11" t="s">
        <v>312</v>
      </c>
      <c r="U393" s="11" t="s">
        <v>313</v>
      </c>
      <c r="V393" s="12" t="s">
        <v>1601</v>
      </c>
      <c r="W393" s="11"/>
      <c r="X393" s="14">
        <v>1269</v>
      </c>
      <c r="Y393" s="14">
        <v>4258</v>
      </c>
      <c r="Z393" s="14">
        <v>1269</v>
      </c>
      <c r="AA393" s="15">
        <v>0.86057135920856898</v>
      </c>
      <c r="AB393" s="16">
        <v>0.63789639790003905</v>
      </c>
      <c r="AC393" s="17">
        <v>4119125</v>
      </c>
      <c r="AD393" s="14">
        <v>13033</v>
      </c>
      <c r="AE393" s="14">
        <v>13033</v>
      </c>
      <c r="AF393" s="14">
        <v>3245.9613869188302</v>
      </c>
      <c r="AG393" s="14">
        <v>3245.9613869188302</v>
      </c>
      <c r="AH393" s="14">
        <v>3523</v>
      </c>
      <c r="AI393" s="14">
        <v>3523</v>
      </c>
      <c r="AJ393" s="14">
        <v>11</v>
      </c>
      <c r="AK393" s="14">
        <v>30</v>
      </c>
      <c r="AL393" s="14">
        <v>0</v>
      </c>
      <c r="AM393" s="14">
        <v>1</v>
      </c>
      <c r="AN393" s="14">
        <v>0</v>
      </c>
      <c r="AO393" s="14">
        <v>2</v>
      </c>
      <c r="AP393" s="14">
        <v>33</v>
      </c>
      <c r="AQ393" s="22">
        <f>VLOOKUP($B393,Sheet3!$A:$Z,3,FALSE)</f>
        <v>1.0729121369409774E-4</v>
      </c>
      <c r="AR393" s="22">
        <f>VLOOKUP($B393,Sheet3!$A:$Z,4,FALSE)</f>
        <v>3.3316462360156752E-4</v>
      </c>
      <c r="AS393" s="22">
        <f>VLOOKUP($B393,Sheet3!$A:$Z,5,FALSE)</f>
        <v>3.3952233026842083E-4</v>
      </c>
      <c r="AT393" s="22">
        <f>VLOOKUP($B393,Sheet3!$A:$Z,6,FALSE)</f>
        <v>6.872293695613632E-4</v>
      </c>
      <c r="AU393" s="22">
        <f>VLOOKUP($B393,Sheet3!$A:$Z,6,FALSE)</f>
        <v>6.872293695613632E-4</v>
      </c>
      <c r="AV393" s="22">
        <f>VLOOKUP($B393,Sheet3!$A:$Z,8,FALSE)</f>
        <v>2.6985608257323874E-7</v>
      </c>
      <c r="AW393" s="22">
        <f>VLOOKUP($B393,Sheet3!$A:$Z,9,FALSE)</f>
        <v>4.5886479265142396E-6</v>
      </c>
      <c r="AX393" s="22">
        <f>VLOOKUP($B393,Sheet3!$A:$Z,10,FALSE)</f>
        <v>1.5329815722843887E-7</v>
      </c>
      <c r="AY393" s="22">
        <f>VLOOKUP($B393,Sheet3!$A:$Z,11,FALSE)</f>
        <v>1.359650371307319E-7</v>
      </c>
      <c r="AZ393" s="22">
        <f>VLOOKUP($B393,Sheet3!$A:$Z,12,FALSE)</f>
        <v>5.8075796361113437E-6</v>
      </c>
      <c r="BA393" s="22">
        <f>VLOOKUP($B393,Sheet3!$A:$Z,13,FALSE)</f>
        <v>1.1078967789655331E-7</v>
      </c>
      <c r="BB393" s="22">
        <f>VLOOKUP($B393,Sheet3!$A:$Z,14,FALSE)</f>
        <v>1.1055423766868239E-5</v>
      </c>
      <c r="BC393" s="23">
        <f>VLOOKUP($B393,Sheet3!$A:$Z,15,FALSE)</f>
        <v>1.4800101460254909E-7</v>
      </c>
      <c r="BD393" s="22">
        <f>VLOOKUP($B393,Sheet3!$A:$Z,16,FALSE)</f>
        <v>3.3606821214113736E-5</v>
      </c>
      <c r="BE393" s="22">
        <f>VLOOKUP($B393,Sheet3!$A:$Z,17,FALSE)</f>
        <v>8.4062229720202673E-4</v>
      </c>
      <c r="BF393" s="22">
        <f>VLOOKUP($B393,Sheet3!$A:$Z,18,FALSE)</f>
        <v>5.0063546689541906E-4</v>
      </c>
      <c r="BG393" s="22">
        <f>VLOOKUP($B393,Sheet3!$A:$Z,19,FALSE)</f>
        <v>3.7175880153072557E-7</v>
      </c>
      <c r="BH393" s="22">
        <f>VLOOKUP($B393,Sheet3!$A:$Z,20,FALSE)</f>
        <v>3.6443571152543515E-6</v>
      </c>
      <c r="BI393" s="22">
        <f>VLOOKUP($B393,Sheet3!$A:$Z,21,FALSE)</f>
        <v>1.8023491653542026E-5</v>
      </c>
      <c r="BJ393" s="22">
        <f>VLOOKUP($B393,Sheet3!$A:$Z,22,FALSE)</f>
        <v>2.577031114448915E-7</v>
      </c>
      <c r="BK393" s="22">
        <f>VLOOKUP($B393,Sheet3!$A:$Z,23,FALSE)</f>
        <v>5.335882813392059E-7</v>
      </c>
      <c r="BL393" s="22">
        <f>VLOOKUP($B393,Sheet3!$A:$Z,24,FALSE)</f>
        <v>1.1149899885948056E-6</v>
      </c>
      <c r="BM393" s="22">
        <f>VLOOKUP($B393,Sheet3!$A:$Z,25,FALSE)</f>
        <v>3.1611076851451452E-7</v>
      </c>
      <c r="BN393" s="22">
        <f>VLOOKUP($B393,Sheet3!$A:$Z,25,FALSE)</f>
        <v>3.1611076851451452E-7</v>
      </c>
    </row>
    <row r="394" spans="1:66" hidden="1" x14ac:dyDescent="0.2">
      <c r="A394">
        <f>VLOOKUP(B394,Sheet3!A:B,2,FALSE)</f>
        <v>0</v>
      </c>
      <c r="B394" s="12" t="s">
        <v>1602</v>
      </c>
      <c r="C394" s="13">
        <v>98.26</v>
      </c>
      <c r="D394" s="13">
        <v>0.87</v>
      </c>
      <c r="E394" s="12" t="s">
        <v>305</v>
      </c>
      <c r="F394" s="11" t="s">
        <v>316</v>
      </c>
      <c r="G394" s="13" t="s">
        <v>307</v>
      </c>
      <c r="H394" s="12"/>
      <c r="I394" s="12"/>
      <c r="J394" s="12" t="s">
        <v>308</v>
      </c>
      <c r="K394" s="12">
        <v>6</v>
      </c>
      <c r="L394" s="12">
        <v>100</v>
      </c>
      <c r="M394" s="12">
        <v>1.96</v>
      </c>
      <c r="N394" s="11"/>
      <c r="O394" s="11"/>
      <c r="P394" s="11"/>
      <c r="Q394" s="11"/>
      <c r="R394" s="11"/>
      <c r="S394" s="11"/>
      <c r="T394" s="11"/>
      <c r="U394" s="11" t="s">
        <v>316</v>
      </c>
      <c r="V394" s="12" t="s">
        <v>1603</v>
      </c>
      <c r="W394" s="11"/>
      <c r="X394" s="14">
        <v>215</v>
      </c>
      <c r="Y394" s="14">
        <v>5451</v>
      </c>
      <c r="Z394" s="14">
        <v>215</v>
      </c>
      <c r="AA394" s="15">
        <v>0.93754905407322597</v>
      </c>
      <c r="AB394" s="16">
        <v>0.57479300316811499</v>
      </c>
      <c r="AC394" s="17">
        <v>5723276</v>
      </c>
      <c r="AD394" s="14">
        <v>154505</v>
      </c>
      <c r="AE394" s="14">
        <v>154505</v>
      </c>
      <c r="AF394" s="14">
        <v>26619.888372092999</v>
      </c>
      <c r="AG394" s="14">
        <v>26619.888372092999</v>
      </c>
      <c r="AH394" s="14">
        <v>45827</v>
      </c>
      <c r="AI394" s="14">
        <v>45827</v>
      </c>
      <c r="AJ394" s="14">
        <v>11</v>
      </c>
      <c r="AK394" s="14">
        <v>47</v>
      </c>
      <c r="AL394" s="14">
        <v>0</v>
      </c>
      <c r="AM394" s="14">
        <v>0</v>
      </c>
      <c r="AN394" s="14">
        <v>0</v>
      </c>
      <c r="AO394" s="14">
        <v>4</v>
      </c>
      <c r="AP394" s="14">
        <v>51</v>
      </c>
      <c r="AQ394" s="22">
        <f>VLOOKUP($B394,Sheet3!$A:$Z,3,FALSE)</f>
        <v>2.9892750566841219E-4</v>
      </c>
      <c r="AR394" s="22">
        <f>VLOOKUP($B394,Sheet3!$A:$Z,4,FALSE)</f>
        <v>3.4221918145528818E-4</v>
      </c>
      <c r="AS394" s="22">
        <f>VLOOKUP($B394,Sheet3!$A:$Z,5,FALSE)</f>
        <v>2.5020951866011132E-4</v>
      </c>
      <c r="AT394" s="22">
        <f>VLOOKUP($B394,Sheet3!$A:$Z,6,FALSE)</f>
        <v>3.0531714509371443E-4</v>
      </c>
      <c r="AU394" s="22">
        <f>VLOOKUP($B394,Sheet3!$A:$Z,6,FALSE)</f>
        <v>3.0531714509371443E-4</v>
      </c>
      <c r="AV394" s="22">
        <f>VLOOKUP($B394,Sheet3!$A:$Z,8,FALSE)</f>
        <v>5.6154385834958668E-4</v>
      </c>
      <c r="AW394" s="22">
        <f>VLOOKUP($B394,Sheet3!$A:$Z,9,FALSE)</f>
        <v>2.9595299836639107E-4</v>
      </c>
      <c r="AX394" s="22">
        <f>VLOOKUP($B394,Sheet3!$A:$Z,10,FALSE)</f>
        <v>4.7514493593480149E-4</v>
      </c>
      <c r="AY394" s="22">
        <f>VLOOKUP($B394,Sheet3!$A:$Z,11,FALSE)</f>
        <v>1.4305315741124276E-3</v>
      </c>
      <c r="AZ394" s="22">
        <f>VLOOKUP($B394,Sheet3!$A:$Z,12,FALSE)</f>
        <v>3.0467262239262282E-5</v>
      </c>
      <c r="BA394" s="22">
        <f>VLOOKUP($B394,Sheet3!$A:$Z,13,FALSE)</f>
        <v>1.2254630815095584E-3</v>
      </c>
      <c r="BB394" s="22">
        <f>VLOOKUP($B394,Sheet3!$A:$Z,14,FALSE)</f>
        <v>4.4199808607488017E-5</v>
      </c>
      <c r="BC394" s="23">
        <f>VLOOKUP($B394,Sheet3!$A:$Z,15,FALSE)</f>
        <v>1.68732269587182E-3</v>
      </c>
      <c r="BD394" s="22">
        <f>VLOOKUP($B394,Sheet3!$A:$Z,16,FALSE)</f>
        <v>3.6697615880590449E-4</v>
      </c>
      <c r="BE394" s="22">
        <f>VLOOKUP($B394,Sheet3!$A:$Z,17,FALSE)</f>
        <v>3.5430086861613978E-4</v>
      </c>
      <c r="BF394" s="22">
        <f>VLOOKUP($B394,Sheet3!$A:$Z,18,FALSE)</f>
        <v>2.7393249894045834E-4</v>
      </c>
      <c r="BG394" s="22">
        <f>VLOOKUP($B394,Sheet3!$A:$Z,19,FALSE)</f>
        <v>4.1437120279858285E-4</v>
      </c>
      <c r="BH394" s="22">
        <f>VLOOKUP($B394,Sheet3!$A:$Z,20,FALSE)</f>
        <v>1.6059456341322315E-4</v>
      </c>
      <c r="BI394" s="22">
        <f>VLOOKUP($B394,Sheet3!$A:$Z,21,FALSE)</f>
        <v>1.6255578487609821E-4</v>
      </c>
      <c r="BJ394" s="22">
        <f>VLOOKUP($B394,Sheet3!$A:$Z,22,FALSE)</f>
        <v>2.472847767772441E-4</v>
      </c>
      <c r="BK394" s="22">
        <f>VLOOKUP($B394,Sheet3!$A:$Z,23,FALSE)</f>
        <v>2.5986299162948515E-4</v>
      </c>
      <c r="BL394" s="22">
        <f>VLOOKUP($B394,Sheet3!$A:$Z,24,FALSE)</f>
        <v>3.1713206501677893E-4</v>
      </c>
      <c r="BM394" s="22">
        <f>VLOOKUP($B394,Sheet3!$A:$Z,25,FALSE)</f>
        <v>3.9074441222817347E-4</v>
      </c>
      <c r="BN394" s="22">
        <f>VLOOKUP($B394,Sheet3!$A:$Z,25,FALSE)</f>
        <v>3.9074441222817347E-4</v>
      </c>
    </row>
    <row r="395" spans="1:66" hidden="1" x14ac:dyDescent="0.2">
      <c r="A395">
        <f>VLOOKUP(B395,Sheet3!A:B,2,FALSE)</f>
        <v>0</v>
      </c>
      <c r="B395" s="12" t="s">
        <v>1604</v>
      </c>
      <c r="C395" s="13">
        <v>73.23</v>
      </c>
      <c r="D395" s="13">
        <v>2.25</v>
      </c>
      <c r="E395" s="12" t="s">
        <v>305</v>
      </c>
      <c r="F395" s="11" t="s">
        <v>316</v>
      </c>
      <c r="G395" s="13" t="s">
        <v>307</v>
      </c>
      <c r="H395" s="12"/>
      <c r="I395" s="12"/>
      <c r="J395" s="12" t="s">
        <v>308</v>
      </c>
      <c r="K395" s="12">
        <v>1</v>
      </c>
      <c r="L395" s="12">
        <v>88.24</v>
      </c>
      <c r="M395" s="12">
        <v>9.8000000000000007</v>
      </c>
      <c r="N395" s="11"/>
      <c r="O395" s="11"/>
      <c r="P395" s="11"/>
      <c r="Q395" s="11"/>
      <c r="R395" s="11"/>
      <c r="S395" s="11"/>
      <c r="T395" s="11"/>
      <c r="U395" s="11" t="s">
        <v>316</v>
      </c>
      <c r="V395" s="12" t="s">
        <v>1605</v>
      </c>
      <c r="W395" s="11"/>
      <c r="X395" s="14">
        <v>992</v>
      </c>
      <c r="Y395" s="14">
        <v>3443</v>
      </c>
      <c r="Z395" s="14">
        <v>992</v>
      </c>
      <c r="AA395" s="15">
        <v>0.89260982287329504</v>
      </c>
      <c r="AB395" s="16">
        <v>0.65758468817406801</v>
      </c>
      <c r="AC395" s="17">
        <v>3057924</v>
      </c>
      <c r="AD395" s="14">
        <v>14018</v>
      </c>
      <c r="AE395" s="14">
        <v>14018</v>
      </c>
      <c r="AF395" s="14">
        <v>3082.5846774193501</v>
      </c>
      <c r="AG395" s="14">
        <v>3082.5846774193501</v>
      </c>
      <c r="AH395" s="14">
        <v>3305</v>
      </c>
      <c r="AI395" s="14">
        <v>3305</v>
      </c>
      <c r="AJ395" s="14">
        <v>11</v>
      </c>
      <c r="AK395" s="14">
        <v>24</v>
      </c>
      <c r="AL395" s="14">
        <v>0</v>
      </c>
      <c r="AM395" s="14">
        <v>0</v>
      </c>
      <c r="AN395" s="14">
        <v>0</v>
      </c>
      <c r="AO395" s="14">
        <v>1</v>
      </c>
      <c r="AP395" s="14">
        <v>25</v>
      </c>
      <c r="AQ395" s="22">
        <f>VLOOKUP($B395,Sheet3!$A:$Z,3,FALSE)</f>
        <v>6.1769161694196143E-5</v>
      </c>
      <c r="AR395" s="22">
        <f>VLOOKUP($B395,Sheet3!$A:$Z,4,FALSE)</f>
        <v>2.0573657058153933E-4</v>
      </c>
      <c r="AS395" s="22">
        <f>VLOOKUP($B395,Sheet3!$A:$Z,5,FALSE)</f>
        <v>1.3188934337796828E-4</v>
      </c>
      <c r="AT395" s="22">
        <f>VLOOKUP($B395,Sheet3!$A:$Z,6,FALSE)</f>
        <v>8.6800781251827007E-5</v>
      </c>
      <c r="AU395" s="22">
        <f>VLOOKUP($B395,Sheet3!$A:$Z,6,FALSE)</f>
        <v>8.6800781251827007E-5</v>
      </c>
      <c r="AV395" s="22">
        <f>VLOOKUP($B395,Sheet3!$A:$Z,8,FALSE)</f>
        <v>2.015781946692805E-6</v>
      </c>
      <c r="AW395" s="22">
        <f>VLOOKUP($B395,Sheet3!$A:$Z,9,FALSE)</f>
        <v>5.0176188498681819E-4</v>
      </c>
      <c r="AX395" s="22">
        <f>VLOOKUP($B395,Sheet3!$A:$Z,10,FALSE)</f>
        <v>1.0350101100693666E-6</v>
      </c>
      <c r="AY395" s="22">
        <f>VLOOKUP($B395,Sheet3!$A:$Z,11,FALSE)</f>
        <v>7.5631468340849071E-7</v>
      </c>
      <c r="AZ395" s="22">
        <f>VLOOKUP($B395,Sheet3!$A:$Z,12,FALSE)</f>
        <v>4.399002890273329E-4</v>
      </c>
      <c r="BA395" s="22">
        <f>VLOOKUP($B395,Sheet3!$A:$Z,13,FALSE)</f>
        <v>1.898820753996614E-6</v>
      </c>
      <c r="BB395" s="22">
        <f>VLOOKUP($B395,Sheet3!$A:$Z,14,FALSE)</f>
        <v>5.4267452723122877E-4</v>
      </c>
      <c r="BC395" s="23">
        <f>VLOOKUP($B395,Sheet3!$A:$Z,15,FALSE)</f>
        <v>8.6076734883690689E-7</v>
      </c>
      <c r="BD395" s="22">
        <f>VLOOKUP($B395,Sheet3!$A:$Z,16,FALSE)</f>
        <v>6.2952250606368465E-5</v>
      </c>
      <c r="BE395" s="22">
        <f>VLOOKUP($B395,Sheet3!$A:$Z,17,FALSE)</f>
        <v>9.0797915547180459E-5</v>
      </c>
      <c r="BF395" s="22">
        <f>VLOOKUP($B395,Sheet3!$A:$Z,18,FALSE)</f>
        <v>8.6150197238766505E-5</v>
      </c>
      <c r="BG395" s="22">
        <f>VLOOKUP($B395,Sheet3!$A:$Z,19,FALSE)</f>
        <v>9.0897551205186184E-6</v>
      </c>
      <c r="BH395" s="22">
        <f>VLOOKUP($B395,Sheet3!$A:$Z,20,FALSE)</f>
        <v>5.8652441677447696E-4</v>
      </c>
      <c r="BI395" s="22">
        <f>VLOOKUP($B395,Sheet3!$A:$Z,21,FALSE)</f>
        <v>1.3699547487298997E-4</v>
      </c>
      <c r="BJ395" s="22">
        <f>VLOOKUP($B395,Sheet3!$A:$Z,22,FALSE)</f>
        <v>8.8328469490764857E-7</v>
      </c>
      <c r="BK395" s="22">
        <f>VLOOKUP($B395,Sheet3!$A:$Z,23,FALSE)</f>
        <v>1.6486566507364061E-6</v>
      </c>
      <c r="BL395" s="22">
        <f>VLOOKUP($B395,Sheet3!$A:$Z,24,FALSE)</f>
        <v>1.2397662919950339E-6</v>
      </c>
      <c r="BM395" s="22">
        <f>VLOOKUP($B395,Sheet3!$A:$Z,25,FALSE)</f>
        <v>1.4774513496962705E-6</v>
      </c>
      <c r="BN395" s="22">
        <f>VLOOKUP($B395,Sheet3!$A:$Z,25,FALSE)</f>
        <v>1.4774513496962705E-6</v>
      </c>
    </row>
    <row r="396" spans="1:66" hidden="1" x14ac:dyDescent="0.2">
      <c r="A396">
        <f>VLOOKUP(B396,Sheet3!A:B,2,FALSE)</f>
        <v>0</v>
      </c>
      <c r="B396" s="12" t="s">
        <v>1606</v>
      </c>
      <c r="C396" s="13">
        <v>97.27</v>
      </c>
      <c r="D396" s="13">
        <v>2.19</v>
      </c>
      <c r="E396" s="12" t="s">
        <v>305</v>
      </c>
      <c r="F396" s="11" t="s">
        <v>316</v>
      </c>
      <c r="G396" s="13" t="s">
        <v>307</v>
      </c>
      <c r="H396" s="12"/>
      <c r="I396" s="12"/>
      <c r="J396" s="12" t="s">
        <v>308</v>
      </c>
      <c r="K396" s="12">
        <v>8</v>
      </c>
      <c r="L396" s="12">
        <v>92.16</v>
      </c>
      <c r="M396" s="12">
        <v>3.92</v>
      </c>
      <c r="N396" s="11" t="s">
        <v>309</v>
      </c>
      <c r="O396" s="11" t="s">
        <v>310</v>
      </c>
      <c r="P396" s="11" t="s">
        <v>317</v>
      </c>
      <c r="Q396" s="11" t="s">
        <v>318</v>
      </c>
      <c r="R396" s="11" t="s">
        <v>319</v>
      </c>
      <c r="S396" s="11" t="s">
        <v>1592</v>
      </c>
      <c r="T396" s="11" t="s">
        <v>312</v>
      </c>
      <c r="U396" s="11" t="s">
        <v>316</v>
      </c>
      <c r="V396" s="12" t="s">
        <v>1607</v>
      </c>
      <c r="W396" s="11" t="s">
        <v>1594</v>
      </c>
      <c r="X396" s="14">
        <v>713</v>
      </c>
      <c r="Y396" s="14">
        <v>6810</v>
      </c>
      <c r="Z396" s="14">
        <v>713</v>
      </c>
      <c r="AA396" s="15">
        <v>0.93224549722769001</v>
      </c>
      <c r="AB396" s="16">
        <v>0.61006163253794898</v>
      </c>
      <c r="AC396" s="17">
        <v>7144765</v>
      </c>
      <c r="AD396" s="14">
        <v>67989</v>
      </c>
      <c r="AE396" s="14">
        <v>67989</v>
      </c>
      <c r="AF396" s="14">
        <v>10020.7082748948</v>
      </c>
      <c r="AG396" s="14">
        <v>10020.7082748948</v>
      </c>
      <c r="AH396" s="14">
        <v>14417</v>
      </c>
      <c r="AI396" s="14">
        <v>14417</v>
      </c>
      <c r="AJ396" s="14">
        <v>11</v>
      </c>
      <c r="AK396" s="14">
        <v>40</v>
      </c>
      <c r="AL396" s="14">
        <v>0</v>
      </c>
      <c r="AM396" s="14">
        <v>0</v>
      </c>
      <c r="AN396" s="14">
        <v>1</v>
      </c>
      <c r="AO396" s="14">
        <v>2</v>
      </c>
      <c r="AP396" s="14">
        <v>43</v>
      </c>
      <c r="AQ396" s="22">
        <f>VLOOKUP($B396,Sheet3!$A:$Z,3,FALSE)</f>
        <v>1.3996226696102017E-4</v>
      </c>
      <c r="AR396" s="22">
        <f>VLOOKUP($B396,Sheet3!$A:$Z,4,FALSE)</f>
        <v>3.4762213460051749E-4</v>
      </c>
      <c r="AS396" s="22">
        <f>VLOOKUP($B396,Sheet3!$A:$Z,5,FALSE)</f>
        <v>2.3237933860531296E-4</v>
      </c>
      <c r="AT396" s="22">
        <f>VLOOKUP($B396,Sheet3!$A:$Z,6,FALSE)</f>
        <v>1.753557437007514E-4</v>
      </c>
      <c r="AU396" s="22">
        <f>VLOOKUP($B396,Sheet3!$A:$Z,6,FALSE)</f>
        <v>1.753557437007514E-4</v>
      </c>
      <c r="AV396" s="22">
        <f>VLOOKUP($B396,Sheet3!$A:$Z,8,FALSE)</f>
        <v>7.2006775366368741E-5</v>
      </c>
      <c r="AW396" s="22">
        <f>VLOOKUP($B396,Sheet3!$A:$Z,9,FALSE)</f>
        <v>1.3971143509743603E-3</v>
      </c>
      <c r="AX396" s="22">
        <f>VLOOKUP($B396,Sheet3!$A:$Z,10,FALSE)</f>
        <v>4.9897718564245872E-5</v>
      </c>
      <c r="AY396" s="22">
        <f>VLOOKUP($B396,Sheet3!$A:$Z,11,FALSE)</f>
        <v>3.359038974638284E-5</v>
      </c>
      <c r="AZ396" s="22">
        <f>VLOOKUP($B396,Sheet3!$A:$Z,12,FALSE)</f>
        <v>2.009742656422044E-3</v>
      </c>
      <c r="BA396" s="22">
        <f>VLOOKUP($B396,Sheet3!$A:$Z,13,FALSE)</f>
        <v>3.1026904761356043E-5</v>
      </c>
      <c r="BB396" s="22">
        <f>VLOOKUP($B396,Sheet3!$A:$Z,14,FALSE)</f>
        <v>1.5283794251658685E-3</v>
      </c>
      <c r="BC396" s="23">
        <f>VLOOKUP($B396,Sheet3!$A:$Z,15,FALSE)</f>
        <v>2.8919335878615535E-5</v>
      </c>
      <c r="BD396" s="22">
        <f>VLOOKUP($B396,Sheet3!$A:$Z,16,FALSE)</f>
        <v>3.2018064044511875E-4</v>
      </c>
      <c r="BE396" s="22">
        <f>VLOOKUP($B396,Sheet3!$A:$Z,17,FALSE)</f>
        <v>4.5918663880081128E-4</v>
      </c>
      <c r="BF396" s="22">
        <f>VLOOKUP($B396,Sheet3!$A:$Z,18,FALSE)</f>
        <v>3.8785789809909447E-4</v>
      </c>
      <c r="BG396" s="22">
        <f>VLOOKUP($B396,Sheet3!$A:$Z,19,FALSE)</f>
        <v>2.3593356687478463E-4</v>
      </c>
      <c r="BH396" s="22">
        <f>VLOOKUP($B396,Sheet3!$A:$Z,20,FALSE)</f>
        <v>1.0978497832021903E-3</v>
      </c>
      <c r="BI396" s="22">
        <f>VLOOKUP($B396,Sheet3!$A:$Z,21,FALSE)</f>
        <v>4.9736237699984605E-4</v>
      </c>
      <c r="BJ396" s="22">
        <f>VLOOKUP($B396,Sheet3!$A:$Z,22,FALSE)</f>
        <v>2.9918175982626164E-5</v>
      </c>
      <c r="BK396" s="22">
        <f>VLOOKUP($B396,Sheet3!$A:$Z,23,FALSE)</f>
        <v>3.717479476509396E-5</v>
      </c>
      <c r="BL396" s="22">
        <f>VLOOKUP($B396,Sheet3!$A:$Z,24,FALSE)</f>
        <v>2.034508227659763E-5</v>
      </c>
      <c r="BM396" s="22">
        <f>VLOOKUP($B396,Sheet3!$A:$Z,25,FALSE)</f>
        <v>6.2976764583268566E-5</v>
      </c>
      <c r="BN396" s="22">
        <f>VLOOKUP($B396,Sheet3!$A:$Z,25,FALSE)</f>
        <v>6.2976764583268566E-5</v>
      </c>
    </row>
    <row r="397" spans="1:66" hidden="1" x14ac:dyDescent="0.2">
      <c r="A397">
        <f>VLOOKUP(B397,Sheet3!A:B,2,FALSE)</f>
        <v>0</v>
      </c>
      <c r="B397" s="12" t="s">
        <v>1608</v>
      </c>
      <c r="C397" s="13">
        <v>97.08</v>
      </c>
      <c r="D397" s="13">
        <v>0.93</v>
      </c>
      <c r="E397" s="12" t="s">
        <v>305</v>
      </c>
      <c r="F397" s="11" t="s">
        <v>316</v>
      </c>
      <c r="G397" s="13" t="s">
        <v>307</v>
      </c>
      <c r="H397" s="12"/>
      <c r="I397" s="12"/>
      <c r="J397" s="12" t="s">
        <v>308</v>
      </c>
      <c r="K397" s="12">
        <v>4</v>
      </c>
      <c r="L397" s="12">
        <v>100</v>
      </c>
      <c r="M397" s="12">
        <v>1.96</v>
      </c>
      <c r="N397" s="11"/>
      <c r="O397" s="11"/>
      <c r="P397" s="11"/>
      <c r="Q397" s="11"/>
      <c r="R397" s="11"/>
      <c r="S397" s="11"/>
      <c r="T397" s="11"/>
      <c r="U397" s="11" t="s">
        <v>316</v>
      </c>
      <c r="V397" s="12" t="s">
        <v>1609</v>
      </c>
      <c r="W397" s="11"/>
      <c r="X397" s="14">
        <v>720</v>
      </c>
      <c r="Y397" s="14">
        <v>7435</v>
      </c>
      <c r="Z397" s="14">
        <v>720</v>
      </c>
      <c r="AA397" s="15">
        <v>0.93840703160642402</v>
      </c>
      <c r="AB397" s="16">
        <v>0.63645197244183105</v>
      </c>
      <c r="AC397" s="17">
        <v>8658050</v>
      </c>
      <c r="AD397" s="14">
        <v>88922</v>
      </c>
      <c r="AE397" s="14">
        <v>88922</v>
      </c>
      <c r="AF397" s="14">
        <v>12025.0694444444</v>
      </c>
      <c r="AG397" s="14">
        <v>12025.0694444444</v>
      </c>
      <c r="AH397" s="14">
        <v>18594</v>
      </c>
      <c r="AI397" s="14">
        <v>18594</v>
      </c>
      <c r="AJ397" s="14">
        <v>11</v>
      </c>
      <c r="AK397" s="14">
        <v>44</v>
      </c>
      <c r="AL397" s="14">
        <v>0</v>
      </c>
      <c r="AM397" s="14">
        <v>0</v>
      </c>
      <c r="AN397" s="14">
        <v>1</v>
      </c>
      <c r="AO397" s="14">
        <v>2</v>
      </c>
      <c r="AP397" s="14">
        <v>47</v>
      </c>
      <c r="AQ397" s="22">
        <f>VLOOKUP($B397,Sheet3!$A:$Z,3,FALSE)</f>
        <v>8.8195585158228572E-5</v>
      </c>
      <c r="AR397" s="22">
        <f>VLOOKUP($B397,Sheet3!$A:$Z,4,FALSE)</f>
        <v>2.2319860082187036E-4</v>
      </c>
      <c r="AS397" s="22">
        <f>VLOOKUP($B397,Sheet3!$A:$Z,5,FALSE)</f>
        <v>1.4329241390672137E-4</v>
      </c>
      <c r="AT397" s="22">
        <f>VLOOKUP($B397,Sheet3!$A:$Z,6,FALSE)</f>
        <v>1.0827654099169174E-4</v>
      </c>
      <c r="AU397" s="22">
        <f>VLOOKUP($B397,Sheet3!$A:$Z,6,FALSE)</f>
        <v>1.0827654099169174E-4</v>
      </c>
      <c r="AV397" s="22">
        <f>VLOOKUP($B397,Sheet3!$A:$Z,8,FALSE)</f>
        <v>2.5191409332557578E-5</v>
      </c>
      <c r="AW397" s="22">
        <f>VLOOKUP($B397,Sheet3!$A:$Z,9,FALSE)</f>
        <v>5.5227593482841647E-4</v>
      </c>
      <c r="AX397" s="22">
        <f>VLOOKUP($B397,Sheet3!$A:$Z,10,FALSE)</f>
        <v>1.3206794158327281E-5</v>
      </c>
      <c r="AY397" s="22">
        <f>VLOOKUP($B397,Sheet3!$A:$Z,11,FALSE)</f>
        <v>5.9385351604305651E-6</v>
      </c>
      <c r="AZ397" s="22">
        <f>VLOOKUP($B397,Sheet3!$A:$Z,12,FALSE)</f>
        <v>1.1561921238423581E-3</v>
      </c>
      <c r="BA397" s="22">
        <f>VLOOKUP($B397,Sheet3!$A:$Z,13,FALSE)</f>
        <v>7.7067393365282858E-6</v>
      </c>
      <c r="BB397" s="22">
        <f>VLOOKUP($B397,Sheet3!$A:$Z,14,FALSE)</f>
        <v>1.4118950596038523E-3</v>
      </c>
      <c r="BC397" s="23">
        <f>VLOOKUP($B397,Sheet3!$A:$Z,15,FALSE)</f>
        <v>4.8522047689167872E-6</v>
      </c>
      <c r="BD397" s="22">
        <f>VLOOKUP($B397,Sheet3!$A:$Z,16,FALSE)</f>
        <v>1.5610318948362922E-4</v>
      </c>
      <c r="BE397" s="22">
        <f>VLOOKUP($B397,Sheet3!$A:$Z,17,FALSE)</f>
        <v>2.3181969924142813E-4</v>
      </c>
      <c r="BF397" s="22">
        <f>VLOOKUP($B397,Sheet3!$A:$Z,18,FALSE)</f>
        <v>2.2337155156010544E-4</v>
      </c>
      <c r="BG397" s="22">
        <f>VLOOKUP($B397,Sheet3!$A:$Z,19,FALSE)</f>
        <v>8.5880707569870463E-5</v>
      </c>
      <c r="BH397" s="22">
        <f>VLOOKUP($B397,Sheet3!$A:$Z,20,FALSE)</f>
        <v>5.7401653471004122E-4</v>
      </c>
      <c r="BI397" s="22">
        <f>VLOOKUP($B397,Sheet3!$A:$Z,21,FALSE)</f>
        <v>3.1621857293684901E-4</v>
      </c>
      <c r="BJ397" s="22">
        <f>VLOOKUP($B397,Sheet3!$A:$Z,22,FALSE)</f>
        <v>5.785364927646337E-6</v>
      </c>
      <c r="BK397" s="22">
        <f>VLOOKUP($B397,Sheet3!$A:$Z,23,FALSE)</f>
        <v>1.0360421743127589E-5</v>
      </c>
      <c r="BL397" s="22">
        <f>VLOOKUP($B397,Sheet3!$A:$Z,24,FALSE)</f>
        <v>5.640365892004899E-6</v>
      </c>
      <c r="BM397" s="22">
        <f>VLOOKUP($B397,Sheet3!$A:$Z,25,FALSE)</f>
        <v>1.4290733580461999E-5</v>
      </c>
      <c r="BN397" s="22">
        <f>VLOOKUP($B397,Sheet3!$A:$Z,25,FALSE)</f>
        <v>1.4290733580461999E-5</v>
      </c>
    </row>
    <row r="398" spans="1:66" hidden="1" x14ac:dyDescent="0.2">
      <c r="A398">
        <f>VLOOKUP(B398,Sheet3!A:B,2,FALSE)</f>
        <v>0</v>
      </c>
      <c r="B398" s="12" t="s">
        <v>1610</v>
      </c>
      <c r="C398" s="13">
        <v>96.52</v>
      </c>
      <c r="D398" s="13">
        <v>2.78</v>
      </c>
      <c r="E398" s="12" t="s">
        <v>305</v>
      </c>
      <c r="F398" s="11" t="s">
        <v>316</v>
      </c>
      <c r="G398" s="13" t="s">
        <v>307</v>
      </c>
      <c r="H398" s="12"/>
      <c r="I398" s="12"/>
      <c r="J398" s="12" t="s">
        <v>308</v>
      </c>
      <c r="K398" s="12">
        <v>2</v>
      </c>
      <c r="L398" s="12">
        <v>100</v>
      </c>
      <c r="M398" s="12">
        <v>2.63</v>
      </c>
      <c r="N398" s="11" t="s">
        <v>309</v>
      </c>
      <c r="O398" s="11" t="s">
        <v>310</v>
      </c>
      <c r="P398" s="11" t="s">
        <v>317</v>
      </c>
      <c r="Q398" s="11" t="s">
        <v>318</v>
      </c>
      <c r="R398" s="11" t="s">
        <v>319</v>
      </c>
      <c r="S398" s="11" t="s">
        <v>1611</v>
      </c>
      <c r="T398" s="11" t="s">
        <v>312</v>
      </c>
      <c r="U398" s="11" t="s">
        <v>316</v>
      </c>
      <c r="V398" s="12" t="s">
        <v>1612</v>
      </c>
      <c r="W398" s="11" t="s">
        <v>1613</v>
      </c>
      <c r="X398" s="14">
        <v>367</v>
      </c>
      <c r="Y398" s="14">
        <v>5721</v>
      </c>
      <c r="Z398" s="14">
        <v>367</v>
      </c>
      <c r="AA398" s="15">
        <v>0.92992728835691096</v>
      </c>
      <c r="AB398" s="16">
        <v>0.64054408356984205</v>
      </c>
      <c r="AC398" s="17">
        <v>6612146</v>
      </c>
      <c r="AD398" s="14">
        <v>110875</v>
      </c>
      <c r="AE398" s="14">
        <v>110875</v>
      </c>
      <c r="AF398" s="14">
        <v>18016.746594005399</v>
      </c>
      <c r="AG398" s="14">
        <v>18016.746594005399</v>
      </c>
      <c r="AH398" s="14">
        <v>26655</v>
      </c>
      <c r="AI398" s="14">
        <v>26655</v>
      </c>
      <c r="AJ398" s="14">
        <v>11</v>
      </c>
      <c r="AK398" s="14">
        <v>46</v>
      </c>
      <c r="AL398" s="14">
        <v>0</v>
      </c>
      <c r="AM398" s="14">
        <v>0</v>
      </c>
      <c r="AN398" s="14">
        <v>0</v>
      </c>
      <c r="AO398" s="14">
        <v>2</v>
      </c>
      <c r="AP398" s="14">
        <v>48</v>
      </c>
      <c r="AQ398" s="22">
        <f>VLOOKUP($B398,Sheet3!$A:$Z,3,FALSE)</f>
        <v>1.9318559423833992E-4</v>
      </c>
      <c r="AR398" s="22">
        <f>VLOOKUP($B398,Sheet3!$A:$Z,4,FALSE)</f>
        <v>2.6432197254344083E-4</v>
      </c>
      <c r="AS398" s="22">
        <f>VLOOKUP($B398,Sheet3!$A:$Z,5,FALSE)</f>
        <v>2.2734581118506506E-4</v>
      </c>
      <c r="AT398" s="22">
        <f>VLOOKUP($B398,Sheet3!$A:$Z,6,FALSE)</f>
        <v>1.9748559585865559E-4</v>
      </c>
      <c r="AU398" s="22">
        <f>VLOOKUP($B398,Sheet3!$A:$Z,6,FALSE)</f>
        <v>1.9748559585865559E-4</v>
      </c>
      <c r="AV398" s="22">
        <f>VLOOKUP($B398,Sheet3!$A:$Z,8,FALSE)</f>
        <v>1.0406191493630644E-4</v>
      </c>
      <c r="AW398" s="22">
        <f>VLOOKUP($B398,Sheet3!$A:$Z,9,FALSE)</f>
        <v>4.2323822966801121E-4</v>
      </c>
      <c r="AX398" s="22">
        <f>VLOOKUP($B398,Sheet3!$A:$Z,10,FALSE)</f>
        <v>4.6403916952878112E-5</v>
      </c>
      <c r="AY398" s="22">
        <f>VLOOKUP($B398,Sheet3!$A:$Z,11,FALSE)</f>
        <v>2.1123745580113444E-5</v>
      </c>
      <c r="AZ398" s="22">
        <f>VLOOKUP($B398,Sheet3!$A:$Z,12,FALSE)</f>
        <v>1.6701984858072776E-3</v>
      </c>
      <c r="BA398" s="22">
        <f>VLOOKUP($B398,Sheet3!$A:$Z,13,FALSE)</f>
        <v>2.7629055313770185E-5</v>
      </c>
      <c r="BB398" s="22">
        <f>VLOOKUP($B398,Sheet3!$A:$Z,14,FALSE)</f>
        <v>3.0251648849849702E-3</v>
      </c>
      <c r="BC398" s="23">
        <f>VLOOKUP($B398,Sheet3!$A:$Z,15,FALSE)</f>
        <v>1.8462766003133306E-5</v>
      </c>
      <c r="BD398" s="22">
        <f>VLOOKUP($B398,Sheet3!$A:$Z,16,FALSE)</f>
        <v>2.1687586603110132E-4</v>
      </c>
      <c r="BE398" s="22">
        <f>VLOOKUP($B398,Sheet3!$A:$Z,17,FALSE)</f>
        <v>3.6661987658055244E-4</v>
      </c>
      <c r="BF398" s="22">
        <f>VLOOKUP($B398,Sheet3!$A:$Z,18,FALSE)</f>
        <v>2.9435424142535175E-4</v>
      </c>
      <c r="BG398" s="22">
        <f>VLOOKUP($B398,Sheet3!$A:$Z,19,FALSE)</f>
        <v>1.3670452606105447E-4</v>
      </c>
      <c r="BH398" s="22">
        <f>VLOOKUP($B398,Sheet3!$A:$Z,20,FALSE)</f>
        <v>5.2676424630593473E-4</v>
      </c>
      <c r="BI398" s="22">
        <f>VLOOKUP($B398,Sheet3!$A:$Z,21,FALSE)</f>
        <v>2.7991436656466548E-4</v>
      </c>
      <c r="BJ398" s="22">
        <f>VLOOKUP($B398,Sheet3!$A:$Z,22,FALSE)</f>
        <v>1.9214243258175796E-5</v>
      </c>
      <c r="BK398" s="22">
        <f>VLOOKUP($B398,Sheet3!$A:$Z,23,FALSE)</f>
        <v>1.9400059367587032E-5</v>
      </c>
      <c r="BL398" s="22">
        <f>VLOOKUP($B398,Sheet3!$A:$Z,24,FALSE)</f>
        <v>1.789362321288225E-5</v>
      </c>
      <c r="BM398" s="22">
        <f>VLOOKUP($B398,Sheet3!$A:$Z,25,FALSE)</f>
        <v>3.8617164445051312E-5</v>
      </c>
      <c r="BN398" s="22">
        <f>VLOOKUP($B398,Sheet3!$A:$Z,25,FALSE)</f>
        <v>3.8617164445051312E-5</v>
      </c>
    </row>
    <row r="399" spans="1:66" hidden="1" x14ac:dyDescent="0.2">
      <c r="A399" t="str">
        <f>VLOOKUP(B399,Sheet3!A:B,2,FALSE)</f>
        <v>compare with baikal</v>
      </c>
      <c r="B399" s="12" t="s">
        <v>177</v>
      </c>
      <c r="C399" s="13">
        <v>93.55</v>
      </c>
      <c r="D399" s="13">
        <v>3.23</v>
      </c>
      <c r="E399" s="12" t="s">
        <v>505</v>
      </c>
      <c r="F399" s="11" t="s">
        <v>508</v>
      </c>
      <c r="G399" s="13" t="s">
        <v>307</v>
      </c>
      <c r="H399" s="12"/>
      <c r="I399" s="12"/>
      <c r="J399" s="12" t="s">
        <v>308</v>
      </c>
      <c r="K399" s="12">
        <v>7</v>
      </c>
      <c r="L399" s="12">
        <v>98.04</v>
      </c>
      <c r="M399" s="12">
        <v>0</v>
      </c>
      <c r="N399" s="11" t="s">
        <v>309</v>
      </c>
      <c r="O399" s="11" t="s">
        <v>496</v>
      </c>
      <c r="P399" s="11" t="s">
        <v>497</v>
      </c>
      <c r="Q399" s="11" t="s">
        <v>312</v>
      </c>
      <c r="R399" s="11" t="s">
        <v>312</v>
      </c>
      <c r="S399" s="11" t="s">
        <v>312</v>
      </c>
      <c r="T399" s="11" t="s">
        <v>312</v>
      </c>
      <c r="U399" s="11" t="s">
        <v>333</v>
      </c>
      <c r="V399" s="12" t="s">
        <v>514</v>
      </c>
      <c r="W399" s="11" t="s">
        <v>515</v>
      </c>
      <c r="X399" s="14">
        <v>170</v>
      </c>
      <c r="Y399" s="14">
        <v>1550</v>
      </c>
      <c r="Z399" s="14">
        <v>170</v>
      </c>
      <c r="AA399" s="15">
        <v>0.90226190767158398</v>
      </c>
      <c r="AB399" s="16">
        <v>0.40770077859158199</v>
      </c>
      <c r="AC399" s="17">
        <v>1472916</v>
      </c>
      <c r="AD399" s="14">
        <v>58727</v>
      </c>
      <c r="AE399" s="14">
        <v>58727</v>
      </c>
      <c r="AF399" s="14">
        <v>8664.2117647058803</v>
      </c>
      <c r="AG399" s="14">
        <v>8664.2117647058803</v>
      </c>
      <c r="AH399" s="14">
        <v>11949</v>
      </c>
      <c r="AI399" s="14">
        <v>11949</v>
      </c>
      <c r="AJ399" s="14">
        <v>11</v>
      </c>
      <c r="AK399" s="14">
        <v>40</v>
      </c>
      <c r="AL399" s="14">
        <v>0</v>
      </c>
      <c r="AM399" s="14">
        <v>0</v>
      </c>
      <c r="AN399" s="14">
        <v>0</v>
      </c>
      <c r="AO399" s="14">
        <v>0</v>
      </c>
      <c r="AP399" s="14">
        <v>40</v>
      </c>
      <c r="AQ399" s="22">
        <f>VLOOKUP($B399,Sheet3!$A:$Z,3,FALSE)</f>
        <v>6.7715917044484312E-4</v>
      </c>
      <c r="AR399" s="22">
        <f>VLOOKUP($B399,Sheet3!$A:$Z,4,FALSE)</f>
        <v>7.7790940397196831E-4</v>
      </c>
      <c r="AS399" s="22">
        <f>VLOOKUP($B399,Sheet3!$A:$Z,5,FALSE)</f>
        <v>6.4594909226951391E-4</v>
      </c>
      <c r="AT399" s="22">
        <f>VLOOKUP($B399,Sheet3!$A:$Z,6,FALSE)</f>
        <v>8.8662245081484541E-4</v>
      </c>
      <c r="AU399" s="22">
        <f>VLOOKUP($B399,Sheet3!$A:$Z,6,FALSE)</f>
        <v>8.8662245081484541E-4</v>
      </c>
      <c r="AV399" s="22">
        <f>VLOOKUP($B399,Sheet3!$A:$Z,8,FALSE)</f>
        <v>1.1896388922608048E-3</v>
      </c>
      <c r="AW399" s="22">
        <f>VLOOKUP($B399,Sheet3!$A:$Z,9,FALSE)</f>
        <v>6.301629664942828E-4</v>
      </c>
      <c r="AX399" s="22">
        <f>VLOOKUP($B399,Sheet3!$A:$Z,10,FALSE)</f>
        <v>1.3440101434689963E-3</v>
      </c>
      <c r="AY399" s="22">
        <f>VLOOKUP($B399,Sheet3!$A:$Z,11,FALSE)</f>
        <v>1.1890986335749815E-4</v>
      </c>
      <c r="AZ399" s="22">
        <f>VLOOKUP($B399,Sheet3!$A:$Z,12,FALSE)</f>
        <v>9.577901500343913E-5</v>
      </c>
      <c r="BA399" s="22">
        <f>VLOOKUP($B399,Sheet3!$A:$Z,13,FALSE)</f>
        <v>1.5642064974568691E-4</v>
      </c>
      <c r="BB399" s="22">
        <f>VLOOKUP($B399,Sheet3!$A:$Z,14,FALSE)</f>
        <v>9.3521836795763E-5</v>
      </c>
      <c r="BC399" s="23">
        <f>VLOOKUP($B399,Sheet3!$A:$Z,15,FALSE)</f>
        <v>2.0495575944765918E-4</v>
      </c>
      <c r="BD399" s="22">
        <f>VLOOKUP($B399,Sheet3!$A:$Z,16,FALSE)</f>
        <v>1.1038204511816314E-4</v>
      </c>
      <c r="BE399" s="22">
        <f>VLOOKUP($B399,Sheet3!$A:$Z,17,FALSE)</f>
        <v>8.4016761401983946E-5</v>
      </c>
      <c r="BF399" s="22">
        <f>VLOOKUP($B399,Sheet3!$A:$Z,18,FALSE)</f>
        <v>8.6224022214844066E-5</v>
      </c>
      <c r="BG399" s="22">
        <f>VLOOKUP($B399,Sheet3!$A:$Z,19,FALSE)</f>
        <v>1.3573739268416172E-4</v>
      </c>
      <c r="BH399" s="22">
        <f>VLOOKUP($B399,Sheet3!$A:$Z,20,FALSE)</f>
        <v>5.4643159639241027E-5</v>
      </c>
      <c r="BI399" s="22">
        <f>VLOOKUP($B399,Sheet3!$A:$Z,21,FALSE)</f>
        <v>5.4988738889892396E-5</v>
      </c>
      <c r="BJ399" s="22">
        <f>VLOOKUP($B399,Sheet3!$A:$Z,22,FALSE)</f>
        <v>1.4074638681193925E-4</v>
      </c>
      <c r="BK399" s="22">
        <f>VLOOKUP($B399,Sheet3!$A:$Z,23,FALSE)</f>
        <v>4.0959721518870891E-4</v>
      </c>
      <c r="BL399" s="22">
        <f>VLOOKUP($B399,Sheet3!$A:$Z,24,FALSE)</f>
        <v>1.3317102397841817E-4</v>
      </c>
      <c r="BM399" s="22">
        <f>VLOOKUP($B399,Sheet3!$A:$Z,25,FALSE)</f>
        <v>1.2864146905404545E-4</v>
      </c>
      <c r="BN399" s="22">
        <f>VLOOKUP($B399,Sheet3!$A:$Z,25,FALSE)</f>
        <v>1.2864146905404545E-4</v>
      </c>
    </row>
    <row r="400" spans="1:66" hidden="1" x14ac:dyDescent="0.2">
      <c r="A400">
        <f>VLOOKUP(B400,Sheet3!A:B,2,FALSE)</f>
        <v>0</v>
      </c>
      <c r="B400" s="12" t="s">
        <v>1617</v>
      </c>
      <c r="C400" s="13">
        <v>66.05</v>
      </c>
      <c r="D400" s="13">
        <v>1.17</v>
      </c>
      <c r="E400" s="12" t="s">
        <v>1614</v>
      </c>
      <c r="F400" s="11" t="s">
        <v>1618</v>
      </c>
      <c r="G400" s="13" t="s">
        <v>307</v>
      </c>
      <c r="H400" s="12"/>
      <c r="I400" s="12"/>
      <c r="J400" s="12" t="s">
        <v>308</v>
      </c>
      <c r="K400" s="12">
        <v>1</v>
      </c>
      <c r="L400" s="12">
        <v>70.59</v>
      </c>
      <c r="M400" s="12">
        <v>1.96</v>
      </c>
      <c r="N400" s="11"/>
      <c r="O400" s="11"/>
      <c r="P400" s="11"/>
      <c r="Q400" s="11"/>
      <c r="R400" s="11"/>
      <c r="S400" s="11"/>
      <c r="T400" s="11"/>
      <c r="U400" s="11" t="s">
        <v>1619</v>
      </c>
      <c r="V400" s="12" t="s">
        <v>1620</v>
      </c>
      <c r="W400" s="11"/>
      <c r="X400" s="14">
        <v>182</v>
      </c>
      <c r="Y400" s="14">
        <v>902</v>
      </c>
      <c r="Z400" s="14">
        <v>182</v>
      </c>
      <c r="AA400" s="15">
        <v>0.95058880014533398</v>
      </c>
      <c r="AB400" s="16">
        <v>0.38469703556158202</v>
      </c>
      <c r="AC400" s="17">
        <v>770635</v>
      </c>
      <c r="AD400" s="14">
        <v>25762</v>
      </c>
      <c r="AE400" s="14">
        <v>25762</v>
      </c>
      <c r="AF400" s="14">
        <v>4234.2582417582398</v>
      </c>
      <c r="AG400" s="14">
        <v>4234.2582417582398</v>
      </c>
      <c r="AH400" s="14">
        <v>5153</v>
      </c>
      <c r="AI400" s="14">
        <v>5153</v>
      </c>
      <c r="AJ400" s="14">
        <v>11</v>
      </c>
      <c r="AK400" s="14">
        <v>32</v>
      </c>
      <c r="AL400" s="14">
        <v>0</v>
      </c>
      <c r="AM400" s="14">
        <v>0</v>
      </c>
      <c r="AN400" s="14">
        <v>0</v>
      </c>
      <c r="AO400" s="14">
        <v>0</v>
      </c>
      <c r="AP400" s="14">
        <v>32</v>
      </c>
      <c r="AQ400" s="22">
        <f>VLOOKUP($B400,Sheet3!$A:$Z,3,FALSE)</f>
        <v>7.9172175591414842E-5</v>
      </c>
      <c r="AR400" s="22">
        <f>VLOOKUP($B400,Sheet3!$A:$Z,4,FALSE)</f>
        <v>5.1281561315118178E-5</v>
      </c>
      <c r="AS400" s="22">
        <f>VLOOKUP($B400,Sheet3!$A:$Z,5,FALSE)</f>
        <v>5.8925322199935862E-5</v>
      </c>
      <c r="AT400" s="22">
        <f>VLOOKUP($B400,Sheet3!$A:$Z,6,FALSE)</f>
        <v>6.6407409904056135E-5</v>
      </c>
      <c r="AU400" s="22">
        <f>VLOOKUP($B400,Sheet3!$A:$Z,6,FALSE)</f>
        <v>6.6407409904056135E-5</v>
      </c>
      <c r="AV400" s="22">
        <f>VLOOKUP($B400,Sheet3!$A:$Z,8,FALSE)</f>
        <v>1.2461194757527395E-4</v>
      </c>
      <c r="AW400" s="22">
        <f>VLOOKUP($B400,Sheet3!$A:$Z,9,FALSE)</f>
        <v>5.18551342755426E-5</v>
      </c>
      <c r="AX400" s="22">
        <f>VLOOKUP($B400,Sheet3!$A:$Z,10,FALSE)</f>
        <v>1.1335075043342234E-4</v>
      </c>
      <c r="AY400" s="22">
        <f>VLOOKUP($B400,Sheet3!$A:$Z,11,FALSE)</f>
        <v>1.9303636258835333E-4</v>
      </c>
      <c r="AZ400" s="22">
        <f>VLOOKUP($B400,Sheet3!$A:$Z,12,FALSE)</f>
        <v>5.9532336573218676E-5</v>
      </c>
      <c r="BA400" s="22">
        <f>VLOOKUP($B400,Sheet3!$A:$Z,13,FALSE)</f>
        <v>2.4023742783238914E-4</v>
      </c>
      <c r="BB400" s="22">
        <f>VLOOKUP($B400,Sheet3!$A:$Z,14,FALSE)</f>
        <v>3.6721172969998109E-5</v>
      </c>
      <c r="BC400" s="23">
        <f>VLOOKUP($B400,Sheet3!$A:$Z,15,FALSE)</f>
        <v>2.6771022718110829E-4</v>
      </c>
      <c r="BD400" s="22">
        <f>VLOOKUP($B400,Sheet3!$A:$Z,16,FALSE)</f>
        <v>1.0642491240959457E-4</v>
      </c>
      <c r="BE400" s="22">
        <f>VLOOKUP($B400,Sheet3!$A:$Z,17,FALSE)</f>
        <v>8.7329572264991854E-5</v>
      </c>
      <c r="BF400" s="22">
        <f>VLOOKUP($B400,Sheet3!$A:$Z,18,FALSE)</f>
        <v>8.1659021896016411E-5</v>
      </c>
      <c r="BG400" s="22">
        <f>VLOOKUP($B400,Sheet3!$A:$Z,19,FALSE)</f>
        <v>9.8358597151189861E-5</v>
      </c>
      <c r="BH400" s="22">
        <f>VLOOKUP($B400,Sheet3!$A:$Z,20,FALSE)</f>
        <v>5.8171108170038061E-5</v>
      </c>
      <c r="BI400" s="22">
        <f>VLOOKUP($B400,Sheet3!$A:$Z,21,FALSE)</f>
        <v>3.2155965406558738E-5</v>
      </c>
      <c r="BJ400" s="22">
        <f>VLOOKUP($B400,Sheet3!$A:$Z,22,FALSE)</f>
        <v>1.1177308155508915E-4</v>
      </c>
      <c r="BK400" s="22">
        <f>VLOOKUP($B400,Sheet3!$A:$Z,23,FALSE)</f>
        <v>6.7755755797605606E-4</v>
      </c>
      <c r="BL400" s="22">
        <f>VLOOKUP($B400,Sheet3!$A:$Z,24,FALSE)</f>
        <v>2.0889450074272289E-4</v>
      </c>
      <c r="BM400" s="22">
        <f>VLOOKUP($B400,Sheet3!$A:$Z,25,FALSE)</f>
        <v>1.2103607497835929E-4</v>
      </c>
      <c r="BN400" s="22">
        <f>VLOOKUP($B400,Sheet3!$A:$Z,25,FALSE)</f>
        <v>1.2103607497835929E-4</v>
      </c>
    </row>
    <row r="401" spans="1:66" hidden="1" x14ac:dyDescent="0.2">
      <c r="A401">
        <f>VLOOKUP(B401,Sheet3!A:B,2,FALSE)</f>
        <v>0</v>
      </c>
      <c r="B401" s="12" t="s">
        <v>1621</v>
      </c>
      <c r="C401" s="13">
        <v>57.56</v>
      </c>
      <c r="D401" s="13">
        <v>0</v>
      </c>
      <c r="E401" s="12" t="s">
        <v>1622</v>
      </c>
      <c r="F401" s="11" t="s">
        <v>1623</v>
      </c>
      <c r="G401" s="13" t="s">
        <v>307</v>
      </c>
      <c r="H401" s="12"/>
      <c r="I401" s="12"/>
      <c r="J401" s="12" t="s">
        <v>308</v>
      </c>
      <c r="K401" s="12">
        <v>2</v>
      </c>
      <c r="L401" s="12">
        <v>92.16</v>
      </c>
      <c r="M401" s="12">
        <v>5.88</v>
      </c>
      <c r="N401" s="11"/>
      <c r="O401" s="11"/>
      <c r="P401" s="11"/>
      <c r="Q401" s="11"/>
      <c r="R401" s="11"/>
      <c r="S401" s="11"/>
      <c r="T401" s="11"/>
      <c r="U401" s="11" t="s">
        <v>1624</v>
      </c>
      <c r="V401" s="12" t="s">
        <v>1625</v>
      </c>
      <c r="W401" s="11"/>
      <c r="X401" s="14">
        <v>205</v>
      </c>
      <c r="Y401" s="14">
        <v>1119</v>
      </c>
      <c r="Z401" s="14">
        <v>205</v>
      </c>
      <c r="AA401" s="15">
        <v>0.91567736657786403</v>
      </c>
      <c r="AB401" s="16">
        <v>0.38072228954908699</v>
      </c>
      <c r="AC401" s="17">
        <v>1152751</v>
      </c>
      <c r="AD401" s="14">
        <v>30225</v>
      </c>
      <c r="AE401" s="14">
        <v>30225</v>
      </c>
      <c r="AF401" s="14">
        <v>5623.1756097560901</v>
      </c>
      <c r="AG401" s="14">
        <v>5623.1756097560901</v>
      </c>
      <c r="AH401" s="14">
        <v>7339</v>
      </c>
      <c r="AI401" s="14">
        <v>7339</v>
      </c>
      <c r="AJ401" s="14">
        <v>11</v>
      </c>
      <c r="AK401" s="14">
        <v>31</v>
      </c>
      <c r="AL401" s="14">
        <v>0</v>
      </c>
      <c r="AM401" s="14">
        <v>0</v>
      </c>
      <c r="AN401" s="14">
        <v>0</v>
      </c>
      <c r="AO401" s="14">
        <v>0</v>
      </c>
      <c r="AP401" s="14">
        <v>31</v>
      </c>
      <c r="AQ401" s="22">
        <f>VLOOKUP($B401,Sheet3!$A:$Z,3,FALSE)</f>
        <v>3.0995817273562246E-6</v>
      </c>
      <c r="AR401" s="22">
        <f>VLOOKUP($B401,Sheet3!$A:$Z,4,FALSE)</f>
        <v>3.37729797262251E-6</v>
      </c>
      <c r="AS401" s="22">
        <f>VLOOKUP($B401,Sheet3!$A:$Z,5,FALSE)</f>
        <v>2.7601023112698762E-6</v>
      </c>
      <c r="AT401" s="22">
        <f>VLOOKUP($B401,Sheet3!$A:$Z,6,FALSE)</f>
        <v>2.5270688990379694E-6</v>
      </c>
      <c r="AU401" s="22">
        <f>VLOOKUP($B401,Sheet3!$A:$Z,6,FALSE)</f>
        <v>2.5270688990379694E-6</v>
      </c>
      <c r="AV401" s="22">
        <f>VLOOKUP($B401,Sheet3!$A:$Z,8,FALSE)</f>
        <v>4.7609119596628265E-6</v>
      </c>
      <c r="AW401" s="22">
        <f>VLOOKUP($B401,Sheet3!$A:$Z,9,FALSE)</f>
        <v>3.4284126296104918E-6</v>
      </c>
      <c r="AX401" s="22">
        <f>VLOOKUP($B401,Sheet3!$A:$Z,10,FALSE)</f>
        <v>5.0937447238410781E-6</v>
      </c>
      <c r="AY401" s="22">
        <f>VLOOKUP($B401,Sheet3!$A:$Z,11,FALSE)</f>
        <v>1.5725109015461135E-6</v>
      </c>
      <c r="AZ401" s="22">
        <f>VLOOKUP($B401,Sheet3!$A:$Z,12,FALSE)</f>
        <v>2.2877134053956101E-6</v>
      </c>
      <c r="BA401" s="22">
        <f>VLOOKUP($B401,Sheet3!$A:$Z,13,FALSE)</f>
        <v>3.1600728005716113E-6</v>
      </c>
      <c r="BB401" s="22">
        <f>VLOOKUP($B401,Sheet3!$A:$Z,14,FALSE)</f>
        <v>2.0460521164435091E-6</v>
      </c>
      <c r="BC401" s="23">
        <f>VLOOKUP($B401,Sheet3!$A:$Z,15,FALSE)</f>
        <v>3.9531854458296494E-6</v>
      </c>
      <c r="BD401" s="22">
        <f>VLOOKUP($B401,Sheet3!$A:$Z,16,FALSE)</f>
        <v>2.6493445239716051E-4</v>
      </c>
      <c r="BE401" s="22">
        <f>VLOOKUP($B401,Sheet3!$A:$Z,17,FALSE)</f>
        <v>4.4054001987908688E-4</v>
      </c>
      <c r="BF401" s="22">
        <f>VLOOKUP($B401,Sheet3!$A:$Z,18,FALSE)</f>
        <v>2.7517092665385145E-4</v>
      </c>
      <c r="BG401" s="22">
        <f>VLOOKUP($B401,Sheet3!$A:$Z,19,FALSE)</f>
        <v>3.1278378308958408E-4</v>
      </c>
      <c r="BH401" s="22">
        <f>VLOOKUP($B401,Sheet3!$A:$Z,20,FALSE)</f>
        <v>9.8051059602511593E-5</v>
      </c>
      <c r="BI401" s="22">
        <f>VLOOKUP($B401,Sheet3!$A:$Z,21,FALSE)</f>
        <v>1.2347739374419842E-4</v>
      </c>
      <c r="BJ401" s="22">
        <f>VLOOKUP($B401,Sheet3!$A:$Z,22,FALSE)</f>
        <v>2.9078855788413716E-4</v>
      </c>
      <c r="BK401" s="22">
        <f>VLOOKUP($B401,Sheet3!$A:$Z,23,FALSE)</f>
        <v>6.616653506033949E-5</v>
      </c>
      <c r="BL401" s="22">
        <f>VLOOKUP($B401,Sheet3!$A:$Z,24,FALSE)</f>
        <v>4.6088142064647382E-4</v>
      </c>
      <c r="BM401" s="22">
        <f>VLOOKUP($B401,Sheet3!$A:$Z,25,FALSE)</f>
        <v>3.7743243696217321E-5</v>
      </c>
      <c r="BN401" s="22">
        <f>VLOOKUP($B401,Sheet3!$A:$Z,25,FALSE)</f>
        <v>3.7743243696217321E-5</v>
      </c>
    </row>
    <row r="402" spans="1:66" hidden="1" x14ac:dyDescent="0.2">
      <c r="A402" t="str">
        <f>VLOOKUP(B402,Sheet3!A:B,2,FALSE)</f>
        <v>compare with baikal</v>
      </c>
      <c r="B402" s="12" t="s">
        <v>97</v>
      </c>
      <c r="C402" s="13">
        <v>95.61</v>
      </c>
      <c r="D402" s="13">
        <v>0.78</v>
      </c>
      <c r="E402" s="12" t="s">
        <v>505</v>
      </c>
      <c r="F402" s="11" t="s">
        <v>508</v>
      </c>
      <c r="G402" s="13" t="s">
        <v>307</v>
      </c>
      <c r="H402" s="12"/>
      <c r="I402" s="12"/>
      <c r="J402" s="12" t="s">
        <v>308</v>
      </c>
      <c r="K402" s="12">
        <v>24</v>
      </c>
      <c r="L402" s="12">
        <v>98.04</v>
      </c>
      <c r="M402" s="12">
        <v>1.96</v>
      </c>
      <c r="N402" s="11" t="s">
        <v>309</v>
      </c>
      <c r="O402" s="11" t="s">
        <v>496</v>
      </c>
      <c r="P402" s="11" t="s">
        <v>497</v>
      </c>
      <c r="Q402" s="11" t="s">
        <v>509</v>
      </c>
      <c r="R402" s="11" t="s">
        <v>510</v>
      </c>
      <c r="S402" s="11" t="s">
        <v>312</v>
      </c>
      <c r="T402" s="11" t="s">
        <v>312</v>
      </c>
      <c r="U402" s="11" t="s">
        <v>333</v>
      </c>
      <c r="V402" s="12" t="s">
        <v>516</v>
      </c>
      <c r="W402" s="11" t="s">
        <v>517</v>
      </c>
      <c r="X402" s="14">
        <v>96</v>
      </c>
      <c r="Y402" s="14">
        <v>4748</v>
      </c>
      <c r="Z402" s="14">
        <v>96</v>
      </c>
      <c r="AA402" s="15">
        <v>0.91670315747863096</v>
      </c>
      <c r="AB402" s="16">
        <v>0.67964209646227203</v>
      </c>
      <c r="AC402" s="17">
        <v>4836834</v>
      </c>
      <c r="AD402" s="14">
        <v>185327</v>
      </c>
      <c r="AE402" s="14">
        <v>185327</v>
      </c>
      <c r="AF402" s="14">
        <v>50383.6875</v>
      </c>
      <c r="AG402" s="14">
        <v>50383.6875</v>
      </c>
      <c r="AH402" s="14">
        <v>98033</v>
      </c>
      <c r="AI402" s="14">
        <v>98033</v>
      </c>
      <c r="AJ402" s="14">
        <v>11</v>
      </c>
      <c r="AK402" s="14">
        <v>43</v>
      </c>
      <c r="AL402" s="14">
        <v>0</v>
      </c>
      <c r="AM402" s="14">
        <v>1</v>
      </c>
      <c r="AN402" s="14">
        <v>0</v>
      </c>
      <c r="AO402" s="14">
        <v>3</v>
      </c>
      <c r="AP402" s="14">
        <v>47</v>
      </c>
      <c r="AQ402" s="22">
        <f>VLOOKUP($B402,Sheet3!$A:$Z,3,FALSE)</f>
        <v>8.2480327994791775E-4</v>
      </c>
      <c r="AR402" s="22">
        <f>VLOOKUP($B402,Sheet3!$A:$Z,4,FALSE)</f>
        <v>1.7258815140074662E-3</v>
      </c>
      <c r="AS402" s="22">
        <f>VLOOKUP($B402,Sheet3!$A:$Z,5,FALSE)</f>
        <v>1.2581024595706791E-3</v>
      </c>
      <c r="AT402" s="22">
        <f>VLOOKUP($B402,Sheet3!$A:$Z,6,FALSE)</f>
        <v>1.470231685392377E-3</v>
      </c>
      <c r="AU402" s="22">
        <f>VLOOKUP($B402,Sheet3!$A:$Z,6,FALSE)</f>
        <v>1.470231685392377E-3</v>
      </c>
      <c r="AV402" s="22">
        <f>VLOOKUP($B402,Sheet3!$A:$Z,8,FALSE)</f>
        <v>1.8679660635238576E-3</v>
      </c>
      <c r="AW402" s="22">
        <f>VLOOKUP($B402,Sheet3!$A:$Z,9,FALSE)</f>
        <v>1.0686914482968153E-3</v>
      </c>
      <c r="AX402" s="22">
        <f>VLOOKUP($B402,Sheet3!$A:$Z,10,FALSE)</f>
        <v>2.2352331632339668E-3</v>
      </c>
      <c r="AY402" s="22">
        <f>VLOOKUP($B402,Sheet3!$A:$Z,11,FALSE)</f>
        <v>9.4398406206513085E-4</v>
      </c>
      <c r="AZ402" s="22">
        <f>VLOOKUP($B402,Sheet3!$A:$Z,12,FALSE)</f>
        <v>9.7071096446046078E-4</v>
      </c>
      <c r="BA402" s="22">
        <f>VLOOKUP($B402,Sheet3!$A:$Z,13,FALSE)</f>
        <v>1.0338950352112501E-3</v>
      </c>
      <c r="BB402" s="22">
        <f>VLOOKUP($B402,Sheet3!$A:$Z,14,FALSE)</f>
        <v>2.2506998734861477E-3</v>
      </c>
      <c r="BC402" s="23">
        <f>VLOOKUP($B402,Sheet3!$A:$Z,15,FALSE)</f>
        <v>7.7176908822172631E-4</v>
      </c>
      <c r="BD402" s="22">
        <f>VLOOKUP($B402,Sheet3!$A:$Z,16,FALSE)</f>
        <v>2.2859913593558305E-3</v>
      </c>
      <c r="BE402" s="22">
        <f>VLOOKUP($B402,Sheet3!$A:$Z,17,FALSE)</f>
        <v>1.7964964290288542E-3</v>
      </c>
      <c r="BF402" s="22">
        <f>VLOOKUP($B402,Sheet3!$A:$Z,18,FALSE)</f>
        <v>2.1724128050557802E-3</v>
      </c>
      <c r="BG402" s="22">
        <f>VLOOKUP($B402,Sheet3!$A:$Z,19,FALSE)</f>
        <v>2.7274147370073415E-3</v>
      </c>
      <c r="BH402" s="22">
        <f>VLOOKUP($B402,Sheet3!$A:$Z,20,FALSE)</f>
        <v>1.220777744631911E-3</v>
      </c>
      <c r="BI402" s="22">
        <f>VLOOKUP($B402,Sheet3!$A:$Z,21,FALSE)</f>
        <v>1.2671524876312591E-3</v>
      </c>
      <c r="BJ402" s="22">
        <f>VLOOKUP($B402,Sheet3!$A:$Z,22,FALSE)</f>
        <v>1.4054963721949042E-3</v>
      </c>
      <c r="BK402" s="22">
        <f>VLOOKUP($B402,Sheet3!$A:$Z,23,FALSE)</f>
        <v>9.057119531995099E-4</v>
      </c>
      <c r="BL402" s="22">
        <f>VLOOKUP($B402,Sheet3!$A:$Z,24,FALSE)</f>
        <v>1.2344963856782125E-3</v>
      </c>
      <c r="BM402" s="22">
        <f>VLOOKUP($B402,Sheet3!$A:$Z,25,FALSE)</f>
        <v>1.5931256852506964E-3</v>
      </c>
      <c r="BN402" s="22">
        <f>VLOOKUP($B402,Sheet3!$A:$Z,25,FALSE)</f>
        <v>1.5931256852506964E-3</v>
      </c>
    </row>
    <row r="403" spans="1:66" hidden="1" x14ac:dyDescent="0.2">
      <c r="A403">
        <f>VLOOKUP(B403,Sheet3!A:B,2,FALSE)</f>
        <v>0</v>
      </c>
      <c r="B403" s="12" t="s">
        <v>1629</v>
      </c>
      <c r="C403" s="13">
        <v>95.43</v>
      </c>
      <c r="D403" s="13">
        <v>3.93</v>
      </c>
      <c r="E403" s="12" t="s">
        <v>1622</v>
      </c>
      <c r="F403" s="11" t="s">
        <v>1630</v>
      </c>
      <c r="G403" s="13" t="s">
        <v>307</v>
      </c>
      <c r="H403" s="12"/>
      <c r="I403" s="12"/>
      <c r="J403" s="12" t="s">
        <v>308</v>
      </c>
      <c r="K403" s="12">
        <v>10</v>
      </c>
      <c r="L403" s="12">
        <v>100</v>
      </c>
      <c r="M403" s="12">
        <v>5.88</v>
      </c>
      <c r="N403" s="11"/>
      <c r="O403" s="11"/>
      <c r="P403" s="11"/>
      <c r="Q403" s="11"/>
      <c r="R403" s="11"/>
      <c r="S403" s="11"/>
      <c r="T403" s="11"/>
      <c r="U403" s="11" t="s">
        <v>1624</v>
      </c>
      <c r="V403" s="12" t="s">
        <v>1631</v>
      </c>
      <c r="W403" s="11"/>
      <c r="X403" s="14">
        <v>189</v>
      </c>
      <c r="Y403" s="14">
        <v>3122</v>
      </c>
      <c r="Z403" s="14">
        <v>189</v>
      </c>
      <c r="AA403" s="15">
        <v>0.92894662829209096</v>
      </c>
      <c r="AB403" s="16">
        <v>0.63425580408960702</v>
      </c>
      <c r="AC403" s="17">
        <v>3079122</v>
      </c>
      <c r="AD403" s="14">
        <v>163455</v>
      </c>
      <c r="AE403" s="14">
        <v>163455</v>
      </c>
      <c r="AF403" s="14">
        <v>16291.650793650701</v>
      </c>
      <c r="AG403" s="14">
        <v>16291.650793650701</v>
      </c>
      <c r="AH403" s="14">
        <v>28507</v>
      </c>
      <c r="AI403" s="14">
        <v>28507</v>
      </c>
      <c r="AJ403" s="14">
        <v>11</v>
      </c>
      <c r="AK403" s="14">
        <v>40</v>
      </c>
      <c r="AL403" s="14">
        <v>0</v>
      </c>
      <c r="AM403" s="14">
        <v>1</v>
      </c>
      <c r="AN403" s="14">
        <v>1</v>
      </c>
      <c r="AO403" s="14">
        <v>0</v>
      </c>
      <c r="AP403" s="14">
        <v>42</v>
      </c>
      <c r="AQ403" s="22">
        <f>VLOOKUP($B403,Sheet3!$A:$Z,3,FALSE)</f>
        <v>2.1108746949579998E-4</v>
      </c>
      <c r="AR403" s="22">
        <f>VLOOKUP($B403,Sheet3!$A:$Z,4,FALSE)</f>
        <v>3.6577892057157994E-4</v>
      </c>
      <c r="AS403" s="22">
        <f>VLOOKUP($B403,Sheet3!$A:$Z,5,FALSE)</f>
        <v>2.6944498166674754E-4</v>
      </c>
      <c r="AT403" s="22">
        <f>VLOOKUP($B403,Sheet3!$A:$Z,6,FALSE)</f>
        <v>3.3927896300504928E-4</v>
      </c>
      <c r="AU403" s="22">
        <f>VLOOKUP($B403,Sheet3!$A:$Z,6,FALSE)</f>
        <v>3.3927896300504928E-4</v>
      </c>
      <c r="AV403" s="22">
        <f>VLOOKUP($B403,Sheet3!$A:$Z,8,FALSE)</f>
        <v>4.2096033182415779E-4</v>
      </c>
      <c r="AW403" s="22">
        <f>VLOOKUP($B403,Sheet3!$A:$Z,9,FALSE)</f>
        <v>2.4429964325623486E-4</v>
      </c>
      <c r="AX403" s="22">
        <f>VLOOKUP($B403,Sheet3!$A:$Z,10,FALSE)</f>
        <v>5.0202115008194509E-4</v>
      </c>
      <c r="AY403" s="22">
        <f>VLOOKUP($B403,Sheet3!$A:$Z,11,FALSE)</f>
        <v>4.094917866870278E-4</v>
      </c>
      <c r="AZ403" s="22">
        <f>VLOOKUP($B403,Sheet3!$A:$Z,12,FALSE)</f>
        <v>2.1753037120039335E-5</v>
      </c>
      <c r="BA403" s="22">
        <f>VLOOKUP($B403,Sheet3!$A:$Z,13,FALSE)</f>
        <v>3.8134882245319506E-4</v>
      </c>
      <c r="BB403" s="22">
        <f>VLOOKUP($B403,Sheet3!$A:$Z,14,FALSE)</f>
        <v>2.9649353684134697E-5</v>
      </c>
      <c r="BC403" s="23">
        <f>VLOOKUP($B403,Sheet3!$A:$Z,15,FALSE)</f>
        <v>2.915393906488292E-4</v>
      </c>
      <c r="BD403" s="22">
        <f>VLOOKUP($B403,Sheet3!$A:$Z,16,FALSE)</f>
        <v>4.3673431140733491E-4</v>
      </c>
      <c r="BE403" s="22">
        <f>VLOOKUP($B403,Sheet3!$A:$Z,17,FALSE)</f>
        <v>3.2464251475679631E-4</v>
      </c>
      <c r="BF403" s="22">
        <f>VLOOKUP($B403,Sheet3!$A:$Z,18,FALSE)</f>
        <v>4.4406354099659612E-4</v>
      </c>
      <c r="BG403" s="22">
        <f>VLOOKUP($B403,Sheet3!$A:$Z,19,FALSE)</f>
        <v>6.2398586650021714E-4</v>
      </c>
      <c r="BH403" s="22">
        <f>VLOOKUP($B403,Sheet3!$A:$Z,20,FALSE)</f>
        <v>2.3835403338627048E-4</v>
      </c>
      <c r="BI403" s="22">
        <f>VLOOKUP($B403,Sheet3!$A:$Z,21,FALSE)</f>
        <v>2.3977439298768371E-4</v>
      </c>
      <c r="BJ403" s="22">
        <f>VLOOKUP($B403,Sheet3!$A:$Z,22,FALSE)</f>
        <v>5.5358708504089069E-4</v>
      </c>
      <c r="BK403" s="22">
        <f>VLOOKUP($B403,Sheet3!$A:$Z,23,FALSE)</f>
        <v>3.2208319201703343E-4</v>
      </c>
      <c r="BL403" s="22">
        <f>VLOOKUP($B403,Sheet3!$A:$Z,24,FALSE)</f>
        <v>3.9010412532717388E-4</v>
      </c>
      <c r="BM403" s="22">
        <f>VLOOKUP($B403,Sheet3!$A:$Z,25,FALSE)</f>
        <v>4.9029511754007042E-4</v>
      </c>
      <c r="BN403" s="22">
        <f>VLOOKUP($B403,Sheet3!$A:$Z,25,FALSE)</f>
        <v>4.9029511754007042E-4</v>
      </c>
    </row>
    <row r="404" spans="1:66" hidden="1" x14ac:dyDescent="0.2">
      <c r="A404">
        <f>VLOOKUP(B404,Sheet3!A:B,2,FALSE)</f>
        <v>0</v>
      </c>
      <c r="B404" s="12" t="s">
        <v>1632</v>
      </c>
      <c r="C404" s="13">
        <v>59.52</v>
      </c>
      <c r="D404" s="13">
        <v>6.01</v>
      </c>
      <c r="E404" s="12" t="s">
        <v>1622</v>
      </c>
      <c r="F404" s="11" t="s">
        <v>1633</v>
      </c>
      <c r="G404" s="13" t="s">
        <v>307</v>
      </c>
      <c r="H404" s="12"/>
      <c r="I404" s="12"/>
      <c r="J404" s="12" t="s">
        <v>308</v>
      </c>
      <c r="K404" s="12">
        <v>3</v>
      </c>
      <c r="L404" s="12">
        <v>76.47</v>
      </c>
      <c r="M404" s="12">
        <v>5.88</v>
      </c>
      <c r="N404" s="11"/>
      <c r="O404" s="11"/>
      <c r="P404" s="11"/>
      <c r="Q404" s="11"/>
      <c r="R404" s="11"/>
      <c r="S404" s="11"/>
      <c r="T404" s="11"/>
      <c r="U404" s="11" t="s">
        <v>1634</v>
      </c>
      <c r="V404" s="12" t="s">
        <v>1635</v>
      </c>
      <c r="W404" s="11"/>
      <c r="X404" s="14">
        <v>1058</v>
      </c>
      <c r="Y404" s="14">
        <v>3266</v>
      </c>
      <c r="Z404" s="14">
        <v>1058</v>
      </c>
      <c r="AA404" s="15">
        <v>0.87998717886234101</v>
      </c>
      <c r="AB404" s="16">
        <v>0.643770880151178</v>
      </c>
      <c r="AC404" s="17">
        <v>2810983</v>
      </c>
      <c r="AD404" s="14">
        <v>12086</v>
      </c>
      <c r="AE404" s="14">
        <v>12086</v>
      </c>
      <c r="AF404" s="14">
        <v>2656.88374291115</v>
      </c>
      <c r="AG404" s="14">
        <v>2656.88374291115</v>
      </c>
      <c r="AH404" s="14">
        <v>2741</v>
      </c>
      <c r="AI404" s="14">
        <v>2741</v>
      </c>
      <c r="AJ404" s="14">
        <v>11</v>
      </c>
      <c r="AK404" s="14">
        <v>21</v>
      </c>
      <c r="AL404" s="14">
        <v>0</v>
      </c>
      <c r="AM404" s="14">
        <v>0</v>
      </c>
      <c r="AN404" s="14">
        <v>0</v>
      </c>
      <c r="AO404" s="14">
        <v>2</v>
      </c>
      <c r="AP404" s="14">
        <v>23</v>
      </c>
      <c r="AQ404" s="22">
        <f>VLOOKUP($B404,Sheet3!$A:$Z,3,FALSE)</f>
        <v>5.3321423629675458E-4</v>
      </c>
      <c r="AR404" s="22">
        <f>VLOOKUP($B404,Sheet3!$A:$Z,4,FALSE)</f>
        <v>2.1329011399023607E-4</v>
      </c>
      <c r="AS404" s="22">
        <f>VLOOKUP($B404,Sheet3!$A:$Z,5,FALSE)</f>
        <v>6.3596754225765813E-4</v>
      </c>
      <c r="AT404" s="22">
        <f>VLOOKUP($B404,Sheet3!$A:$Z,6,FALSE)</f>
        <v>1.3803418311447022E-4</v>
      </c>
      <c r="AU404" s="22">
        <f>VLOOKUP($B404,Sheet3!$A:$Z,6,FALSE)</f>
        <v>1.3803418311447022E-4</v>
      </c>
      <c r="AV404" s="22">
        <f>VLOOKUP($B404,Sheet3!$A:$Z,8,FALSE)</f>
        <v>7.7566861186152123E-6</v>
      </c>
      <c r="AW404" s="22">
        <f>VLOOKUP($B404,Sheet3!$A:$Z,9,FALSE)</f>
        <v>4.7059035172315802E-5</v>
      </c>
      <c r="AX404" s="22">
        <f>VLOOKUP($B404,Sheet3!$A:$Z,10,FALSE)</f>
        <v>6.4045323412884661E-6</v>
      </c>
      <c r="AY404" s="22">
        <f>VLOOKUP($B404,Sheet3!$A:$Z,11,FALSE)</f>
        <v>9.5625726676117693E-6</v>
      </c>
      <c r="AZ404" s="22">
        <f>VLOOKUP($B404,Sheet3!$A:$Z,12,FALSE)</f>
        <v>6.0189670430106195E-5</v>
      </c>
      <c r="BA404" s="22">
        <f>VLOOKUP($B404,Sheet3!$A:$Z,13,FALSE)</f>
        <v>9.1610057047400124E-6</v>
      </c>
      <c r="BB404" s="22">
        <f>VLOOKUP($B404,Sheet3!$A:$Z,14,FALSE)</f>
        <v>3.7485287619315637E-5</v>
      </c>
      <c r="BC404" s="23">
        <f>VLOOKUP($B404,Sheet3!$A:$Z,15,FALSE)</f>
        <v>8.0812490805342313E-6</v>
      </c>
      <c r="BD404" s="22">
        <f>VLOOKUP($B404,Sheet3!$A:$Z,16,FALSE)</f>
        <v>4.423842329195119E-4</v>
      </c>
      <c r="BE404" s="22">
        <f>VLOOKUP($B404,Sheet3!$A:$Z,17,FALSE)</f>
        <v>6.8973299748515868E-4</v>
      </c>
      <c r="BF404" s="22">
        <f>VLOOKUP($B404,Sheet3!$A:$Z,18,FALSE)</f>
        <v>1.9672945052386166E-4</v>
      </c>
      <c r="BG404" s="22">
        <f>VLOOKUP($B404,Sheet3!$A:$Z,19,FALSE)</f>
        <v>9.0046012388586472E-6</v>
      </c>
      <c r="BH404" s="22">
        <f>VLOOKUP($B404,Sheet3!$A:$Z,20,FALSE)</f>
        <v>2.7760066953429846E-5</v>
      </c>
      <c r="BI404" s="22">
        <f>VLOOKUP($B404,Sheet3!$A:$Z,21,FALSE)</f>
        <v>9.3862510662503986E-4</v>
      </c>
      <c r="BJ404" s="22">
        <f>VLOOKUP($B404,Sheet3!$A:$Z,22,FALSE)</f>
        <v>5.544496351251374E-6</v>
      </c>
      <c r="BK404" s="22">
        <f>VLOOKUP($B404,Sheet3!$A:$Z,23,FALSE)</f>
        <v>1.741576151535268E-5</v>
      </c>
      <c r="BL404" s="22">
        <f>VLOOKUP($B404,Sheet3!$A:$Z,24,FALSE)</f>
        <v>9.9393758525333183E-6</v>
      </c>
      <c r="BM404" s="22">
        <f>VLOOKUP($B404,Sheet3!$A:$Z,25,FALSE)</f>
        <v>6.5600550852337579E-6</v>
      </c>
      <c r="BN404" s="22">
        <f>VLOOKUP($B404,Sheet3!$A:$Z,25,FALSE)</f>
        <v>6.5600550852337579E-6</v>
      </c>
    </row>
    <row r="405" spans="1:66" hidden="1" x14ac:dyDescent="0.2">
      <c r="A405" t="str">
        <f>VLOOKUP(B405,Sheet3!A:B,2,FALSE)</f>
        <v>compare with baikal</v>
      </c>
      <c r="B405" s="12" t="s">
        <v>168</v>
      </c>
      <c r="C405" s="13">
        <v>96.09</v>
      </c>
      <c r="D405" s="13">
        <v>4.8</v>
      </c>
      <c r="E405" s="12" t="s">
        <v>505</v>
      </c>
      <c r="F405" s="11" t="s">
        <v>508</v>
      </c>
      <c r="G405" s="13" t="s">
        <v>307</v>
      </c>
      <c r="H405" s="12"/>
      <c r="I405" s="12"/>
      <c r="J405" s="12" t="s">
        <v>308</v>
      </c>
      <c r="K405" s="12">
        <v>19</v>
      </c>
      <c r="L405" s="12">
        <v>98.04</v>
      </c>
      <c r="M405" s="12">
        <v>15.69</v>
      </c>
      <c r="N405" s="11" t="s">
        <v>309</v>
      </c>
      <c r="O405" s="11" t="s">
        <v>496</v>
      </c>
      <c r="P405" s="11" t="s">
        <v>497</v>
      </c>
      <c r="Q405" s="11" t="s">
        <v>312</v>
      </c>
      <c r="R405" s="11" t="s">
        <v>312</v>
      </c>
      <c r="S405" s="11" t="s">
        <v>312</v>
      </c>
      <c r="T405" s="11" t="s">
        <v>312</v>
      </c>
      <c r="U405" s="11" t="s">
        <v>333</v>
      </c>
      <c r="V405" s="12" t="s">
        <v>518</v>
      </c>
      <c r="W405" s="11" t="s">
        <v>519</v>
      </c>
      <c r="X405" s="14">
        <v>712</v>
      </c>
      <c r="Y405" s="14">
        <v>4451</v>
      </c>
      <c r="Z405" s="14">
        <v>712</v>
      </c>
      <c r="AA405" s="15">
        <v>0.93863889613198903</v>
      </c>
      <c r="AB405" s="16">
        <v>0.72405570318458701</v>
      </c>
      <c r="AC405" s="17">
        <v>4095852</v>
      </c>
      <c r="AD405" s="14">
        <v>44434</v>
      </c>
      <c r="AE405" s="14">
        <v>44434</v>
      </c>
      <c r="AF405" s="14">
        <v>5752.6011235955002</v>
      </c>
      <c r="AG405" s="14">
        <v>5752.6011235955002</v>
      </c>
      <c r="AH405" s="14">
        <v>7730</v>
      </c>
      <c r="AI405" s="14">
        <v>7730</v>
      </c>
      <c r="AJ405" s="14">
        <v>11</v>
      </c>
      <c r="AK405" s="14">
        <v>37</v>
      </c>
      <c r="AL405" s="14">
        <v>0</v>
      </c>
      <c r="AM405" s="14">
        <v>0</v>
      </c>
      <c r="AN405" s="14">
        <v>0</v>
      </c>
      <c r="AO405" s="14">
        <v>0</v>
      </c>
      <c r="AP405" s="14">
        <v>37</v>
      </c>
      <c r="AQ405" s="22">
        <f>VLOOKUP($B405,Sheet3!$A:$Z,3,FALSE)</f>
        <v>4.5057107406229084E-4</v>
      </c>
      <c r="AR405" s="22">
        <f>VLOOKUP($B405,Sheet3!$A:$Z,4,FALSE)</f>
        <v>8.6739003214190958E-4</v>
      </c>
      <c r="AS405" s="22">
        <f>VLOOKUP($B405,Sheet3!$A:$Z,5,FALSE)</f>
        <v>5.6762915234097626E-4</v>
      </c>
      <c r="AT405" s="22">
        <f>VLOOKUP($B405,Sheet3!$A:$Z,6,FALSE)</f>
        <v>7.2607227707943147E-4</v>
      </c>
      <c r="AU405" s="22">
        <f>VLOOKUP($B405,Sheet3!$A:$Z,6,FALSE)</f>
        <v>7.2607227707943147E-4</v>
      </c>
      <c r="AV405" s="22">
        <f>VLOOKUP($B405,Sheet3!$A:$Z,8,FALSE)</f>
        <v>9.4737308392245205E-4</v>
      </c>
      <c r="AW405" s="22">
        <f>VLOOKUP($B405,Sheet3!$A:$Z,9,FALSE)</f>
        <v>4.4838861623731338E-4</v>
      </c>
      <c r="AX405" s="22">
        <f>VLOOKUP($B405,Sheet3!$A:$Z,10,FALSE)</f>
        <v>1.1280161061925902E-3</v>
      </c>
      <c r="AY405" s="22">
        <f>VLOOKUP($B405,Sheet3!$A:$Z,11,FALSE)</f>
        <v>1.0237494406037933E-3</v>
      </c>
      <c r="AZ405" s="22">
        <f>VLOOKUP($B405,Sheet3!$A:$Z,12,FALSE)</f>
        <v>9.2024356867882222E-5</v>
      </c>
      <c r="BA405" s="22">
        <f>VLOOKUP($B405,Sheet3!$A:$Z,13,FALSE)</f>
        <v>8.4988920600952925E-4</v>
      </c>
      <c r="BB405" s="22">
        <f>VLOOKUP($B405,Sheet3!$A:$Z,14,FALSE)</f>
        <v>1.4655518026394132E-4</v>
      </c>
      <c r="BC405" s="23">
        <f>VLOOKUP($B405,Sheet3!$A:$Z,15,FALSE)</f>
        <v>7.3594695558221244E-4</v>
      </c>
      <c r="BD405" s="22">
        <f>VLOOKUP($B405,Sheet3!$A:$Z,16,FALSE)</f>
        <v>1.196535721045102E-3</v>
      </c>
      <c r="BE405" s="22">
        <f>VLOOKUP($B405,Sheet3!$A:$Z,17,FALSE)</f>
        <v>9.4527908636098275E-4</v>
      </c>
      <c r="BF405" s="22">
        <f>VLOOKUP($B405,Sheet3!$A:$Z,18,FALSE)</f>
        <v>1.20817475699951E-3</v>
      </c>
      <c r="BG405" s="22">
        <f>VLOOKUP($B405,Sheet3!$A:$Z,19,FALSE)</f>
        <v>1.2837105517320927E-3</v>
      </c>
      <c r="BH405" s="22">
        <f>VLOOKUP($B405,Sheet3!$A:$Z,20,FALSE)</f>
        <v>5.4867264948352625E-4</v>
      </c>
      <c r="BI405" s="22">
        <f>VLOOKUP($B405,Sheet3!$A:$Z,21,FALSE)</f>
        <v>4.9479264685134481E-4</v>
      </c>
      <c r="BJ405" s="22">
        <f>VLOOKUP($B405,Sheet3!$A:$Z,22,FALSE)</f>
        <v>7.9093234558741312E-4</v>
      </c>
      <c r="BK405" s="22">
        <f>VLOOKUP($B405,Sheet3!$A:$Z,23,FALSE)</f>
        <v>4.6166890949761425E-4</v>
      </c>
      <c r="BL405" s="22">
        <f>VLOOKUP($B405,Sheet3!$A:$Z,24,FALSE)</f>
        <v>7.1495960715367785E-4</v>
      </c>
      <c r="BM405" s="22">
        <f>VLOOKUP($B405,Sheet3!$A:$Z,25,FALSE)</f>
        <v>8.3925052269627791E-4</v>
      </c>
      <c r="BN405" s="22">
        <f>VLOOKUP($B405,Sheet3!$A:$Z,25,FALSE)</f>
        <v>8.3925052269627791E-4</v>
      </c>
    </row>
    <row r="406" spans="1:66" hidden="1" x14ac:dyDescent="0.2">
      <c r="A406">
        <f>VLOOKUP(B406,Sheet3!A:B,2,FALSE)</f>
        <v>0</v>
      </c>
      <c r="B406" s="12" t="s">
        <v>1642</v>
      </c>
      <c r="C406" s="13">
        <v>91.91</v>
      </c>
      <c r="D406" s="13">
        <v>4.17</v>
      </c>
      <c r="E406" s="12" t="s">
        <v>1622</v>
      </c>
      <c r="F406" s="11" t="s">
        <v>1643</v>
      </c>
      <c r="G406" s="13" t="s">
        <v>307</v>
      </c>
      <c r="H406" s="12"/>
      <c r="I406" s="12"/>
      <c r="J406" s="12" t="s">
        <v>308</v>
      </c>
      <c r="K406" s="12">
        <v>6</v>
      </c>
      <c r="L406" s="12">
        <v>100</v>
      </c>
      <c r="M406" s="12">
        <v>2.63</v>
      </c>
      <c r="N406" s="11" t="s">
        <v>309</v>
      </c>
      <c r="O406" s="11" t="s">
        <v>496</v>
      </c>
      <c r="P406" s="11" t="s">
        <v>795</v>
      </c>
      <c r="Q406" s="11" t="s">
        <v>1644</v>
      </c>
      <c r="R406" s="11" t="s">
        <v>312</v>
      </c>
      <c r="S406" s="11" t="s">
        <v>312</v>
      </c>
      <c r="T406" s="11" t="s">
        <v>312</v>
      </c>
      <c r="U406" s="11" t="s">
        <v>1645</v>
      </c>
      <c r="V406" s="12" t="s">
        <v>1646</v>
      </c>
      <c r="W406" s="11" t="s">
        <v>1647</v>
      </c>
      <c r="X406" s="14">
        <v>279</v>
      </c>
      <c r="Y406" s="14">
        <v>4231</v>
      </c>
      <c r="Z406" s="14">
        <v>279</v>
      </c>
      <c r="AA406" s="15">
        <v>0.91271658001900402</v>
      </c>
      <c r="AB406" s="16">
        <v>0.59219325673948997</v>
      </c>
      <c r="AC406" s="17">
        <v>3939133</v>
      </c>
      <c r="AD406" s="14">
        <v>91974</v>
      </c>
      <c r="AE406" s="14">
        <v>91974</v>
      </c>
      <c r="AF406" s="14">
        <v>14118.756272401401</v>
      </c>
      <c r="AG406" s="14">
        <v>14118.756272401401</v>
      </c>
      <c r="AH406" s="14">
        <v>26135</v>
      </c>
      <c r="AI406" s="14">
        <v>26135</v>
      </c>
      <c r="AJ406" s="14">
        <v>11</v>
      </c>
      <c r="AK406" s="14">
        <v>38</v>
      </c>
      <c r="AL406" s="14">
        <v>0</v>
      </c>
      <c r="AM406" s="14">
        <v>1</v>
      </c>
      <c r="AN406" s="14">
        <v>0</v>
      </c>
      <c r="AO406" s="14">
        <v>1</v>
      </c>
      <c r="AP406" s="14">
        <v>40</v>
      </c>
      <c r="AQ406" s="22">
        <f>VLOOKUP($B406,Sheet3!$A:$Z,3,FALSE)</f>
        <v>1.6349563085791614E-4</v>
      </c>
      <c r="AR406" s="22">
        <f>VLOOKUP($B406,Sheet3!$A:$Z,4,FALSE)</f>
        <v>2.290678890255134E-4</v>
      </c>
      <c r="AS406" s="22">
        <f>VLOOKUP($B406,Sheet3!$A:$Z,5,FALSE)</f>
        <v>1.8809154658915112E-4</v>
      </c>
      <c r="AT406" s="22">
        <f>VLOOKUP($B406,Sheet3!$A:$Z,6,FALSE)</f>
        <v>2.1396628276133987E-4</v>
      </c>
      <c r="AU406" s="22">
        <f>VLOOKUP($B406,Sheet3!$A:$Z,6,FALSE)</f>
        <v>2.1396628276133987E-4</v>
      </c>
      <c r="AV406" s="22">
        <f>VLOOKUP($B406,Sheet3!$A:$Z,8,FALSE)</f>
        <v>2.3484610597317198E-4</v>
      </c>
      <c r="AW406" s="22">
        <f>VLOOKUP($B406,Sheet3!$A:$Z,9,FALSE)</f>
        <v>2.6787439587919361E-4</v>
      </c>
      <c r="AX406" s="22">
        <f>VLOOKUP($B406,Sheet3!$A:$Z,10,FALSE)</f>
        <v>2.7149123753989537E-4</v>
      </c>
      <c r="AY406" s="22">
        <f>VLOOKUP($B406,Sheet3!$A:$Z,11,FALSE)</f>
        <v>1.0944865897466451E-4</v>
      </c>
      <c r="AZ406" s="22">
        <f>VLOOKUP($B406,Sheet3!$A:$Z,12,FALSE)</f>
        <v>6.1647133383594495E-4</v>
      </c>
      <c r="BA406" s="22">
        <f>VLOOKUP($B406,Sheet3!$A:$Z,13,FALSE)</f>
        <v>1.3289455812001732E-4</v>
      </c>
      <c r="BB406" s="22">
        <f>VLOOKUP($B406,Sheet3!$A:$Z,14,FALSE)</f>
        <v>1.3032728401179731E-3</v>
      </c>
      <c r="BC406" s="23">
        <f>VLOOKUP($B406,Sheet3!$A:$Z,15,FALSE)</f>
        <v>1.0641263194788006E-4</v>
      </c>
      <c r="BD406" s="22">
        <f>VLOOKUP($B406,Sheet3!$A:$Z,16,FALSE)</f>
        <v>5.8354704666432986E-4</v>
      </c>
      <c r="BE406" s="22">
        <f>VLOOKUP($B406,Sheet3!$A:$Z,17,FALSE)</f>
        <v>5.7444754376151299E-4</v>
      </c>
      <c r="BF406" s="22">
        <f>VLOOKUP($B406,Sheet3!$A:$Z,18,FALSE)</f>
        <v>5.8804451677479128E-4</v>
      </c>
      <c r="BG406" s="22">
        <f>VLOOKUP($B406,Sheet3!$A:$Z,19,FALSE)</f>
        <v>7.1810358399247059E-4</v>
      </c>
      <c r="BH406" s="22">
        <f>VLOOKUP($B406,Sheet3!$A:$Z,20,FALSE)</f>
        <v>3.9042474187732195E-4</v>
      </c>
      <c r="BI406" s="22">
        <f>VLOOKUP($B406,Sheet3!$A:$Z,21,FALSE)</f>
        <v>4.7660505887702306E-4</v>
      </c>
      <c r="BJ406" s="22">
        <f>VLOOKUP($B406,Sheet3!$A:$Z,22,FALSE)</f>
        <v>2.020870532933664E-4</v>
      </c>
      <c r="BK406" s="22">
        <f>VLOOKUP($B406,Sheet3!$A:$Z,23,FALSE)</f>
        <v>2.0768759676835987E-4</v>
      </c>
      <c r="BL406" s="22">
        <f>VLOOKUP($B406,Sheet3!$A:$Z,24,FALSE)</f>
        <v>1.4141612412173346E-4</v>
      </c>
      <c r="BM406" s="22">
        <f>VLOOKUP($B406,Sheet3!$A:$Z,25,FALSE)</f>
        <v>3.35606998583087E-4</v>
      </c>
      <c r="BN406" s="22">
        <f>VLOOKUP($B406,Sheet3!$A:$Z,25,FALSE)</f>
        <v>3.35606998583087E-4</v>
      </c>
    </row>
    <row r="407" spans="1:66" hidden="1" x14ac:dyDescent="0.2">
      <c r="A407">
        <f>VLOOKUP(B407,Sheet3!A:B,2,FALSE)</f>
        <v>0</v>
      </c>
      <c r="B407" s="12" t="s">
        <v>1648</v>
      </c>
      <c r="C407" s="13">
        <v>72.47</v>
      </c>
      <c r="D407" s="13">
        <v>6.29</v>
      </c>
      <c r="E407" s="12" t="s">
        <v>1622</v>
      </c>
      <c r="F407" s="11" t="s">
        <v>1649</v>
      </c>
      <c r="G407" s="13" t="s">
        <v>307</v>
      </c>
      <c r="H407" s="12"/>
      <c r="I407" s="12"/>
      <c r="J407" s="12" t="s">
        <v>308</v>
      </c>
      <c r="K407" s="12">
        <v>24</v>
      </c>
      <c r="L407" s="12">
        <v>84.31</v>
      </c>
      <c r="M407" s="12">
        <v>3.92</v>
      </c>
      <c r="N407" s="11"/>
      <c r="O407" s="11"/>
      <c r="P407" s="11"/>
      <c r="Q407" s="11"/>
      <c r="R407" s="11"/>
      <c r="S407" s="11"/>
      <c r="T407" s="11"/>
      <c r="U407" s="11" t="s">
        <v>1624</v>
      </c>
      <c r="V407" s="12" t="s">
        <v>1650</v>
      </c>
      <c r="W407" s="11"/>
      <c r="X407" s="14">
        <v>356</v>
      </c>
      <c r="Y407" s="14">
        <v>2300</v>
      </c>
      <c r="Z407" s="14">
        <v>356</v>
      </c>
      <c r="AA407" s="15">
        <v>0.95528403931760997</v>
      </c>
      <c r="AB407" s="16">
        <v>0.62146606911000801</v>
      </c>
      <c r="AC407" s="17">
        <v>2192707</v>
      </c>
      <c r="AD407" s="14">
        <v>52928</v>
      </c>
      <c r="AE407" s="14">
        <v>52928</v>
      </c>
      <c r="AF407" s="14">
        <v>6159.2893258426902</v>
      </c>
      <c r="AG407" s="14">
        <v>6159.2893258426902</v>
      </c>
      <c r="AH407" s="14">
        <v>8098</v>
      </c>
      <c r="AI407" s="14">
        <v>8098</v>
      </c>
      <c r="AJ407" s="14">
        <v>11</v>
      </c>
      <c r="AK407" s="14">
        <v>21</v>
      </c>
      <c r="AL407" s="14">
        <v>0</v>
      </c>
      <c r="AM407" s="14">
        <v>0</v>
      </c>
      <c r="AN407" s="14">
        <v>0</v>
      </c>
      <c r="AO407" s="14">
        <v>0</v>
      </c>
      <c r="AP407" s="14">
        <v>21</v>
      </c>
      <c r="AQ407" s="22">
        <f>VLOOKUP($B407,Sheet3!$A:$Z,3,FALSE)</f>
        <v>3.8138753703295786E-5</v>
      </c>
      <c r="AR407" s="22">
        <f>VLOOKUP($B407,Sheet3!$A:$Z,4,FALSE)</f>
        <v>2.7632180389909606E-5</v>
      </c>
      <c r="AS407" s="22">
        <f>VLOOKUP($B407,Sheet3!$A:$Z,5,FALSE)</f>
        <v>3.3851791917442224E-5</v>
      </c>
      <c r="AT407" s="22">
        <f>VLOOKUP($B407,Sheet3!$A:$Z,6,FALSE)</f>
        <v>4.0697037689122182E-5</v>
      </c>
      <c r="AU407" s="22">
        <f>VLOOKUP($B407,Sheet3!$A:$Z,6,FALSE)</f>
        <v>4.0697037689122182E-5</v>
      </c>
      <c r="AV407" s="22">
        <f>VLOOKUP($B407,Sheet3!$A:$Z,8,FALSE)</f>
        <v>5.9744515872886254E-5</v>
      </c>
      <c r="AW407" s="22">
        <f>VLOOKUP($B407,Sheet3!$A:$Z,9,FALSE)</f>
        <v>3.7061857268146461E-5</v>
      </c>
      <c r="AX407" s="22">
        <f>VLOOKUP($B407,Sheet3!$A:$Z,10,FALSE)</f>
        <v>5.1552350668996103E-5</v>
      </c>
      <c r="AY407" s="22">
        <f>VLOOKUP($B407,Sheet3!$A:$Z,11,FALSE)</f>
        <v>2.6569627651870144E-5</v>
      </c>
      <c r="AZ407" s="22">
        <f>VLOOKUP($B407,Sheet3!$A:$Z,12,FALSE)</f>
        <v>1.5150920923719543E-5</v>
      </c>
      <c r="BA407" s="22">
        <f>VLOOKUP($B407,Sheet3!$A:$Z,13,FALSE)</f>
        <v>3.353673209466504E-5</v>
      </c>
      <c r="BB407" s="22">
        <f>VLOOKUP($B407,Sheet3!$A:$Z,14,FALSE)</f>
        <v>2.8020080974145262E-5</v>
      </c>
      <c r="BC407" s="23">
        <f>VLOOKUP($B407,Sheet3!$A:$Z,15,FALSE)</f>
        <v>2.4835465752344659E-5</v>
      </c>
      <c r="BD407" s="22">
        <f>VLOOKUP($B407,Sheet3!$A:$Z,16,FALSE)</f>
        <v>4.0054460274661307E-5</v>
      </c>
      <c r="BE407" s="22">
        <f>VLOOKUP($B407,Sheet3!$A:$Z,17,FALSE)</f>
        <v>3.0426114069249485E-5</v>
      </c>
      <c r="BF407" s="22">
        <f>VLOOKUP($B407,Sheet3!$A:$Z,18,FALSE)</f>
        <v>3.3727728260535675E-5</v>
      </c>
      <c r="BG407" s="22">
        <f>VLOOKUP($B407,Sheet3!$A:$Z,19,FALSE)</f>
        <v>4.772858833717935E-5</v>
      </c>
      <c r="BH407" s="22">
        <f>VLOOKUP($B407,Sheet3!$A:$Z,20,FALSE)</f>
        <v>2.6367884214538333E-5</v>
      </c>
      <c r="BI407" s="22">
        <f>VLOOKUP($B407,Sheet3!$A:$Z,21,FALSE)</f>
        <v>2.2224792760801828E-5</v>
      </c>
      <c r="BJ407" s="22">
        <f>VLOOKUP($B407,Sheet3!$A:$Z,22,FALSE)</f>
        <v>3.7292356050149489E-5</v>
      </c>
      <c r="BK407" s="22">
        <f>VLOOKUP($B407,Sheet3!$A:$Z,23,FALSE)</f>
        <v>5.539231104006978E-5</v>
      </c>
      <c r="BL407" s="22">
        <f>VLOOKUP($B407,Sheet3!$A:$Z,24,FALSE)</f>
        <v>4.0664950510252798E-5</v>
      </c>
      <c r="BM407" s="22">
        <f>VLOOKUP($B407,Sheet3!$A:$Z,25,FALSE)</f>
        <v>5.8915106494718813E-5</v>
      </c>
      <c r="BN407" s="22">
        <f>VLOOKUP($B407,Sheet3!$A:$Z,25,FALSE)</f>
        <v>5.8915106494718813E-5</v>
      </c>
    </row>
    <row r="408" spans="1:66" hidden="1" x14ac:dyDescent="0.2">
      <c r="A408">
        <f>VLOOKUP(B408,Sheet3!A:B,2,FALSE)</f>
        <v>0</v>
      </c>
      <c r="B408" s="12" t="s">
        <v>1651</v>
      </c>
      <c r="C408" s="13">
        <v>84.36</v>
      </c>
      <c r="D408" s="13">
        <v>5.75</v>
      </c>
      <c r="E408" s="12" t="s">
        <v>1622</v>
      </c>
      <c r="F408" s="11" t="s">
        <v>1649</v>
      </c>
      <c r="G408" s="13" t="s">
        <v>307</v>
      </c>
      <c r="H408" s="12"/>
      <c r="I408" s="12"/>
      <c r="J408" s="12" t="s">
        <v>308</v>
      </c>
      <c r="K408" s="12">
        <v>17</v>
      </c>
      <c r="L408" s="12">
        <v>68.63</v>
      </c>
      <c r="M408" s="12">
        <v>2.63</v>
      </c>
      <c r="N408" s="11" t="s">
        <v>1652</v>
      </c>
      <c r="O408" s="11" t="s">
        <v>312</v>
      </c>
      <c r="P408" s="11" t="s">
        <v>312</v>
      </c>
      <c r="Q408" s="11" t="s">
        <v>312</v>
      </c>
      <c r="R408" s="11" t="s">
        <v>312</v>
      </c>
      <c r="S408" s="11" t="s">
        <v>312</v>
      </c>
      <c r="T408" s="11" t="s">
        <v>312</v>
      </c>
      <c r="U408" s="11" t="s">
        <v>1624</v>
      </c>
      <c r="V408" s="12" t="s">
        <v>1653</v>
      </c>
      <c r="W408" s="11"/>
      <c r="X408" s="14">
        <v>219</v>
      </c>
      <c r="Y408" s="14">
        <v>2382</v>
      </c>
      <c r="Z408" s="14">
        <v>219</v>
      </c>
      <c r="AA408" s="15">
        <v>0.94025210839490503</v>
      </c>
      <c r="AB408" s="16">
        <v>0.60549225847598498</v>
      </c>
      <c r="AC408" s="17">
        <v>2358192</v>
      </c>
      <c r="AD408" s="14">
        <v>87636</v>
      </c>
      <c r="AE408" s="14">
        <v>87636</v>
      </c>
      <c r="AF408" s="14">
        <v>10768</v>
      </c>
      <c r="AG408" s="14">
        <v>10768</v>
      </c>
      <c r="AH408" s="14">
        <v>16661</v>
      </c>
      <c r="AI408" s="14">
        <v>16661</v>
      </c>
      <c r="AJ408" s="14">
        <v>11</v>
      </c>
      <c r="AK408" s="14">
        <v>33</v>
      </c>
      <c r="AL408" s="14">
        <v>0</v>
      </c>
      <c r="AM408" s="14">
        <v>0</v>
      </c>
      <c r="AN408" s="14">
        <v>0</v>
      </c>
      <c r="AO408" s="14">
        <v>0</v>
      </c>
      <c r="AP408" s="14">
        <v>33</v>
      </c>
      <c r="AQ408" s="22">
        <f>VLOOKUP($B408,Sheet3!$A:$Z,3,FALSE)</f>
        <v>6.0622684935609332E-5</v>
      </c>
      <c r="AR408" s="22">
        <f>VLOOKUP($B408,Sheet3!$A:$Z,4,FALSE)</f>
        <v>5.1634868668632001E-5</v>
      </c>
      <c r="AS408" s="22">
        <f>VLOOKUP($B408,Sheet3!$A:$Z,5,FALSE)</f>
        <v>5.5789006487470328E-5</v>
      </c>
      <c r="AT408" s="22">
        <f>VLOOKUP($B408,Sheet3!$A:$Z,6,FALSE)</f>
        <v>6.8893435534847288E-5</v>
      </c>
      <c r="AU408" s="22">
        <f>VLOOKUP($B408,Sheet3!$A:$Z,6,FALSE)</f>
        <v>6.8893435534847288E-5</v>
      </c>
      <c r="AV408" s="22">
        <f>VLOOKUP($B408,Sheet3!$A:$Z,8,FALSE)</f>
        <v>8.7042111709255749E-5</v>
      </c>
      <c r="AW408" s="22">
        <f>VLOOKUP($B408,Sheet3!$A:$Z,9,FALSE)</f>
        <v>6.2825578762085345E-5</v>
      </c>
      <c r="AX408" s="22">
        <f>VLOOKUP($B408,Sheet3!$A:$Z,10,FALSE)</f>
        <v>7.8598410231924923E-5</v>
      </c>
      <c r="AY408" s="22">
        <f>VLOOKUP($B408,Sheet3!$A:$Z,11,FALSE)</f>
        <v>4.794291327542599E-5</v>
      </c>
      <c r="AZ408" s="22">
        <f>VLOOKUP($B408,Sheet3!$A:$Z,12,FALSE)</f>
        <v>4.2205676452106664E-5</v>
      </c>
      <c r="BA408" s="22">
        <f>VLOOKUP($B408,Sheet3!$A:$Z,13,FALSE)</f>
        <v>5.8553918523488145E-5</v>
      </c>
      <c r="BB408" s="22">
        <f>VLOOKUP($B408,Sheet3!$A:$Z,14,FALSE)</f>
        <v>6.9930152469777041E-5</v>
      </c>
      <c r="BC408" s="23">
        <f>VLOOKUP($B408,Sheet3!$A:$Z,15,FALSE)</f>
        <v>4.5956252763582944E-5</v>
      </c>
      <c r="BD408" s="22">
        <f>VLOOKUP($B408,Sheet3!$A:$Z,16,FALSE)</f>
        <v>6.90199098995036E-5</v>
      </c>
      <c r="BE408" s="22">
        <f>VLOOKUP($B408,Sheet3!$A:$Z,17,FALSE)</f>
        <v>4.8070904273446554E-5</v>
      </c>
      <c r="BF408" s="22">
        <f>VLOOKUP($B408,Sheet3!$A:$Z,18,FALSE)</f>
        <v>6.2621009047157482E-5</v>
      </c>
      <c r="BG408" s="22">
        <f>VLOOKUP($B408,Sheet3!$A:$Z,19,FALSE)</f>
        <v>9.0085943094240264E-5</v>
      </c>
      <c r="BH408" s="22">
        <f>VLOOKUP($B408,Sheet3!$A:$Z,20,FALSE)</f>
        <v>5.3792071217567308E-5</v>
      </c>
      <c r="BI408" s="22">
        <f>VLOOKUP($B408,Sheet3!$A:$Z,21,FALSE)</f>
        <v>4.2535014537993068E-5</v>
      </c>
      <c r="BJ408" s="22">
        <f>VLOOKUP($B408,Sheet3!$A:$Z,22,FALSE)</f>
        <v>7.3849372383799541E-5</v>
      </c>
      <c r="BK408" s="22">
        <f>VLOOKUP($B408,Sheet3!$A:$Z,23,FALSE)</f>
        <v>8.3911159208595245E-5</v>
      </c>
      <c r="BL408" s="22">
        <f>VLOOKUP($B408,Sheet3!$A:$Z,24,FALSE)</f>
        <v>7.371093482294114E-5</v>
      </c>
      <c r="BM408" s="22">
        <f>VLOOKUP($B408,Sheet3!$A:$Z,25,FALSE)</f>
        <v>1.0285330866626964E-4</v>
      </c>
      <c r="BN408" s="22">
        <f>VLOOKUP($B408,Sheet3!$A:$Z,25,FALSE)</f>
        <v>1.0285330866626964E-4</v>
      </c>
    </row>
    <row r="409" spans="1:66" hidden="1" x14ac:dyDescent="0.2">
      <c r="A409" t="str">
        <f>VLOOKUP(B409,Sheet3!A:B,2,FALSE)</f>
        <v>compare with baikal</v>
      </c>
      <c r="B409" s="12" t="s">
        <v>213</v>
      </c>
      <c r="C409" s="13">
        <v>96.59</v>
      </c>
      <c r="D409" s="13">
        <v>0.87</v>
      </c>
      <c r="E409" s="12" t="s">
        <v>505</v>
      </c>
      <c r="F409" s="11" t="s">
        <v>508</v>
      </c>
      <c r="G409" s="13" t="s">
        <v>307</v>
      </c>
      <c r="H409" s="12"/>
      <c r="I409" s="12"/>
      <c r="J409" s="12" t="s">
        <v>308</v>
      </c>
      <c r="K409" s="12">
        <v>7</v>
      </c>
      <c r="L409" s="12">
        <v>100</v>
      </c>
      <c r="M409" s="12">
        <v>0</v>
      </c>
      <c r="N409" s="11"/>
      <c r="O409" s="11"/>
      <c r="P409" s="11"/>
      <c r="Q409" s="11"/>
      <c r="R409" s="11"/>
      <c r="S409" s="11"/>
      <c r="T409" s="11"/>
      <c r="U409" s="11" t="s">
        <v>333</v>
      </c>
      <c r="V409" s="12" t="s">
        <v>530</v>
      </c>
      <c r="W409" s="11"/>
      <c r="X409" s="14">
        <v>354</v>
      </c>
      <c r="Y409" s="14">
        <v>5820</v>
      </c>
      <c r="Z409" s="14">
        <v>354</v>
      </c>
      <c r="AA409" s="15">
        <v>0.91061262423039802</v>
      </c>
      <c r="AB409" s="16">
        <v>0.66511445677890002</v>
      </c>
      <c r="AC409" s="17">
        <v>6015939</v>
      </c>
      <c r="AD409" s="14">
        <v>140864</v>
      </c>
      <c r="AE409" s="14">
        <v>140864</v>
      </c>
      <c r="AF409" s="14">
        <v>16994.177966101601</v>
      </c>
      <c r="AG409" s="14">
        <v>16994.177966101601</v>
      </c>
      <c r="AH409" s="14">
        <v>26329</v>
      </c>
      <c r="AI409" s="14">
        <v>26329</v>
      </c>
      <c r="AJ409" s="14">
        <v>11</v>
      </c>
      <c r="AK409" s="14">
        <v>34</v>
      </c>
      <c r="AL409" s="14">
        <v>0</v>
      </c>
      <c r="AM409" s="14">
        <v>0</v>
      </c>
      <c r="AN409" s="14">
        <v>0</v>
      </c>
      <c r="AO409" s="14">
        <v>0</v>
      </c>
      <c r="AP409" s="14">
        <v>34</v>
      </c>
      <c r="AQ409" s="22">
        <f>VLOOKUP($B409,Sheet3!$A:$Z,3,FALSE)</f>
        <v>3.1758745370209432E-4</v>
      </c>
      <c r="AR409" s="22">
        <f>VLOOKUP($B409,Sheet3!$A:$Z,4,FALSE)</f>
        <v>6.1148415073628319E-4</v>
      </c>
      <c r="AS409" s="22">
        <f>VLOOKUP($B409,Sheet3!$A:$Z,5,FALSE)</f>
        <v>3.9902071791411307E-4</v>
      </c>
      <c r="AT409" s="22">
        <f>VLOOKUP($B409,Sheet3!$A:$Z,6,FALSE)</f>
        <v>2.5009574738905422E-4</v>
      </c>
      <c r="AU409" s="22">
        <f>VLOOKUP($B409,Sheet3!$A:$Z,6,FALSE)</f>
        <v>2.5009574738905422E-4</v>
      </c>
      <c r="AV409" s="22">
        <f>VLOOKUP($B409,Sheet3!$A:$Z,8,FALSE)</f>
        <v>1.6788779890428763E-5</v>
      </c>
      <c r="AW409" s="22">
        <f>VLOOKUP($B409,Sheet3!$A:$Z,9,FALSE)</f>
        <v>1.9609068313168588E-3</v>
      </c>
      <c r="AX409" s="22">
        <f>VLOOKUP($B409,Sheet3!$A:$Z,10,FALSE)</f>
        <v>1.3713223475214592E-5</v>
      </c>
      <c r="AY409" s="22">
        <f>VLOOKUP($B409,Sheet3!$A:$Z,11,FALSE)</f>
        <v>7.5129029498148119E-6</v>
      </c>
      <c r="AZ409" s="22">
        <f>VLOOKUP($B409,Sheet3!$A:$Z,12,FALSE)</f>
        <v>3.2397928713713401E-3</v>
      </c>
      <c r="BA409" s="22">
        <f>VLOOKUP($B409,Sheet3!$A:$Z,13,FALSE)</f>
        <v>1.1578074309840689E-5</v>
      </c>
      <c r="BB409" s="22">
        <f>VLOOKUP($B409,Sheet3!$A:$Z,14,FALSE)</f>
        <v>1.87198340649559E-3</v>
      </c>
      <c r="BC409" s="23">
        <f>VLOOKUP($B409,Sheet3!$A:$Z,15,FALSE)</f>
        <v>7.7303737693875842E-6</v>
      </c>
      <c r="BD409" s="22">
        <f>VLOOKUP($B409,Sheet3!$A:$Z,16,FALSE)</f>
        <v>3.9830322845969715E-4</v>
      </c>
      <c r="BE409" s="22">
        <f>VLOOKUP($B409,Sheet3!$A:$Z,17,FALSE)</f>
        <v>5.1386395108398081E-4</v>
      </c>
      <c r="BF409" s="22">
        <f>VLOOKUP($B409,Sheet3!$A:$Z,18,FALSE)</f>
        <v>3.9073608063980162E-4</v>
      </c>
      <c r="BG409" s="22">
        <f>VLOOKUP($B409,Sheet3!$A:$Z,19,FALSE)</f>
        <v>5.73466746254004E-5</v>
      </c>
      <c r="BH409" s="22">
        <f>VLOOKUP($B409,Sheet3!$A:$Z,20,FALSE)</f>
        <v>2.1833417592316859E-3</v>
      </c>
      <c r="BI409" s="22">
        <f>VLOOKUP($B409,Sheet3!$A:$Z,21,FALSE)</f>
        <v>1.4907861782115879E-3</v>
      </c>
      <c r="BJ409" s="22">
        <f>VLOOKUP($B409,Sheet3!$A:$Z,22,FALSE)</f>
        <v>9.5543694591963387E-6</v>
      </c>
      <c r="BK409" s="22">
        <f>VLOOKUP($B409,Sheet3!$A:$Z,23,FALSE)</f>
        <v>1.2770066736718556E-5</v>
      </c>
      <c r="BL409" s="22">
        <f>VLOOKUP($B409,Sheet3!$A:$Z,24,FALSE)</f>
        <v>9.1220216032776013E-6</v>
      </c>
      <c r="BM409" s="22">
        <f>VLOOKUP($B409,Sheet3!$A:$Z,25,FALSE)</f>
        <v>1.2135838838603969E-5</v>
      </c>
      <c r="BN409" s="22">
        <f>VLOOKUP($B409,Sheet3!$A:$Z,25,FALSE)</f>
        <v>1.2135838838603969E-5</v>
      </c>
    </row>
    <row r="410" spans="1:66" hidden="1" x14ac:dyDescent="0.2">
      <c r="A410" t="str">
        <f>VLOOKUP(B410,Sheet3!A:B,2,FALSE)</f>
        <v>compare with baikal</v>
      </c>
      <c r="B410" s="12" t="s">
        <v>217</v>
      </c>
      <c r="C410" s="13">
        <v>92.9</v>
      </c>
      <c r="D410" s="13">
        <v>1.59</v>
      </c>
      <c r="E410" s="12" t="s">
        <v>505</v>
      </c>
      <c r="F410" s="11" t="s">
        <v>508</v>
      </c>
      <c r="G410" s="13" t="s">
        <v>307</v>
      </c>
      <c r="H410" s="12"/>
      <c r="I410" s="12"/>
      <c r="J410" s="12" t="s">
        <v>308</v>
      </c>
      <c r="K410" s="12">
        <v>5</v>
      </c>
      <c r="L410" s="12">
        <v>98.04</v>
      </c>
      <c r="M410" s="12">
        <v>7.89</v>
      </c>
      <c r="N410" s="11" t="s">
        <v>309</v>
      </c>
      <c r="O410" s="11" t="s">
        <v>496</v>
      </c>
      <c r="P410" s="11" t="s">
        <v>497</v>
      </c>
      <c r="Q410" s="11" t="s">
        <v>312</v>
      </c>
      <c r="R410" s="11" t="s">
        <v>312</v>
      </c>
      <c r="S410" s="11" t="s">
        <v>312</v>
      </c>
      <c r="T410" s="11" t="s">
        <v>312</v>
      </c>
      <c r="U410" s="11" t="s">
        <v>333</v>
      </c>
      <c r="V410" s="12" t="s">
        <v>543</v>
      </c>
      <c r="W410" s="11" t="s">
        <v>519</v>
      </c>
      <c r="X410" s="14">
        <v>671</v>
      </c>
      <c r="Y410" s="14">
        <v>4509</v>
      </c>
      <c r="Z410" s="14">
        <v>671</v>
      </c>
      <c r="AA410" s="15">
        <v>0.91809358931834495</v>
      </c>
      <c r="AB410" s="16">
        <v>0.66361826035936899</v>
      </c>
      <c r="AC410" s="17">
        <v>4109251</v>
      </c>
      <c r="AD410" s="14">
        <v>50076</v>
      </c>
      <c r="AE410" s="14">
        <v>50076</v>
      </c>
      <c r="AF410" s="14">
        <v>6124.0700447093805</v>
      </c>
      <c r="AG410" s="14">
        <v>6124.0700447093805</v>
      </c>
      <c r="AH410" s="14">
        <v>8287</v>
      </c>
      <c r="AI410" s="14">
        <v>8287</v>
      </c>
      <c r="AJ410" s="14">
        <v>11</v>
      </c>
      <c r="AK410" s="14">
        <v>30</v>
      </c>
      <c r="AL410" s="14">
        <v>0</v>
      </c>
      <c r="AM410" s="14">
        <v>0</v>
      </c>
      <c r="AN410" s="14">
        <v>0</v>
      </c>
      <c r="AO410" s="14">
        <v>1</v>
      </c>
      <c r="AP410" s="14">
        <v>31</v>
      </c>
      <c r="AQ410" s="22">
        <f>VLOOKUP($B410,Sheet3!$A:$Z,3,FALSE)</f>
        <v>2.7811327840408903E-4</v>
      </c>
      <c r="AR410" s="22">
        <f>VLOOKUP($B410,Sheet3!$A:$Z,4,FALSE)</f>
        <v>6.007637933311263E-4</v>
      </c>
      <c r="AS410" s="22">
        <f>VLOOKUP($B410,Sheet3!$A:$Z,5,FALSE)</f>
        <v>3.7808511920857678E-4</v>
      </c>
      <c r="AT410" s="22">
        <f>VLOOKUP($B410,Sheet3!$A:$Z,6,FALSE)</f>
        <v>2.9936419129253898E-4</v>
      </c>
      <c r="AU410" s="22">
        <f>VLOOKUP($B410,Sheet3!$A:$Z,6,FALSE)</f>
        <v>2.9936419129253898E-4</v>
      </c>
      <c r="AV410" s="22">
        <f>VLOOKUP($B410,Sheet3!$A:$Z,8,FALSE)</f>
        <v>1.0306451862824579E-4</v>
      </c>
      <c r="AW410" s="22">
        <f>VLOOKUP($B410,Sheet3!$A:$Z,9,FALSE)</f>
        <v>1.5969846255726023E-3</v>
      </c>
      <c r="AX410" s="22">
        <f>VLOOKUP($B410,Sheet3!$A:$Z,10,FALSE)</f>
        <v>7.990136226325827E-5</v>
      </c>
      <c r="AY410" s="22">
        <f>VLOOKUP($B410,Sheet3!$A:$Z,11,FALSE)</f>
        <v>3.668574159165052E-5</v>
      </c>
      <c r="AZ410" s="22">
        <f>VLOOKUP($B410,Sheet3!$A:$Z,12,FALSE)</f>
        <v>2.9547815358587181E-3</v>
      </c>
      <c r="BA410" s="22">
        <f>VLOOKUP($B410,Sheet3!$A:$Z,13,FALSE)</f>
        <v>4.9149864712809318E-5</v>
      </c>
      <c r="BB410" s="22">
        <f>VLOOKUP($B410,Sheet3!$A:$Z,14,FALSE)</f>
        <v>2.8405107026145075E-3</v>
      </c>
      <c r="BC410" s="23">
        <f>VLOOKUP($B410,Sheet3!$A:$Z,15,FALSE)</f>
        <v>3.8065223814081806E-5</v>
      </c>
      <c r="BD410" s="22">
        <f>VLOOKUP($B410,Sheet3!$A:$Z,16,FALSE)</f>
        <v>4.053401477657762E-4</v>
      </c>
      <c r="BE410" s="22">
        <f>VLOOKUP($B410,Sheet3!$A:$Z,17,FALSE)</f>
        <v>5.1407234420672288E-4</v>
      </c>
      <c r="BF410" s="22">
        <f>VLOOKUP($B410,Sheet3!$A:$Z,18,FALSE)</f>
        <v>4.6293724076780951E-4</v>
      </c>
      <c r="BG410" s="22">
        <f>VLOOKUP($B410,Sheet3!$A:$Z,19,FALSE)</f>
        <v>1.3814042586246915E-4</v>
      </c>
      <c r="BH410" s="22">
        <f>VLOOKUP($B410,Sheet3!$A:$Z,20,FALSE)</f>
        <v>1.838603444902692E-3</v>
      </c>
      <c r="BI410" s="22">
        <f>VLOOKUP($B410,Sheet3!$A:$Z,21,FALSE)</f>
        <v>1.4143485552840006E-3</v>
      </c>
      <c r="BJ410" s="22">
        <f>VLOOKUP($B410,Sheet3!$A:$Z,22,FALSE)</f>
        <v>3.7023770528569634E-5</v>
      </c>
      <c r="BK410" s="22">
        <f>VLOOKUP($B410,Sheet3!$A:$Z,23,FALSE)</f>
        <v>4.3862420337988226E-5</v>
      </c>
      <c r="BL410" s="22">
        <f>VLOOKUP($B410,Sheet3!$A:$Z,24,FALSE)</f>
        <v>3.5465900277214113E-5</v>
      </c>
      <c r="BM410" s="22">
        <f>VLOOKUP($B410,Sheet3!$A:$Z,25,FALSE)</f>
        <v>5.6581049952938242E-5</v>
      </c>
      <c r="BN410" s="22">
        <f>VLOOKUP($B410,Sheet3!$A:$Z,25,FALSE)</f>
        <v>5.6581049952938242E-5</v>
      </c>
    </row>
    <row r="411" spans="1:66" hidden="1" x14ac:dyDescent="0.2">
      <c r="A411" t="str">
        <f>VLOOKUP(B411,Sheet3!A:B,2,FALSE)</f>
        <v>compare with baikal</v>
      </c>
      <c r="B411" s="12" t="s">
        <v>171</v>
      </c>
      <c r="C411" s="13">
        <v>96.96</v>
      </c>
      <c r="D411" s="13">
        <v>4.3899999999999997</v>
      </c>
      <c r="E411" s="12" t="s">
        <v>505</v>
      </c>
      <c r="F411" s="11" t="s">
        <v>508</v>
      </c>
      <c r="G411" s="13" t="s">
        <v>307</v>
      </c>
      <c r="H411" s="12"/>
      <c r="I411" s="12"/>
      <c r="J411" s="12" t="s">
        <v>308</v>
      </c>
      <c r="K411" s="12">
        <v>9</v>
      </c>
      <c r="L411" s="12">
        <v>96.08</v>
      </c>
      <c r="M411" s="12">
        <v>2.63</v>
      </c>
      <c r="N411" s="11" t="s">
        <v>546</v>
      </c>
      <c r="O411" s="11" t="s">
        <v>312</v>
      </c>
      <c r="P411" s="11" t="s">
        <v>312</v>
      </c>
      <c r="Q411" s="11" t="s">
        <v>312</v>
      </c>
      <c r="R411" s="11" t="s">
        <v>312</v>
      </c>
      <c r="S411" s="11" t="s">
        <v>312</v>
      </c>
      <c r="T411" s="11" t="s">
        <v>312</v>
      </c>
      <c r="U411" s="11" t="s">
        <v>333</v>
      </c>
      <c r="V411" s="12" t="s">
        <v>547</v>
      </c>
      <c r="W411" s="11"/>
      <c r="X411" s="14">
        <v>331</v>
      </c>
      <c r="Y411" s="14">
        <v>4988</v>
      </c>
      <c r="Z411" s="14">
        <v>331</v>
      </c>
      <c r="AA411" s="15">
        <v>0.92374538662484995</v>
      </c>
      <c r="AB411" s="16">
        <v>0.66378888519255497</v>
      </c>
      <c r="AC411" s="17">
        <v>4851654</v>
      </c>
      <c r="AD411" s="14">
        <v>87882</v>
      </c>
      <c r="AE411" s="14">
        <v>87882</v>
      </c>
      <c r="AF411" s="14">
        <v>14657.564954682701</v>
      </c>
      <c r="AG411" s="14">
        <v>14657.564954682701</v>
      </c>
      <c r="AH411" s="14">
        <v>22743</v>
      </c>
      <c r="AI411" s="14">
        <v>22743</v>
      </c>
      <c r="AJ411" s="14">
        <v>11</v>
      </c>
      <c r="AK411" s="14">
        <v>42</v>
      </c>
      <c r="AL411" s="14">
        <v>0</v>
      </c>
      <c r="AM411" s="14">
        <v>1</v>
      </c>
      <c r="AN411" s="14">
        <v>2</v>
      </c>
      <c r="AO411" s="14">
        <v>0</v>
      </c>
      <c r="AP411" s="14">
        <v>45</v>
      </c>
      <c r="AQ411" s="22">
        <f>VLOOKUP($B411,Sheet3!$A:$Z,3,FALSE)</f>
        <v>4.7397740263625533E-4</v>
      </c>
      <c r="AR411" s="22">
        <f>VLOOKUP($B411,Sheet3!$A:$Z,4,FALSE)</f>
        <v>8.3556856317039342E-4</v>
      </c>
      <c r="AS411" s="22">
        <f>VLOOKUP($B411,Sheet3!$A:$Z,5,FALSE)</f>
        <v>6.2343344340710883E-4</v>
      </c>
      <c r="AT411" s="22">
        <f>VLOOKUP($B411,Sheet3!$A:$Z,6,FALSE)</f>
        <v>4.18781664550656E-4</v>
      </c>
      <c r="AU411" s="22">
        <f>VLOOKUP($B411,Sheet3!$A:$Z,6,FALSE)</f>
        <v>4.18781664550656E-4</v>
      </c>
      <c r="AV411" s="22">
        <f>VLOOKUP($B411,Sheet3!$A:$Z,8,FALSE)</f>
        <v>1.312975894515218E-4</v>
      </c>
      <c r="AW411" s="22">
        <f>VLOOKUP($B411,Sheet3!$A:$Z,9,FALSE)</f>
        <v>1.9902116482840198E-3</v>
      </c>
      <c r="AX411" s="22">
        <f>VLOOKUP($B411,Sheet3!$A:$Z,10,FALSE)</f>
        <v>9.9326846493022545E-5</v>
      </c>
      <c r="AY411" s="22">
        <f>VLOOKUP($B411,Sheet3!$A:$Z,11,FALSE)</f>
        <v>3.0651471239863688E-5</v>
      </c>
      <c r="AZ411" s="22">
        <f>VLOOKUP($B411,Sheet3!$A:$Z,12,FALSE)</f>
        <v>3.514885091442578E-3</v>
      </c>
      <c r="BA411" s="22">
        <f>VLOOKUP($B411,Sheet3!$A:$Z,13,FALSE)</f>
        <v>4.3911792990321289E-5</v>
      </c>
      <c r="BB411" s="22">
        <f>VLOOKUP($B411,Sheet3!$A:$Z,14,FALSE)</f>
        <v>4.1542682613255602E-3</v>
      </c>
      <c r="BC411" s="23">
        <f>VLOOKUP($B411,Sheet3!$A:$Z,15,FALSE)</f>
        <v>3.4211919701655384E-5</v>
      </c>
      <c r="BD411" s="22">
        <f>VLOOKUP($B411,Sheet3!$A:$Z,16,FALSE)</f>
        <v>6.2587257138028486E-4</v>
      </c>
      <c r="BE411" s="22">
        <f>VLOOKUP($B411,Sheet3!$A:$Z,17,FALSE)</f>
        <v>8.7164787513752172E-4</v>
      </c>
      <c r="BF411" s="22">
        <f>VLOOKUP($B411,Sheet3!$A:$Z,18,FALSE)</f>
        <v>6.6701166106524314E-4</v>
      </c>
      <c r="BG411" s="22">
        <f>VLOOKUP($B411,Sheet3!$A:$Z,19,FALSE)</f>
        <v>2.2581568976681545E-4</v>
      </c>
      <c r="BH411" s="22">
        <f>VLOOKUP($B411,Sheet3!$A:$Z,20,FALSE)</f>
        <v>2.6820032190718315E-3</v>
      </c>
      <c r="BI411" s="22">
        <f>VLOOKUP($B411,Sheet3!$A:$Z,21,FALSE)</f>
        <v>1.6720124678861574E-3</v>
      </c>
      <c r="BJ411" s="22">
        <f>VLOOKUP($B411,Sheet3!$A:$Z,22,FALSE)</f>
        <v>3.8941134573547678E-5</v>
      </c>
      <c r="BK411" s="22">
        <f>VLOOKUP($B411,Sheet3!$A:$Z,23,FALSE)</f>
        <v>4.5814850190885967E-5</v>
      </c>
      <c r="BL411" s="22">
        <f>VLOOKUP($B411,Sheet3!$A:$Z,24,FALSE)</f>
        <v>3.4359851840716455E-5</v>
      </c>
      <c r="BM411" s="22">
        <f>VLOOKUP($B411,Sheet3!$A:$Z,25,FALSE)</f>
        <v>6.1679085356174891E-5</v>
      </c>
      <c r="BN411" s="22">
        <f>VLOOKUP($B411,Sheet3!$A:$Z,25,FALSE)</f>
        <v>6.1679085356174891E-5</v>
      </c>
    </row>
    <row r="412" spans="1:66" hidden="1" x14ac:dyDescent="0.2">
      <c r="A412" t="str">
        <f>VLOOKUP(B412,Sheet3!A:B,2,FALSE)</f>
        <v>compare with baikal</v>
      </c>
      <c r="B412" s="12" t="s">
        <v>117</v>
      </c>
      <c r="C412" s="13">
        <v>99</v>
      </c>
      <c r="D412" s="13">
        <v>1</v>
      </c>
      <c r="E412" s="12" t="s">
        <v>505</v>
      </c>
      <c r="F412" s="11" t="s">
        <v>550</v>
      </c>
      <c r="G412" s="13" t="s">
        <v>307</v>
      </c>
      <c r="H412" s="12"/>
      <c r="I412" s="12"/>
      <c r="J412" s="12" t="s">
        <v>308</v>
      </c>
      <c r="K412" s="12">
        <v>18</v>
      </c>
      <c r="L412" s="12">
        <v>96.08</v>
      </c>
      <c r="M412" s="12">
        <v>3.92</v>
      </c>
      <c r="N412" s="11" t="s">
        <v>551</v>
      </c>
      <c r="O412" s="11" t="s">
        <v>312</v>
      </c>
      <c r="P412" s="11" t="s">
        <v>312</v>
      </c>
      <c r="Q412" s="11" t="s">
        <v>312</v>
      </c>
      <c r="R412" s="11" t="s">
        <v>312</v>
      </c>
      <c r="S412" s="11" t="s">
        <v>312</v>
      </c>
      <c r="T412" s="11" t="s">
        <v>312</v>
      </c>
      <c r="U412" s="11" t="s">
        <v>552</v>
      </c>
      <c r="V412" s="12" t="s">
        <v>553</v>
      </c>
      <c r="W412" s="11"/>
      <c r="X412" s="14">
        <v>131</v>
      </c>
      <c r="Y412" s="14">
        <v>3294</v>
      </c>
      <c r="Z412" s="14">
        <v>131</v>
      </c>
      <c r="AA412" s="15">
        <v>0.93572775341608405</v>
      </c>
      <c r="AB412" s="16">
        <v>0.61775847558437802</v>
      </c>
      <c r="AC412" s="17">
        <v>3253286</v>
      </c>
      <c r="AD412" s="14">
        <v>131761</v>
      </c>
      <c r="AE412" s="14">
        <v>131761</v>
      </c>
      <c r="AF412" s="14">
        <v>24834.244274809102</v>
      </c>
      <c r="AG412" s="14">
        <v>24834.244274809102</v>
      </c>
      <c r="AH412" s="14">
        <v>55653</v>
      </c>
      <c r="AI412" s="14">
        <v>55653</v>
      </c>
      <c r="AJ412" s="14">
        <v>11</v>
      </c>
      <c r="AK412" s="14">
        <v>40</v>
      </c>
      <c r="AL412" s="14">
        <v>0</v>
      </c>
      <c r="AM412" s="14">
        <v>0</v>
      </c>
      <c r="AN412" s="14">
        <v>0</v>
      </c>
      <c r="AO412" s="14">
        <v>0</v>
      </c>
      <c r="AP412" s="14">
        <v>40</v>
      </c>
      <c r="AQ412" s="22">
        <f>VLOOKUP($B412,Sheet3!$A:$Z,3,FALSE)</f>
        <v>6.9456756533398556E-4</v>
      </c>
      <c r="AR412" s="22">
        <f>VLOOKUP($B412,Sheet3!$A:$Z,4,FALSE)</f>
        <v>1.3747800746546019E-3</v>
      </c>
      <c r="AS412" s="22">
        <f>VLOOKUP($B412,Sheet3!$A:$Z,5,FALSE)</f>
        <v>1.2394922770305136E-3</v>
      </c>
      <c r="AT412" s="22">
        <f>VLOOKUP($B412,Sheet3!$A:$Z,6,FALSE)</f>
        <v>1.2250244669470159E-3</v>
      </c>
      <c r="AU412" s="22">
        <f>VLOOKUP($B412,Sheet3!$A:$Z,6,FALSE)</f>
        <v>1.2250244669470159E-3</v>
      </c>
      <c r="AV412" s="22">
        <f>VLOOKUP($B412,Sheet3!$A:$Z,8,FALSE)</f>
        <v>1.4320009742843703E-3</v>
      </c>
      <c r="AW412" s="22">
        <f>VLOOKUP($B412,Sheet3!$A:$Z,9,FALSE)</f>
        <v>8.9384673501237064E-4</v>
      </c>
      <c r="AX412" s="22">
        <f>VLOOKUP($B412,Sheet3!$A:$Z,10,FALSE)</f>
        <v>2.1136179865787722E-3</v>
      </c>
      <c r="AY412" s="22">
        <f>VLOOKUP($B412,Sheet3!$A:$Z,11,FALSE)</f>
        <v>3.3099838696808242E-3</v>
      </c>
      <c r="AZ412" s="22">
        <f>VLOOKUP($B412,Sheet3!$A:$Z,12,FALSE)</f>
        <v>3.1850237715514511E-5</v>
      </c>
      <c r="BA412" s="22">
        <f>VLOOKUP($B412,Sheet3!$A:$Z,13,FALSE)</f>
        <v>2.2087166190247983E-3</v>
      </c>
      <c r="BB412" s="22">
        <f>VLOOKUP($B412,Sheet3!$A:$Z,14,FALSE)</f>
        <v>6.2892942450834937E-5</v>
      </c>
      <c r="BC412" s="23">
        <f>VLOOKUP($B412,Sheet3!$A:$Z,15,FALSE)</f>
        <v>2.4339118806117905E-3</v>
      </c>
      <c r="BD412" s="22">
        <f>VLOOKUP($B412,Sheet3!$A:$Z,16,FALSE)</f>
        <v>1.3340955822973514E-3</v>
      </c>
      <c r="BE412" s="22">
        <f>VLOOKUP($B412,Sheet3!$A:$Z,17,FALSE)</f>
        <v>8.5997101053280115E-4</v>
      </c>
      <c r="BF412" s="22">
        <f>VLOOKUP($B412,Sheet3!$A:$Z,18,FALSE)</f>
        <v>8.8312707718013461E-4</v>
      </c>
      <c r="BG412" s="22">
        <f>VLOOKUP($B412,Sheet3!$A:$Z,19,FALSE)</f>
        <v>1.8142019409704104E-3</v>
      </c>
      <c r="BH412" s="22">
        <f>VLOOKUP($B412,Sheet3!$A:$Z,20,FALSE)</f>
        <v>6.3416780362973008E-4</v>
      </c>
      <c r="BI412" s="22">
        <f>VLOOKUP($B412,Sheet3!$A:$Z,21,FALSE)</f>
        <v>5.3696623283510194E-4</v>
      </c>
      <c r="BJ412" s="22">
        <f>VLOOKUP($B412,Sheet3!$A:$Z,22,FALSE)</f>
        <v>2.0230582681833508E-3</v>
      </c>
      <c r="BK412" s="22">
        <f>VLOOKUP($B412,Sheet3!$A:$Z,23,FALSE)</f>
        <v>9.0635024148131953E-4</v>
      </c>
      <c r="BL412" s="22">
        <f>VLOOKUP($B412,Sheet3!$A:$Z,24,FALSE)</f>
        <v>1.6856094249611379E-3</v>
      </c>
      <c r="BM412" s="22">
        <f>VLOOKUP($B412,Sheet3!$A:$Z,25,FALSE)</f>
        <v>1.2393905722071345E-3</v>
      </c>
      <c r="BN412" s="22">
        <f>VLOOKUP($B412,Sheet3!$A:$Z,25,FALSE)</f>
        <v>1.2393905722071345E-3</v>
      </c>
    </row>
    <row r="413" spans="1:66" hidden="1" x14ac:dyDescent="0.2">
      <c r="A413">
        <f>VLOOKUP(B413,Sheet3!A:B,2,FALSE)</f>
        <v>0</v>
      </c>
      <c r="B413" s="12" t="s">
        <v>1662</v>
      </c>
      <c r="C413" s="13">
        <v>90.55</v>
      </c>
      <c r="D413" s="13">
        <v>2.5299999999999998</v>
      </c>
      <c r="E413" s="12" t="s">
        <v>1622</v>
      </c>
      <c r="F413" s="11" t="s">
        <v>1649</v>
      </c>
      <c r="G413" s="13" t="s">
        <v>307</v>
      </c>
      <c r="H413" s="12"/>
      <c r="I413" s="12"/>
      <c r="J413" s="12" t="s">
        <v>308</v>
      </c>
      <c r="K413" s="12">
        <v>17</v>
      </c>
      <c r="L413" s="12">
        <v>100</v>
      </c>
      <c r="M413" s="12">
        <v>5.26</v>
      </c>
      <c r="N413" s="11" t="s">
        <v>312</v>
      </c>
      <c r="O413" s="11" t="s">
        <v>312</v>
      </c>
      <c r="P413" s="11" t="s">
        <v>312</v>
      </c>
      <c r="Q413" s="11" t="s">
        <v>312</v>
      </c>
      <c r="R413" s="11" t="s">
        <v>312</v>
      </c>
      <c r="S413" s="11" t="s">
        <v>312</v>
      </c>
      <c r="T413" s="11" t="s">
        <v>312</v>
      </c>
      <c r="U413" s="11" t="s">
        <v>1624</v>
      </c>
      <c r="V413" s="12" t="s">
        <v>1663</v>
      </c>
      <c r="W413" s="11"/>
      <c r="X413" s="14">
        <v>254</v>
      </c>
      <c r="Y413" s="14">
        <v>2600</v>
      </c>
      <c r="Z413" s="14">
        <v>254</v>
      </c>
      <c r="AA413" s="15">
        <v>0.949140945333524</v>
      </c>
      <c r="AB413" s="16">
        <v>0.61937561897954996</v>
      </c>
      <c r="AC413" s="17">
        <v>2557637</v>
      </c>
      <c r="AD413" s="14">
        <v>71810</v>
      </c>
      <c r="AE413" s="14">
        <v>71810</v>
      </c>
      <c r="AF413" s="14">
        <v>10069.437007873999</v>
      </c>
      <c r="AG413" s="14">
        <v>10069.437007873999</v>
      </c>
      <c r="AH413" s="14">
        <v>15977</v>
      </c>
      <c r="AI413" s="14">
        <v>15977</v>
      </c>
      <c r="AJ413" s="14">
        <v>11</v>
      </c>
      <c r="AK413" s="14">
        <v>34</v>
      </c>
      <c r="AL413" s="14">
        <v>0</v>
      </c>
      <c r="AM413" s="14">
        <v>0</v>
      </c>
      <c r="AN413" s="14">
        <v>0</v>
      </c>
      <c r="AO413" s="14">
        <v>0</v>
      </c>
      <c r="AP413" s="14">
        <v>34</v>
      </c>
      <c r="AQ413" s="22">
        <f>VLOOKUP($B413,Sheet3!$A:$Z,3,FALSE)</f>
        <v>1.2626415595443031E-4</v>
      </c>
      <c r="AR413" s="22">
        <f>VLOOKUP($B413,Sheet3!$A:$Z,4,FALSE)</f>
        <v>1.9689049660120175E-4</v>
      </c>
      <c r="AS413" s="22">
        <f>VLOOKUP($B413,Sheet3!$A:$Z,5,FALSE)</f>
        <v>1.7456742369686794E-4</v>
      </c>
      <c r="AT413" s="22">
        <f>VLOOKUP($B413,Sheet3!$A:$Z,6,FALSE)</f>
        <v>1.4830721344162863E-4</v>
      </c>
      <c r="AU413" s="22">
        <f>VLOOKUP($B413,Sheet3!$A:$Z,6,FALSE)</f>
        <v>1.4830721344162863E-4</v>
      </c>
      <c r="AV413" s="22">
        <f>VLOOKUP($B413,Sheet3!$A:$Z,8,FALSE)</f>
        <v>9.2386432690096514E-5</v>
      </c>
      <c r="AW413" s="22">
        <f>VLOOKUP($B413,Sheet3!$A:$Z,9,FALSE)</f>
        <v>6.7062115662345383E-4</v>
      </c>
      <c r="AX413" s="22">
        <f>VLOOKUP($B413,Sheet3!$A:$Z,10,FALSE)</f>
        <v>7.6613876011646692E-5</v>
      </c>
      <c r="AY413" s="22">
        <f>VLOOKUP($B413,Sheet3!$A:$Z,11,FALSE)</f>
        <v>4.8285127167272443E-5</v>
      </c>
      <c r="AZ413" s="22">
        <f>VLOOKUP($B413,Sheet3!$A:$Z,12,FALSE)</f>
        <v>2.0415739222318357E-3</v>
      </c>
      <c r="BA413" s="22">
        <f>VLOOKUP($B413,Sheet3!$A:$Z,13,FALSE)</f>
        <v>6.0856808360021473E-5</v>
      </c>
      <c r="BB413" s="22">
        <f>VLOOKUP($B413,Sheet3!$A:$Z,14,FALSE)</f>
        <v>1.413669423774172E-3</v>
      </c>
      <c r="BC413" s="23">
        <f>VLOOKUP($B413,Sheet3!$A:$Z,15,FALSE)</f>
        <v>4.761785706766072E-5</v>
      </c>
      <c r="BD413" s="22">
        <f>VLOOKUP($B413,Sheet3!$A:$Z,16,FALSE)</f>
        <v>1.6343125902769956E-4</v>
      </c>
      <c r="BE413" s="22">
        <f>VLOOKUP($B413,Sheet3!$A:$Z,17,FALSE)</f>
        <v>1.8742057717479786E-4</v>
      </c>
      <c r="BF413" s="22">
        <f>VLOOKUP($B413,Sheet3!$A:$Z,18,FALSE)</f>
        <v>1.7483374060104755E-4</v>
      </c>
      <c r="BG413" s="22">
        <f>VLOOKUP($B413,Sheet3!$A:$Z,19,FALSE)</f>
        <v>1.0007085932845748E-4</v>
      </c>
      <c r="BH413" s="22">
        <f>VLOOKUP($B413,Sheet3!$A:$Z,20,FALSE)</f>
        <v>9.0521372987206338E-4</v>
      </c>
      <c r="BI413" s="22">
        <f>VLOOKUP($B413,Sheet3!$A:$Z,21,FALSE)</f>
        <v>2.7327406749023584E-4</v>
      </c>
      <c r="BJ413" s="22">
        <f>VLOOKUP($B413,Sheet3!$A:$Z,22,FALSE)</f>
        <v>6.6111397195624757E-5</v>
      </c>
      <c r="BK413" s="22">
        <f>VLOOKUP($B413,Sheet3!$A:$Z,23,FALSE)</f>
        <v>7.2247300377572955E-5</v>
      </c>
      <c r="BL413" s="22">
        <f>VLOOKUP($B413,Sheet3!$A:$Z,24,FALSE)</f>
        <v>6.5801548371534897E-5</v>
      </c>
      <c r="BM413" s="22">
        <f>VLOOKUP($B413,Sheet3!$A:$Z,25,FALSE)</f>
        <v>8.5082225719663619E-5</v>
      </c>
      <c r="BN413" s="22">
        <f>VLOOKUP($B413,Sheet3!$A:$Z,25,FALSE)</f>
        <v>8.5082225719663619E-5</v>
      </c>
    </row>
    <row r="414" spans="1:66" hidden="1" x14ac:dyDescent="0.2">
      <c r="A414" t="str">
        <f>VLOOKUP(B414,Sheet3!A:B,2,FALSE)</f>
        <v>compare with baikal</v>
      </c>
      <c r="B414" s="12" t="s">
        <v>7</v>
      </c>
      <c r="C414" s="13">
        <v>74.7</v>
      </c>
      <c r="D414" s="13">
        <v>2.41</v>
      </c>
      <c r="E414" s="12" t="s">
        <v>491</v>
      </c>
      <c r="F414" s="11" t="s">
        <v>492</v>
      </c>
      <c r="G414" s="13" t="s">
        <v>307</v>
      </c>
      <c r="H414" s="12"/>
      <c r="I414" s="12"/>
      <c r="J414" s="12" t="s">
        <v>308</v>
      </c>
      <c r="K414" s="12">
        <v>24</v>
      </c>
      <c r="L414" s="12">
        <v>92.16</v>
      </c>
      <c r="M414" s="12">
        <v>0</v>
      </c>
      <c r="N414" s="11"/>
      <c r="O414" s="11"/>
      <c r="P414" s="11"/>
      <c r="Q414" s="11"/>
      <c r="R414" s="11"/>
      <c r="S414" s="11"/>
      <c r="T414" s="11"/>
      <c r="U414" s="11" t="s">
        <v>493</v>
      </c>
      <c r="V414" s="12" t="s">
        <v>494</v>
      </c>
      <c r="W414" s="11"/>
      <c r="X414" s="14">
        <v>98</v>
      </c>
      <c r="Y414" s="14">
        <v>926</v>
      </c>
      <c r="Z414" s="14">
        <v>98</v>
      </c>
      <c r="AA414" s="15">
        <v>0.962648832760155</v>
      </c>
      <c r="AB414" s="16">
        <v>0.30360169249460101</v>
      </c>
      <c r="AC414" s="17">
        <v>787713</v>
      </c>
      <c r="AD414" s="14">
        <v>53202</v>
      </c>
      <c r="AE414" s="14">
        <v>53202</v>
      </c>
      <c r="AF414" s="14">
        <v>8037.8877551020396</v>
      </c>
      <c r="AG414" s="14">
        <v>8037.8877551020396</v>
      </c>
      <c r="AH414" s="14">
        <v>17263</v>
      </c>
      <c r="AI414" s="14">
        <v>17263</v>
      </c>
      <c r="AJ414" s="14">
        <v>11</v>
      </c>
      <c r="AK414" s="14">
        <v>16</v>
      </c>
      <c r="AL414" s="14">
        <v>0</v>
      </c>
      <c r="AM414" s="14">
        <v>0</v>
      </c>
      <c r="AN414" s="14">
        <v>0</v>
      </c>
      <c r="AO414" s="14">
        <v>0</v>
      </c>
      <c r="AP414" s="14">
        <v>16</v>
      </c>
      <c r="AQ414" s="22">
        <f>VLOOKUP($B414,Sheet3!$A:$Z,3,FALSE)</f>
        <v>3.7984746629226095E-2</v>
      </c>
      <c r="AR414" s="22">
        <f>VLOOKUP($B414,Sheet3!$A:$Z,4,FALSE)</f>
        <v>2.9653481673458881E-2</v>
      </c>
      <c r="AS414" s="22">
        <f>VLOOKUP($B414,Sheet3!$A:$Z,5,FALSE)</f>
        <v>2.8373538915382624E-2</v>
      </c>
      <c r="AT414" s="22">
        <f>VLOOKUP($B414,Sheet3!$A:$Z,6,FALSE)</f>
        <v>3.2197341421650337E-2</v>
      </c>
      <c r="AU414" s="22">
        <f>VLOOKUP($B414,Sheet3!$A:$Z,6,FALSE)</f>
        <v>3.2197341421650337E-2</v>
      </c>
      <c r="AV414" s="22">
        <f>VLOOKUP($B414,Sheet3!$A:$Z,8,FALSE)</f>
        <v>7.7521988492935359E-2</v>
      </c>
      <c r="AW414" s="22">
        <f>VLOOKUP($B414,Sheet3!$A:$Z,9,FALSE)</f>
        <v>1.8800355112013344E-2</v>
      </c>
      <c r="AX414" s="22">
        <f>VLOOKUP($B414,Sheet3!$A:$Z,10,FALSE)</f>
        <v>7.1033378527361718E-2</v>
      </c>
      <c r="AY414" s="22">
        <f>VLOOKUP($B414,Sheet3!$A:$Z,11,FALSE)</f>
        <v>6.6032099057067764E-2</v>
      </c>
      <c r="AZ414" s="22">
        <f>VLOOKUP($B414,Sheet3!$A:$Z,12,FALSE)</f>
        <v>1.1000109997805266E-2</v>
      </c>
      <c r="BA414" s="22">
        <f>VLOOKUP($B414,Sheet3!$A:$Z,13,FALSE)</f>
        <v>0.12191812392656025</v>
      </c>
      <c r="BB414" s="22">
        <f>VLOOKUP($B414,Sheet3!$A:$Z,14,FALSE)</f>
        <v>1.9604221284236882E-2</v>
      </c>
      <c r="BC414" s="23">
        <f>VLOOKUP($B414,Sheet3!$A:$Z,15,FALSE)</f>
        <v>9.1391903298465429E-2</v>
      </c>
      <c r="BD414" s="22">
        <f>VLOOKUP($B414,Sheet3!$A:$Z,16,FALSE)</f>
        <v>5.6483082923019082E-2</v>
      </c>
      <c r="BE414" s="22">
        <f>VLOOKUP($B414,Sheet3!$A:$Z,17,FALSE)</f>
        <v>2.823970891407707E-2</v>
      </c>
      <c r="BF414" s="22">
        <f>VLOOKUP($B414,Sheet3!$A:$Z,18,FALSE)</f>
        <v>3.2050023311395212E-2</v>
      </c>
      <c r="BG414" s="22">
        <f>VLOOKUP($B414,Sheet3!$A:$Z,19,FALSE)</f>
        <v>5.7582617406611837E-2</v>
      </c>
      <c r="BH414" s="22">
        <f>VLOOKUP($B414,Sheet3!$A:$Z,20,FALSE)</f>
        <v>2.2555958064540631E-2</v>
      </c>
      <c r="BI414" s="22">
        <f>VLOOKUP($B414,Sheet3!$A:$Z,21,FALSE)</f>
        <v>1.3989518061045963E-2</v>
      </c>
      <c r="BJ414" s="22">
        <f>VLOOKUP($B414,Sheet3!$A:$Z,22,FALSE)</f>
        <v>6.7698112805957736E-2</v>
      </c>
      <c r="BK414" s="22">
        <f>VLOOKUP($B414,Sheet3!$A:$Z,23,FALSE)</f>
        <v>8.6925518258967355E-2</v>
      </c>
      <c r="BL414" s="22">
        <f>VLOOKUP($B414,Sheet3!$A:$Z,24,FALSE)</f>
        <v>8.4806644454523114E-2</v>
      </c>
      <c r="BM414" s="22">
        <f>VLOOKUP($B414,Sheet3!$A:$Z,25,FALSE)</f>
        <v>7.5326482283851248E-2</v>
      </c>
      <c r="BN414" s="22">
        <f>VLOOKUP($B414,Sheet3!$A:$Z,25,FALSE)</f>
        <v>7.5326482283851248E-2</v>
      </c>
    </row>
    <row r="415" spans="1:66" hidden="1" x14ac:dyDescent="0.2">
      <c r="A415">
        <f>VLOOKUP(B415,Sheet3!A:B,2,FALSE)</f>
        <v>0</v>
      </c>
      <c r="B415" s="12" t="s">
        <v>1665</v>
      </c>
      <c r="C415" s="13">
        <v>74.84</v>
      </c>
      <c r="D415" s="13">
        <v>8.84</v>
      </c>
      <c r="E415" s="12" t="s">
        <v>1622</v>
      </c>
      <c r="F415" s="11" t="s">
        <v>1649</v>
      </c>
      <c r="G415" s="13" t="s">
        <v>307</v>
      </c>
      <c r="H415" s="12"/>
      <c r="I415" s="12"/>
      <c r="J415" s="12" t="s">
        <v>308</v>
      </c>
      <c r="K415" s="12">
        <v>17</v>
      </c>
      <c r="L415" s="12">
        <v>78.430000000000007</v>
      </c>
      <c r="M415" s="12">
        <v>17.649999999999999</v>
      </c>
      <c r="N415" s="11"/>
      <c r="O415" s="11"/>
      <c r="P415" s="11"/>
      <c r="Q415" s="11"/>
      <c r="R415" s="11"/>
      <c r="S415" s="11"/>
      <c r="T415" s="11"/>
      <c r="U415" s="11" t="s">
        <v>1624</v>
      </c>
      <c r="V415" s="12" t="s">
        <v>1666</v>
      </c>
      <c r="W415" s="11"/>
      <c r="X415" s="14">
        <v>498</v>
      </c>
      <c r="Y415" s="14">
        <v>2156</v>
      </c>
      <c r="Z415" s="14">
        <v>498</v>
      </c>
      <c r="AA415" s="15">
        <v>0.94195783793925603</v>
      </c>
      <c r="AB415" s="16">
        <v>0.61235243845739096</v>
      </c>
      <c r="AC415" s="17">
        <v>1940038</v>
      </c>
      <c r="AD415" s="14">
        <v>45349</v>
      </c>
      <c r="AE415" s="14">
        <v>45349</v>
      </c>
      <c r="AF415" s="14">
        <v>3895.6586345381502</v>
      </c>
      <c r="AG415" s="14">
        <v>3895.6586345381502</v>
      </c>
      <c r="AH415" s="14">
        <v>6396</v>
      </c>
      <c r="AI415" s="14">
        <v>6396</v>
      </c>
      <c r="AJ415" s="14">
        <v>11</v>
      </c>
      <c r="AK415" s="14">
        <v>24</v>
      </c>
      <c r="AL415" s="14">
        <v>0</v>
      </c>
      <c r="AM415" s="14">
        <v>0</v>
      </c>
      <c r="AN415" s="14">
        <v>0</v>
      </c>
      <c r="AO415" s="14">
        <v>2</v>
      </c>
      <c r="AP415" s="14">
        <v>26</v>
      </c>
      <c r="AQ415" s="22">
        <f>VLOOKUP($B415,Sheet3!$A:$Z,3,FALSE)</f>
        <v>3.7142859813601363E-4</v>
      </c>
      <c r="AR415" s="22">
        <f>VLOOKUP($B415,Sheet3!$A:$Z,4,FALSE)</f>
        <v>3.6045276046076314E-4</v>
      </c>
      <c r="AS415" s="22">
        <f>VLOOKUP($B415,Sheet3!$A:$Z,5,FALSE)</f>
        <v>3.6900074166689806E-4</v>
      </c>
      <c r="AT415" s="22">
        <f>VLOOKUP($B415,Sheet3!$A:$Z,6,FALSE)</f>
        <v>3.7556183735355369E-4</v>
      </c>
      <c r="AU415" s="22">
        <f>VLOOKUP($B415,Sheet3!$A:$Z,6,FALSE)</f>
        <v>3.7556183735355369E-4</v>
      </c>
      <c r="AV415" s="22">
        <f>VLOOKUP($B415,Sheet3!$A:$Z,8,FALSE)</f>
        <v>6.3845506471867813E-4</v>
      </c>
      <c r="AW415" s="22">
        <f>VLOOKUP($B415,Sheet3!$A:$Z,9,FALSE)</f>
        <v>7.70824839990654E-4</v>
      </c>
      <c r="AX415" s="22">
        <f>VLOOKUP($B415,Sheet3!$A:$Z,10,FALSE)</f>
        <v>4.4969064170294852E-4</v>
      </c>
      <c r="AY415" s="22">
        <f>VLOOKUP($B415,Sheet3!$A:$Z,11,FALSE)</f>
        <v>3.4160387830197076E-4</v>
      </c>
      <c r="AZ415" s="22">
        <f>VLOOKUP($B415,Sheet3!$A:$Z,12,FALSE)</f>
        <v>1.0095528573676512E-3</v>
      </c>
      <c r="BA415" s="22">
        <f>VLOOKUP($B415,Sheet3!$A:$Z,13,FALSE)</f>
        <v>5.8241127442121114E-4</v>
      </c>
      <c r="BB415" s="22">
        <f>VLOOKUP($B415,Sheet3!$A:$Z,14,FALSE)</f>
        <v>8.8878383470982554E-4</v>
      </c>
      <c r="BC415" s="23">
        <f>VLOOKUP($B415,Sheet3!$A:$Z,15,FALSE)</f>
        <v>4.4430425288256712E-4</v>
      </c>
      <c r="BD415" s="22">
        <f>VLOOKUP($B415,Sheet3!$A:$Z,16,FALSE)</f>
        <v>5.3326745715843473E-4</v>
      </c>
      <c r="BE415" s="22">
        <f>VLOOKUP($B415,Sheet3!$A:$Z,17,FALSE)</f>
        <v>4.7330943895280563E-4</v>
      </c>
      <c r="BF415" s="22">
        <f>VLOOKUP($B415,Sheet3!$A:$Z,18,FALSE)</f>
        <v>4.2978108334695684E-4</v>
      </c>
      <c r="BG415" s="22">
        <f>VLOOKUP($B415,Sheet3!$A:$Z,19,FALSE)</f>
        <v>5.30306468068688E-4</v>
      </c>
      <c r="BH415" s="22">
        <f>VLOOKUP($B415,Sheet3!$A:$Z,20,FALSE)</f>
        <v>7.4458641560082978E-4</v>
      </c>
      <c r="BI415" s="22">
        <f>VLOOKUP($B415,Sheet3!$A:$Z,21,FALSE)</f>
        <v>4.4905050626913587E-4</v>
      </c>
      <c r="BJ415" s="22">
        <f>VLOOKUP($B415,Sheet3!$A:$Z,22,FALSE)</f>
        <v>5.5242548452026261E-4</v>
      </c>
      <c r="BK415" s="22">
        <f>VLOOKUP($B415,Sheet3!$A:$Z,23,FALSE)</f>
        <v>1.5559452403333112E-3</v>
      </c>
      <c r="BL415" s="22">
        <f>VLOOKUP($B415,Sheet3!$A:$Z,24,FALSE)</f>
        <v>6.3186341083558027E-4</v>
      </c>
      <c r="BM415" s="22">
        <f>VLOOKUP($B415,Sheet3!$A:$Z,25,FALSE)</f>
        <v>6.0260863827737261E-4</v>
      </c>
      <c r="BN415" s="22">
        <f>VLOOKUP($B415,Sheet3!$A:$Z,25,FALSE)</f>
        <v>6.0260863827737261E-4</v>
      </c>
    </row>
    <row r="416" spans="1:66" hidden="1" x14ac:dyDescent="0.2">
      <c r="A416">
        <f>VLOOKUP(B416,Sheet3!A:B,2,FALSE)</f>
        <v>0</v>
      </c>
      <c r="B416" s="12" t="s">
        <v>1667</v>
      </c>
      <c r="C416" s="13">
        <v>94.81</v>
      </c>
      <c r="D416" s="13">
        <v>2.63</v>
      </c>
      <c r="E416" s="12" t="s">
        <v>1622</v>
      </c>
      <c r="F416" s="11" t="s">
        <v>1649</v>
      </c>
      <c r="G416" s="13" t="s">
        <v>307</v>
      </c>
      <c r="H416" s="12"/>
      <c r="I416" s="12"/>
      <c r="J416" s="12" t="s">
        <v>308</v>
      </c>
      <c r="K416" s="12">
        <v>2</v>
      </c>
      <c r="L416" s="12">
        <v>100</v>
      </c>
      <c r="M416" s="12">
        <v>1.96</v>
      </c>
      <c r="N416" s="11" t="s">
        <v>309</v>
      </c>
      <c r="O416" s="11" t="s">
        <v>496</v>
      </c>
      <c r="P416" s="11" t="s">
        <v>795</v>
      </c>
      <c r="Q416" s="11" t="s">
        <v>1657</v>
      </c>
      <c r="R416" s="11" t="s">
        <v>312</v>
      </c>
      <c r="S416" s="11" t="s">
        <v>312</v>
      </c>
      <c r="T416" s="11" t="s">
        <v>312</v>
      </c>
      <c r="U416" s="11" t="s">
        <v>1624</v>
      </c>
      <c r="V416" s="12" t="s">
        <v>1668</v>
      </c>
      <c r="W416" s="11" t="s">
        <v>1659</v>
      </c>
      <c r="X416" s="14">
        <v>127</v>
      </c>
      <c r="Y416" s="14">
        <v>2909</v>
      </c>
      <c r="Z416" s="14">
        <v>127</v>
      </c>
      <c r="AA416" s="15">
        <v>0.92971283584531095</v>
      </c>
      <c r="AB416" s="16">
        <v>0.69639411482983504</v>
      </c>
      <c r="AC416" s="17">
        <v>2958691</v>
      </c>
      <c r="AD416" s="14">
        <v>226881</v>
      </c>
      <c r="AE416" s="14">
        <v>226881</v>
      </c>
      <c r="AF416" s="14">
        <v>23296.779527559</v>
      </c>
      <c r="AG416" s="14">
        <v>23296.779527559</v>
      </c>
      <c r="AH416" s="14">
        <v>50630</v>
      </c>
      <c r="AI416" s="14">
        <v>50630</v>
      </c>
      <c r="AJ416" s="14">
        <v>11</v>
      </c>
      <c r="AK416" s="14">
        <v>39</v>
      </c>
      <c r="AL416" s="14">
        <v>0</v>
      </c>
      <c r="AM416" s="14">
        <v>0</v>
      </c>
      <c r="AN416" s="14">
        <v>0</v>
      </c>
      <c r="AO416" s="14">
        <v>2</v>
      </c>
      <c r="AP416" s="14">
        <v>41</v>
      </c>
      <c r="AQ416" s="22">
        <f>VLOOKUP($B416,Sheet3!$A:$Z,3,FALSE)</f>
        <v>1.5856512681647695E-3</v>
      </c>
      <c r="AR416" s="22">
        <f>VLOOKUP($B416,Sheet3!$A:$Z,4,FALSE)</f>
        <v>3.540657729334709E-4</v>
      </c>
      <c r="AS416" s="22">
        <f>VLOOKUP($B416,Sheet3!$A:$Z,5,FALSE)</f>
        <v>6.9093570319439155E-4</v>
      </c>
      <c r="AT416" s="22">
        <f>VLOOKUP($B416,Sheet3!$A:$Z,6,FALSE)</f>
        <v>2.3101389972328767E-4</v>
      </c>
      <c r="AU416" s="22">
        <f>VLOOKUP($B416,Sheet3!$A:$Z,6,FALSE)</f>
        <v>2.3101389972328767E-4</v>
      </c>
      <c r="AV416" s="22">
        <f>VLOOKUP($B416,Sheet3!$A:$Z,8,FALSE)</f>
        <v>1.7851448144530693E-5</v>
      </c>
      <c r="AW416" s="22">
        <f>VLOOKUP($B416,Sheet3!$A:$Z,9,FALSE)</f>
        <v>1.3959524864124077E-4</v>
      </c>
      <c r="AX416" s="22">
        <f>VLOOKUP($B416,Sheet3!$A:$Z,10,FALSE)</f>
        <v>1.7074419499547637E-5</v>
      </c>
      <c r="AY416" s="22">
        <f>VLOOKUP($B416,Sheet3!$A:$Z,11,FALSE)</f>
        <v>2.2246838783307944E-5</v>
      </c>
      <c r="AZ416" s="22">
        <f>VLOOKUP($B416,Sheet3!$A:$Z,12,FALSE)</f>
        <v>2.3434175121894382E-4</v>
      </c>
      <c r="BA416" s="22">
        <f>VLOOKUP($B416,Sheet3!$A:$Z,13,FALSE)</f>
        <v>2.197765066446572E-5</v>
      </c>
      <c r="BB416" s="22">
        <f>VLOOKUP($B416,Sheet3!$A:$Z,14,FALSE)</f>
        <v>7.450125630161609E-5</v>
      </c>
      <c r="BC416" s="23">
        <f>VLOOKUP($B416,Sheet3!$A:$Z,15,FALSE)</f>
        <v>2.0416839706911266E-5</v>
      </c>
      <c r="BD416" s="22">
        <f>VLOOKUP($B416,Sheet3!$A:$Z,16,FALSE)</f>
        <v>5.1395869743157214E-4</v>
      </c>
      <c r="BE416" s="22">
        <f>VLOOKUP($B416,Sheet3!$A:$Z,17,FALSE)</f>
        <v>4.7716650252103618E-4</v>
      </c>
      <c r="BF416" s="22">
        <f>VLOOKUP($B416,Sheet3!$A:$Z,18,FALSE)</f>
        <v>3.1519539411499026E-4</v>
      </c>
      <c r="BG416" s="22">
        <f>VLOOKUP($B416,Sheet3!$A:$Z,19,FALSE)</f>
        <v>1.9050373034326785E-5</v>
      </c>
      <c r="BH416" s="22">
        <f>VLOOKUP($B416,Sheet3!$A:$Z,20,FALSE)</f>
        <v>5.824994087171698E-5</v>
      </c>
      <c r="BI416" s="22">
        <f>VLOOKUP($B416,Sheet3!$A:$Z,21,FALSE)</f>
        <v>3.9667132183492338E-3</v>
      </c>
      <c r="BJ416" s="22">
        <f>VLOOKUP($B416,Sheet3!$A:$Z,22,FALSE)</f>
        <v>2.2421384231796825E-5</v>
      </c>
      <c r="BK416" s="22">
        <f>VLOOKUP($B416,Sheet3!$A:$Z,23,FALSE)</f>
        <v>3.3859065523628714E-5</v>
      </c>
      <c r="BL416" s="22">
        <f>VLOOKUP($B416,Sheet3!$A:$Z,24,FALSE)</f>
        <v>5.9016656583584525E-5</v>
      </c>
      <c r="BM416" s="22">
        <f>VLOOKUP($B416,Sheet3!$A:$Z,25,FALSE)</f>
        <v>2.6173877287424897E-5</v>
      </c>
      <c r="BN416" s="22">
        <f>VLOOKUP($B416,Sheet3!$A:$Z,25,FALSE)</f>
        <v>2.6173877287424897E-5</v>
      </c>
    </row>
    <row r="417" spans="1:66" hidden="1" x14ac:dyDescent="0.2">
      <c r="A417" t="str">
        <f>VLOOKUP(B417,Sheet3!A:B,2,FALSE)</f>
        <v>compare with baikal</v>
      </c>
      <c r="B417" s="12" t="s">
        <v>135</v>
      </c>
      <c r="C417" s="13">
        <v>77.709999999999994</v>
      </c>
      <c r="D417" s="13">
        <v>3.34</v>
      </c>
      <c r="E417" s="12" t="s">
        <v>491</v>
      </c>
      <c r="F417" s="11" t="s">
        <v>495</v>
      </c>
      <c r="G417" s="13" t="s">
        <v>307</v>
      </c>
      <c r="H417" s="12"/>
      <c r="I417" s="12"/>
      <c r="J417" s="12" t="s">
        <v>308</v>
      </c>
      <c r="K417" s="12">
        <v>19</v>
      </c>
      <c r="L417" s="12">
        <v>88.24</v>
      </c>
      <c r="M417" s="12">
        <v>3.92</v>
      </c>
      <c r="N417" s="11" t="s">
        <v>309</v>
      </c>
      <c r="O417" s="11" t="s">
        <v>496</v>
      </c>
      <c r="P417" s="11" t="s">
        <v>497</v>
      </c>
      <c r="Q417" s="11" t="s">
        <v>498</v>
      </c>
      <c r="R417" s="11" t="s">
        <v>499</v>
      </c>
      <c r="S417" s="11" t="s">
        <v>500</v>
      </c>
      <c r="T417" s="11" t="s">
        <v>501</v>
      </c>
      <c r="U417" s="11" t="s">
        <v>502</v>
      </c>
      <c r="V417" s="12" t="s">
        <v>503</v>
      </c>
      <c r="W417" s="11" t="s">
        <v>504</v>
      </c>
      <c r="X417" s="14">
        <v>155</v>
      </c>
      <c r="Y417" s="14">
        <v>1121</v>
      </c>
      <c r="Z417" s="14">
        <v>155</v>
      </c>
      <c r="AA417" s="15">
        <v>0.96039832073230502</v>
      </c>
      <c r="AB417" s="16">
        <v>0.295171616333193</v>
      </c>
      <c r="AC417" s="17">
        <v>920163</v>
      </c>
      <c r="AD417" s="14">
        <v>33164</v>
      </c>
      <c r="AE417" s="14">
        <v>33164</v>
      </c>
      <c r="AF417" s="14">
        <v>5936.53548387096</v>
      </c>
      <c r="AG417" s="14">
        <v>5936.53548387096</v>
      </c>
      <c r="AH417" s="14">
        <v>8838</v>
      </c>
      <c r="AI417" s="14">
        <v>8838</v>
      </c>
      <c r="AJ417" s="14">
        <v>11</v>
      </c>
      <c r="AK417" s="14">
        <v>27</v>
      </c>
      <c r="AL417" s="14">
        <v>0</v>
      </c>
      <c r="AM417" s="14">
        <v>0</v>
      </c>
      <c r="AN417" s="14">
        <v>0</v>
      </c>
      <c r="AO417" s="14">
        <v>0</v>
      </c>
      <c r="AP417" s="14">
        <v>27</v>
      </c>
      <c r="AQ417" s="22">
        <f>VLOOKUP($B417,Sheet3!$A:$Z,3,FALSE)</f>
        <v>1.6176035279132455E-3</v>
      </c>
      <c r="AR417" s="22">
        <f>VLOOKUP($B417,Sheet3!$A:$Z,4,FALSE)</f>
        <v>1.192658870507782E-3</v>
      </c>
      <c r="AS417" s="22">
        <f>VLOOKUP($B417,Sheet3!$A:$Z,5,FALSE)</f>
        <v>1.2097365578190007E-3</v>
      </c>
      <c r="AT417" s="22">
        <f>VLOOKUP($B417,Sheet3!$A:$Z,6,FALSE)</f>
        <v>1.3362519762505447E-3</v>
      </c>
      <c r="AU417" s="22">
        <f>VLOOKUP($B417,Sheet3!$A:$Z,6,FALSE)</f>
        <v>1.3362519762505447E-3</v>
      </c>
      <c r="AV417" s="22">
        <f>VLOOKUP($B417,Sheet3!$A:$Z,8,FALSE)</f>
        <v>3.2102093239700282E-3</v>
      </c>
      <c r="AW417" s="22">
        <f>VLOOKUP($B417,Sheet3!$A:$Z,9,FALSE)</f>
        <v>8.1748213703545277E-4</v>
      </c>
      <c r="AX417" s="22">
        <f>VLOOKUP($B417,Sheet3!$A:$Z,10,FALSE)</f>
        <v>2.8890126293393071E-3</v>
      </c>
      <c r="AY417" s="22">
        <f>VLOOKUP($B417,Sheet3!$A:$Z,11,FALSE)</f>
        <v>2.5851378083988344E-3</v>
      </c>
      <c r="AZ417" s="22">
        <f>VLOOKUP($B417,Sheet3!$A:$Z,12,FALSE)</f>
        <v>3.5008922384687727E-4</v>
      </c>
      <c r="BA417" s="22">
        <f>VLOOKUP($B417,Sheet3!$A:$Z,13,FALSE)</f>
        <v>4.6640675376752915E-3</v>
      </c>
      <c r="BB417" s="22">
        <f>VLOOKUP($B417,Sheet3!$A:$Z,14,FALSE)</f>
        <v>6.0248377451139427E-4</v>
      </c>
      <c r="BC417" s="23">
        <f>VLOOKUP($B417,Sheet3!$A:$Z,15,FALSE)</f>
        <v>3.5926971514358029E-3</v>
      </c>
      <c r="BD417" s="22">
        <f>VLOOKUP($B417,Sheet3!$A:$Z,16,FALSE)</f>
        <v>2.3486497627399445E-3</v>
      </c>
      <c r="BE417" s="22">
        <f>VLOOKUP($B417,Sheet3!$A:$Z,17,FALSE)</f>
        <v>1.2942429693329185E-3</v>
      </c>
      <c r="BF417" s="22">
        <f>VLOOKUP($B417,Sheet3!$A:$Z,18,FALSE)</f>
        <v>1.344895317534986E-3</v>
      </c>
      <c r="BG417" s="22">
        <f>VLOOKUP($B417,Sheet3!$A:$Z,19,FALSE)</f>
        <v>2.4481605021341355E-3</v>
      </c>
      <c r="BH417" s="22">
        <f>VLOOKUP($B417,Sheet3!$A:$Z,20,FALSE)</f>
        <v>9.268628971603139E-4</v>
      </c>
      <c r="BI417" s="22">
        <f>VLOOKUP($B417,Sheet3!$A:$Z,21,FALSE)</f>
        <v>5.7792325557675663E-4</v>
      </c>
      <c r="BJ417" s="22">
        <f>VLOOKUP($B417,Sheet3!$A:$Z,22,FALSE)</f>
        <v>3.0874266273895239E-3</v>
      </c>
      <c r="BK417" s="22">
        <f>VLOOKUP($B417,Sheet3!$A:$Z,23,FALSE)</f>
        <v>5.5092007703375799E-3</v>
      </c>
      <c r="BL417" s="22">
        <f>VLOOKUP($B417,Sheet3!$A:$Z,24,FALSE)</f>
        <v>3.8541939054144458E-3</v>
      </c>
      <c r="BM417" s="22">
        <f>VLOOKUP($B417,Sheet3!$A:$Z,25,FALSE)</f>
        <v>3.3709329587475042E-3</v>
      </c>
      <c r="BN417" s="22">
        <f>VLOOKUP($B417,Sheet3!$A:$Z,25,FALSE)</f>
        <v>3.3709329587475042E-3</v>
      </c>
    </row>
    <row r="418" spans="1:66" hidden="1" x14ac:dyDescent="0.2">
      <c r="A418">
        <f>VLOOKUP(B418,Sheet3!A:B,2,FALSE)</f>
        <v>0</v>
      </c>
      <c r="B418" s="12" t="s">
        <v>1670</v>
      </c>
      <c r="C418" s="13">
        <v>64.23</v>
      </c>
      <c r="D418" s="13">
        <v>5.64</v>
      </c>
      <c r="E418" s="12" t="s">
        <v>1622</v>
      </c>
      <c r="F418" s="11" t="s">
        <v>1649</v>
      </c>
      <c r="G418" s="13" t="s">
        <v>307</v>
      </c>
      <c r="H418" s="12"/>
      <c r="I418" s="12"/>
      <c r="J418" s="12" t="s">
        <v>308</v>
      </c>
      <c r="K418" s="12">
        <v>17</v>
      </c>
      <c r="L418" s="12">
        <v>60.78</v>
      </c>
      <c r="M418" s="12">
        <v>11.76</v>
      </c>
      <c r="N418" s="11"/>
      <c r="O418" s="11"/>
      <c r="P418" s="11"/>
      <c r="Q418" s="11"/>
      <c r="R418" s="11"/>
      <c r="S418" s="11"/>
      <c r="T418" s="11"/>
      <c r="U418" s="11" t="s">
        <v>1624</v>
      </c>
      <c r="V418" s="12" t="s">
        <v>1671</v>
      </c>
      <c r="W418" s="11"/>
      <c r="X418" s="14">
        <v>420</v>
      </c>
      <c r="Y418" s="14">
        <v>1712</v>
      </c>
      <c r="Z418" s="14">
        <v>420</v>
      </c>
      <c r="AA418" s="15">
        <v>0.95342813946635696</v>
      </c>
      <c r="AB418" s="16">
        <v>0.62090604664483695</v>
      </c>
      <c r="AC418" s="17">
        <v>1452508</v>
      </c>
      <c r="AD418" s="14">
        <v>19054</v>
      </c>
      <c r="AE418" s="14">
        <v>19054</v>
      </c>
      <c r="AF418" s="14">
        <v>3458.3523809523799</v>
      </c>
      <c r="AG418" s="14">
        <v>3458.3523809523799</v>
      </c>
      <c r="AH418" s="14">
        <v>3913</v>
      </c>
      <c r="AI418" s="14">
        <v>3913</v>
      </c>
      <c r="AJ418" s="14">
        <v>11</v>
      </c>
      <c r="AK418" s="14">
        <v>17</v>
      </c>
      <c r="AL418" s="14">
        <v>0</v>
      </c>
      <c r="AM418" s="14">
        <v>0</v>
      </c>
      <c r="AN418" s="14">
        <v>1</v>
      </c>
      <c r="AO418" s="14">
        <v>1</v>
      </c>
      <c r="AP418" s="14">
        <v>19</v>
      </c>
      <c r="AQ418" s="22">
        <f>VLOOKUP($B418,Sheet3!$A:$Z,3,FALSE)</f>
        <v>6.0034090403775579E-5</v>
      </c>
      <c r="AR418" s="22">
        <f>VLOOKUP($B418,Sheet3!$A:$Z,4,FALSE)</f>
        <v>5.6103997188787234E-5</v>
      </c>
      <c r="AS418" s="22">
        <f>VLOOKUP($B418,Sheet3!$A:$Z,5,FALSE)</f>
        <v>5.9009822679087319E-5</v>
      </c>
      <c r="AT418" s="22">
        <f>VLOOKUP($B418,Sheet3!$A:$Z,6,FALSE)</f>
        <v>7.3947376651603937E-5</v>
      </c>
      <c r="AU418" s="22">
        <f>VLOOKUP($B418,Sheet3!$A:$Z,6,FALSE)</f>
        <v>7.3947376651603937E-5</v>
      </c>
      <c r="AV418" s="22">
        <f>VLOOKUP($B418,Sheet3!$A:$Z,8,FALSE)</f>
        <v>8.9432497749180828E-5</v>
      </c>
      <c r="AW418" s="22">
        <f>VLOOKUP($B418,Sheet3!$A:$Z,9,FALSE)</f>
        <v>6.7003545040956428E-5</v>
      </c>
      <c r="AX418" s="22">
        <f>VLOOKUP($B418,Sheet3!$A:$Z,10,FALSE)</f>
        <v>8.6176895545230823E-5</v>
      </c>
      <c r="AY418" s="22">
        <f>VLOOKUP($B418,Sheet3!$A:$Z,11,FALSE)</f>
        <v>6.010534078959745E-5</v>
      </c>
      <c r="AZ418" s="22">
        <f>VLOOKUP($B418,Sheet3!$A:$Z,12,FALSE)</f>
        <v>2.684984103293109E-5</v>
      </c>
      <c r="BA418" s="22">
        <f>VLOOKUP($B418,Sheet3!$A:$Z,13,FALSE)</f>
        <v>7.0191727991890897E-5</v>
      </c>
      <c r="BB418" s="22">
        <f>VLOOKUP($B418,Sheet3!$A:$Z,14,FALSE)</f>
        <v>3.7600518371619655E-5</v>
      </c>
      <c r="BC418" s="23">
        <f>VLOOKUP($B418,Sheet3!$A:$Z,15,FALSE)</f>
        <v>6.8536798378461482E-5</v>
      </c>
      <c r="BD418" s="22">
        <f>VLOOKUP($B418,Sheet3!$A:$Z,16,FALSE)</f>
        <v>6.2774408610960828E-5</v>
      </c>
      <c r="BE418" s="22">
        <f>VLOOKUP($B418,Sheet3!$A:$Z,17,FALSE)</f>
        <v>4.4918062024457475E-5</v>
      </c>
      <c r="BF418" s="22">
        <f>VLOOKUP($B418,Sheet3!$A:$Z,18,FALSE)</f>
        <v>5.8247469962170518E-5</v>
      </c>
      <c r="BG418" s="22">
        <f>VLOOKUP($B418,Sheet3!$A:$Z,19,FALSE)</f>
        <v>8.3791651354223973E-5</v>
      </c>
      <c r="BH418" s="22">
        <f>VLOOKUP($B418,Sheet3!$A:$Z,20,FALSE)</f>
        <v>4.5884050854738995E-5</v>
      </c>
      <c r="BI418" s="22">
        <f>VLOOKUP($B418,Sheet3!$A:$Z,21,FALSE)</f>
        <v>3.443756847042119E-5</v>
      </c>
      <c r="BJ418" s="22">
        <f>VLOOKUP($B418,Sheet3!$A:$Z,22,FALSE)</f>
        <v>7.2086338141340341E-5</v>
      </c>
      <c r="BK418" s="22">
        <f>VLOOKUP($B418,Sheet3!$A:$Z,23,FALSE)</f>
        <v>8.3722722721333824E-5</v>
      </c>
      <c r="BL418" s="22">
        <f>VLOOKUP($B418,Sheet3!$A:$Z,24,FALSE)</f>
        <v>7.2147556246298411E-5</v>
      </c>
      <c r="BM418" s="22">
        <f>VLOOKUP($B418,Sheet3!$A:$Z,25,FALSE)</f>
        <v>1.0093974202969232E-4</v>
      </c>
      <c r="BN418" s="22">
        <f>VLOOKUP($B418,Sheet3!$A:$Z,25,FALSE)</f>
        <v>1.0093974202969232E-4</v>
      </c>
    </row>
    <row r="419" spans="1:66" hidden="1" x14ac:dyDescent="0.2">
      <c r="A419">
        <f>VLOOKUP(B419,Sheet3!A:B,2,FALSE)</f>
        <v>0</v>
      </c>
      <c r="B419" s="12" t="s">
        <v>1672</v>
      </c>
      <c r="C419" s="13">
        <v>57.96</v>
      </c>
      <c r="D419" s="13">
        <v>2.54</v>
      </c>
      <c r="E419" s="12" t="s">
        <v>1622</v>
      </c>
      <c r="F419" s="11" t="s">
        <v>1673</v>
      </c>
      <c r="G419" s="13" t="s">
        <v>307</v>
      </c>
      <c r="H419" s="12"/>
      <c r="I419" s="12"/>
      <c r="J419" s="12" t="s">
        <v>308</v>
      </c>
      <c r="K419" s="12">
        <v>1</v>
      </c>
      <c r="L419" s="12">
        <v>78.430000000000007</v>
      </c>
      <c r="M419" s="12">
        <v>3.92</v>
      </c>
      <c r="N419" s="11"/>
      <c r="O419" s="11"/>
      <c r="P419" s="11"/>
      <c r="Q419" s="11"/>
      <c r="R419" s="11"/>
      <c r="S419" s="11"/>
      <c r="T419" s="11"/>
      <c r="U419" s="11" t="s">
        <v>1624</v>
      </c>
      <c r="V419" s="12" t="s">
        <v>1674</v>
      </c>
      <c r="W419" s="11"/>
      <c r="X419" s="14">
        <v>602</v>
      </c>
      <c r="Y419" s="14">
        <v>2078</v>
      </c>
      <c r="Z419" s="14">
        <v>602</v>
      </c>
      <c r="AA419" s="15">
        <v>0.93538188947509504</v>
      </c>
      <c r="AB419" s="16">
        <v>0.65005715810617304</v>
      </c>
      <c r="AC419" s="17">
        <v>1663806</v>
      </c>
      <c r="AD419" s="14">
        <v>14952</v>
      </c>
      <c r="AE419" s="14">
        <v>14952</v>
      </c>
      <c r="AF419" s="14">
        <v>2763.7973421926899</v>
      </c>
      <c r="AG419" s="14">
        <v>2763.7973421926899</v>
      </c>
      <c r="AH419" s="14">
        <v>2834</v>
      </c>
      <c r="AI419" s="14">
        <v>2834</v>
      </c>
      <c r="AJ419" s="14">
        <v>11</v>
      </c>
      <c r="AK419" s="14">
        <v>22</v>
      </c>
      <c r="AL419" s="14">
        <v>0</v>
      </c>
      <c r="AM419" s="14">
        <v>0</v>
      </c>
      <c r="AN419" s="14">
        <v>0</v>
      </c>
      <c r="AO419" s="14">
        <v>0</v>
      </c>
      <c r="AP419" s="14">
        <v>22</v>
      </c>
      <c r="AQ419" s="22">
        <f>VLOOKUP($B419,Sheet3!$A:$Z,3,FALSE)</f>
        <v>6.7926735560554794E-4</v>
      </c>
      <c r="AR419" s="22">
        <f>VLOOKUP($B419,Sheet3!$A:$Z,4,FALSE)</f>
        <v>9.3659711540204475E-5</v>
      </c>
      <c r="AS419" s="22">
        <f>VLOOKUP($B419,Sheet3!$A:$Z,5,FALSE)</f>
        <v>1.9491167374456757E-4</v>
      </c>
      <c r="AT419" s="22">
        <f>VLOOKUP($B419,Sheet3!$A:$Z,6,FALSE)</f>
        <v>1.0489334144881566E-4</v>
      </c>
      <c r="AU419" s="22">
        <f>VLOOKUP($B419,Sheet3!$A:$Z,6,FALSE)</f>
        <v>1.0489334144881566E-4</v>
      </c>
      <c r="AV419" s="22">
        <f>VLOOKUP($B419,Sheet3!$A:$Z,8,FALSE)</f>
        <v>4.8393786344776808E-6</v>
      </c>
      <c r="AW419" s="22">
        <f>VLOOKUP($B419,Sheet3!$A:$Z,9,FALSE)</f>
        <v>1.7989402240727068E-5</v>
      </c>
      <c r="AX419" s="22">
        <f>VLOOKUP($B419,Sheet3!$A:$Z,10,FALSE)</f>
        <v>4.4768725672955158E-6</v>
      </c>
      <c r="AY419" s="22">
        <f>VLOOKUP($B419,Sheet3!$A:$Z,11,FALSE)</f>
        <v>5.2825032718317122E-6</v>
      </c>
      <c r="AZ419" s="22">
        <f>VLOOKUP($B419,Sheet3!$A:$Z,12,FALSE)</f>
        <v>2.702013335670124E-5</v>
      </c>
      <c r="BA419" s="22">
        <f>VLOOKUP($B419,Sheet3!$A:$Z,13,FALSE)</f>
        <v>4.5656715299491374E-6</v>
      </c>
      <c r="BB419" s="22">
        <f>VLOOKUP($B419,Sheet3!$A:$Z,14,FALSE)</f>
        <v>1.8605753425283478E-5</v>
      </c>
      <c r="BC419" s="23">
        <f>VLOOKUP($B419,Sheet3!$A:$Z,15,FALSE)</f>
        <v>5.377109378359051E-6</v>
      </c>
      <c r="BD419" s="22">
        <f>VLOOKUP($B419,Sheet3!$A:$Z,16,FALSE)</f>
        <v>1.1514822376137575E-4</v>
      </c>
      <c r="BE419" s="22">
        <f>VLOOKUP($B419,Sheet3!$A:$Z,17,FALSE)</f>
        <v>1.2509682612656025E-4</v>
      </c>
      <c r="BF419" s="22">
        <f>VLOOKUP($B419,Sheet3!$A:$Z,18,FALSE)</f>
        <v>7.415153818248919E-5</v>
      </c>
      <c r="BG419" s="22">
        <f>VLOOKUP($B419,Sheet3!$A:$Z,19,FALSE)</f>
        <v>5.7890574523954987E-6</v>
      </c>
      <c r="BH419" s="22">
        <f>VLOOKUP($B419,Sheet3!$A:$Z,20,FALSE)</f>
        <v>1.1136994342586144E-5</v>
      </c>
      <c r="BI419" s="22">
        <f>VLOOKUP($B419,Sheet3!$A:$Z,21,FALSE)</f>
        <v>4.2039945443874945E-4</v>
      </c>
      <c r="BJ419" s="22">
        <f>VLOOKUP($B419,Sheet3!$A:$Z,22,FALSE)</f>
        <v>7.1396976848613216E-6</v>
      </c>
      <c r="BK419" s="22">
        <f>VLOOKUP($B419,Sheet3!$A:$Z,23,FALSE)</f>
        <v>1.4729314240078585E-5</v>
      </c>
      <c r="BL419" s="22">
        <f>VLOOKUP($B419,Sheet3!$A:$Z,24,FALSE)</f>
        <v>2.195040670778671E-5</v>
      </c>
      <c r="BM419" s="22">
        <f>VLOOKUP($B419,Sheet3!$A:$Z,25,FALSE)</f>
        <v>8.6888257522669458E-6</v>
      </c>
      <c r="BN419" s="22">
        <f>VLOOKUP($B419,Sheet3!$A:$Z,25,FALSE)</f>
        <v>8.6888257522669458E-6</v>
      </c>
    </row>
    <row r="420" spans="1:66" hidden="1" x14ac:dyDescent="0.2">
      <c r="A420">
        <f>VLOOKUP(B420,Sheet3!A:B,2,FALSE)</f>
        <v>0</v>
      </c>
      <c r="B420" s="12" t="s">
        <v>1675</v>
      </c>
      <c r="C420" s="13">
        <v>89.82</v>
      </c>
      <c r="D420" s="13">
        <v>1.58</v>
      </c>
      <c r="E420" s="12" t="s">
        <v>1622</v>
      </c>
      <c r="F420" s="11" t="s">
        <v>1673</v>
      </c>
      <c r="G420" s="13" t="s">
        <v>307</v>
      </c>
      <c r="H420" s="12"/>
      <c r="I420" s="12"/>
      <c r="J420" s="12" t="s">
        <v>308</v>
      </c>
      <c r="K420" s="12">
        <v>4</v>
      </c>
      <c r="L420" s="12">
        <v>100</v>
      </c>
      <c r="M420" s="12">
        <v>0</v>
      </c>
      <c r="N420" s="11" t="s">
        <v>309</v>
      </c>
      <c r="O420" s="11" t="s">
        <v>496</v>
      </c>
      <c r="P420" s="11" t="s">
        <v>795</v>
      </c>
      <c r="Q420" s="11" t="s">
        <v>1676</v>
      </c>
      <c r="R420" s="11" t="s">
        <v>312</v>
      </c>
      <c r="S420" s="11" t="s">
        <v>312</v>
      </c>
      <c r="T420" s="11" t="s">
        <v>312</v>
      </c>
      <c r="U420" s="11" t="s">
        <v>1624</v>
      </c>
      <c r="V420" s="12" t="s">
        <v>1677</v>
      </c>
      <c r="W420" s="11" t="s">
        <v>1659</v>
      </c>
      <c r="X420" s="14">
        <v>75</v>
      </c>
      <c r="Y420" s="14">
        <v>2666</v>
      </c>
      <c r="Z420" s="14">
        <v>75</v>
      </c>
      <c r="AA420" s="15">
        <v>0.93124385438604595</v>
      </c>
      <c r="AB420" s="16">
        <v>0.66421867122440204</v>
      </c>
      <c r="AC420" s="17">
        <v>2796710</v>
      </c>
      <c r="AD420" s="14">
        <v>417744</v>
      </c>
      <c r="AE420" s="14">
        <v>417744</v>
      </c>
      <c r="AF420" s="14">
        <v>37289.466666666602</v>
      </c>
      <c r="AG420" s="14">
        <v>37289.466666666602</v>
      </c>
      <c r="AH420" s="14">
        <v>127664</v>
      </c>
      <c r="AI420" s="14">
        <v>127664</v>
      </c>
      <c r="AJ420" s="14">
        <v>11</v>
      </c>
      <c r="AK420" s="14">
        <v>48</v>
      </c>
      <c r="AL420" s="14">
        <v>0</v>
      </c>
      <c r="AM420" s="14">
        <v>0</v>
      </c>
      <c r="AN420" s="14">
        <v>1</v>
      </c>
      <c r="AO420" s="14">
        <v>1</v>
      </c>
      <c r="AP420" s="14">
        <v>50</v>
      </c>
      <c r="AQ420" s="22">
        <f>VLOOKUP($B420,Sheet3!$A:$Z,3,FALSE)</f>
        <v>2.7479966362441009E-4</v>
      </c>
      <c r="AR420" s="22">
        <f>VLOOKUP($B420,Sheet3!$A:$Z,4,FALSE)</f>
        <v>4.0505447745659505E-4</v>
      </c>
      <c r="AS420" s="22">
        <f>VLOOKUP($B420,Sheet3!$A:$Z,5,FALSE)</f>
        <v>3.5975569051242725E-4</v>
      </c>
      <c r="AT420" s="22">
        <f>VLOOKUP($B420,Sheet3!$A:$Z,6,FALSE)</f>
        <v>3.3473664528481118E-4</v>
      </c>
      <c r="AU420" s="22">
        <f>VLOOKUP($B420,Sheet3!$A:$Z,6,FALSE)</f>
        <v>3.3473664528481118E-4</v>
      </c>
      <c r="AV420" s="22">
        <f>VLOOKUP($B420,Sheet3!$A:$Z,8,FALSE)</f>
        <v>1.7985467690201715E-4</v>
      </c>
      <c r="AW420" s="22">
        <f>VLOOKUP($B420,Sheet3!$A:$Z,9,FALSE)</f>
        <v>1.2594019767952736E-3</v>
      </c>
      <c r="AX420" s="22">
        <f>VLOOKUP($B420,Sheet3!$A:$Z,10,FALSE)</f>
        <v>1.6689833371988139E-4</v>
      </c>
      <c r="AY420" s="22">
        <f>VLOOKUP($B420,Sheet3!$A:$Z,11,FALSE)</f>
        <v>1.741036149745109E-4</v>
      </c>
      <c r="AZ420" s="22">
        <f>VLOOKUP($B420,Sheet3!$A:$Z,12,FALSE)</f>
        <v>1.4922178392599839E-3</v>
      </c>
      <c r="BA420" s="22">
        <f>VLOOKUP($B420,Sheet3!$A:$Z,13,FALSE)</f>
        <v>1.6155328456678468E-4</v>
      </c>
      <c r="BB420" s="22">
        <f>VLOOKUP($B420,Sheet3!$A:$Z,14,FALSE)</f>
        <v>2.6724548884109987E-3</v>
      </c>
      <c r="BC420" s="23">
        <f>VLOOKUP($B420,Sheet3!$A:$Z,15,FALSE)</f>
        <v>1.3852241841111055E-4</v>
      </c>
      <c r="BD420" s="22">
        <f>VLOOKUP($B420,Sheet3!$A:$Z,16,FALSE)</f>
        <v>2.8299949511238477E-4</v>
      </c>
      <c r="BE420" s="22">
        <f>VLOOKUP($B420,Sheet3!$A:$Z,17,FALSE)</f>
        <v>3.3243763480226429E-4</v>
      </c>
      <c r="BF420" s="22">
        <f>VLOOKUP($B420,Sheet3!$A:$Z,18,FALSE)</f>
        <v>3.395034172874688E-4</v>
      </c>
      <c r="BG420" s="22">
        <f>VLOOKUP($B420,Sheet3!$A:$Z,19,FALSE)</f>
        <v>1.7179787682632911E-4</v>
      </c>
      <c r="BH420" s="22">
        <f>VLOOKUP($B420,Sheet3!$A:$Z,20,FALSE)</f>
        <v>1.0504935326194134E-3</v>
      </c>
      <c r="BI420" s="22">
        <f>VLOOKUP($B420,Sheet3!$A:$Z,21,FALSE)</f>
        <v>5.1765249669659212E-4</v>
      </c>
      <c r="BJ420" s="22">
        <f>VLOOKUP($B420,Sheet3!$A:$Z,22,FALSE)</f>
        <v>8.784838643590845E-5</v>
      </c>
      <c r="BK420" s="22">
        <f>VLOOKUP($B420,Sheet3!$A:$Z,23,FALSE)</f>
        <v>7.3730910917821913E-5</v>
      </c>
      <c r="BL420" s="22">
        <f>VLOOKUP($B420,Sheet3!$A:$Z,24,FALSE)</f>
        <v>1.0321234021880235E-4</v>
      </c>
      <c r="BM420" s="22">
        <f>VLOOKUP($B420,Sheet3!$A:$Z,25,FALSE)</f>
        <v>1.0934546851321941E-4</v>
      </c>
      <c r="BN420" s="22">
        <f>VLOOKUP($B420,Sheet3!$A:$Z,25,FALSE)</f>
        <v>1.0934546851321941E-4</v>
      </c>
    </row>
    <row r="421" spans="1:66" hidden="1" x14ac:dyDescent="0.2">
      <c r="A421">
        <f>VLOOKUP(B421,Sheet3!A:B,2,FALSE)</f>
        <v>0</v>
      </c>
      <c r="B421" s="12" t="s">
        <v>1678</v>
      </c>
      <c r="C421" s="13">
        <v>72.64</v>
      </c>
      <c r="D421" s="13">
        <v>1.42</v>
      </c>
      <c r="E421" s="12" t="s">
        <v>1622</v>
      </c>
      <c r="F421" s="11" t="s">
        <v>1679</v>
      </c>
      <c r="G421" s="13" t="s">
        <v>307</v>
      </c>
      <c r="H421" s="12"/>
      <c r="I421" s="12"/>
      <c r="J421" s="12" t="s">
        <v>308</v>
      </c>
      <c r="K421" s="12">
        <v>1</v>
      </c>
      <c r="L421" s="12">
        <v>90.2</v>
      </c>
      <c r="M421" s="12">
        <v>3.92</v>
      </c>
      <c r="N421" s="11"/>
      <c r="O421" s="11"/>
      <c r="P421" s="11"/>
      <c r="Q421" s="11"/>
      <c r="R421" s="11"/>
      <c r="S421" s="11"/>
      <c r="T421" s="11"/>
      <c r="U421" s="11" t="s">
        <v>1624</v>
      </c>
      <c r="V421" s="12" t="s">
        <v>1680</v>
      </c>
      <c r="W421" s="11"/>
      <c r="X421" s="14">
        <v>117</v>
      </c>
      <c r="Y421" s="14">
        <v>1235</v>
      </c>
      <c r="Z421" s="14">
        <v>117</v>
      </c>
      <c r="AA421" s="15">
        <v>0.94047344741022798</v>
      </c>
      <c r="AB421" s="16">
        <v>0.40650331853232602</v>
      </c>
      <c r="AC421" s="17">
        <v>1154426</v>
      </c>
      <c r="AD421" s="14">
        <v>40804</v>
      </c>
      <c r="AE421" s="14">
        <v>40804</v>
      </c>
      <c r="AF421" s="14">
        <v>9866.8888888888796</v>
      </c>
      <c r="AG421" s="14">
        <v>9866.8888888888796</v>
      </c>
      <c r="AH421" s="14">
        <v>17914</v>
      </c>
      <c r="AI421" s="14">
        <v>17914</v>
      </c>
      <c r="AJ421" s="14">
        <v>11</v>
      </c>
      <c r="AK421" s="14">
        <v>30</v>
      </c>
      <c r="AL421" s="14">
        <v>0</v>
      </c>
      <c r="AM421" s="14">
        <v>0</v>
      </c>
      <c r="AN421" s="14">
        <v>0</v>
      </c>
      <c r="AO421" s="14">
        <v>1</v>
      </c>
      <c r="AP421" s="14">
        <v>31</v>
      </c>
      <c r="AQ421" s="22">
        <f>VLOOKUP($B421,Sheet3!$A:$Z,3,FALSE)</f>
        <v>1.4220272526579205E-4</v>
      </c>
      <c r="AR421" s="22">
        <f>VLOOKUP($B421,Sheet3!$A:$Z,4,FALSE)</f>
        <v>1.6384152266242519E-4</v>
      </c>
      <c r="AS421" s="22">
        <f>VLOOKUP($B421,Sheet3!$A:$Z,5,FALSE)</f>
        <v>1.2722722489935133E-4</v>
      </c>
      <c r="AT421" s="22">
        <f>VLOOKUP($B421,Sheet3!$A:$Z,6,FALSE)</f>
        <v>1.7138957800987023E-4</v>
      </c>
      <c r="AU421" s="22">
        <f>VLOOKUP($B421,Sheet3!$A:$Z,6,FALSE)</f>
        <v>1.7138957800987023E-4</v>
      </c>
      <c r="AV421" s="22">
        <f>VLOOKUP($B421,Sheet3!$A:$Z,8,FALSE)</f>
        <v>3.2205318089968427E-4</v>
      </c>
      <c r="AW421" s="22">
        <f>VLOOKUP($B421,Sheet3!$A:$Z,9,FALSE)</f>
        <v>1.4110587051689263E-4</v>
      </c>
      <c r="AX421" s="22">
        <f>VLOOKUP($B421,Sheet3!$A:$Z,10,FALSE)</f>
        <v>2.4837239601736686E-4</v>
      </c>
      <c r="AY421" s="22">
        <f>VLOOKUP($B421,Sheet3!$A:$Z,11,FALSE)</f>
        <v>2.8474447746185502E-4</v>
      </c>
      <c r="AZ421" s="22">
        <f>VLOOKUP($B421,Sheet3!$A:$Z,12,FALSE)</f>
        <v>2.0620550757460806E-5</v>
      </c>
      <c r="BA421" s="22">
        <f>VLOOKUP($B421,Sheet3!$A:$Z,13,FALSE)</f>
        <v>5.5826937762080888E-4</v>
      </c>
      <c r="BB421" s="22">
        <f>VLOOKUP($B421,Sheet3!$A:$Z,14,FALSE)</f>
        <v>1.9928416350515536E-5</v>
      </c>
      <c r="BC421" s="23">
        <f>VLOOKUP($B421,Sheet3!$A:$Z,15,FALSE)</f>
        <v>4.1741767556423157E-4</v>
      </c>
      <c r="BD421" s="22">
        <f>VLOOKUP($B421,Sheet3!$A:$Z,16,FALSE)</f>
        <v>1.1415634842747483E-4</v>
      </c>
      <c r="BE421" s="22">
        <f>VLOOKUP($B421,Sheet3!$A:$Z,17,FALSE)</f>
        <v>7.6828024191115193E-5</v>
      </c>
      <c r="BF421" s="22">
        <f>VLOOKUP($B421,Sheet3!$A:$Z,18,FALSE)</f>
        <v>1.0037097588356775E-4</v>
      </c>
      <c r="BG421" s="22">
        <f>VLOOKUP($B421,Sheet3!$A:$Z,19,FALSE)</f>
        <v>1.5841455008880589E-4</v>
      </c>
      <c r="BH421" s="22">
        <f>VLOOKUP($B421,Sheet3!$A:$Z,20,FALSE)</f>
        <v>5.7272092874823144E-5</v>
      </c>
      <c r="BI421" s="22">
        <f>VLOOKUP($B421,Sheet3!$A:$Z,21,FALSE)</f>
        <v>5.913662115841842E-5</v>
      </c>
      <c r="BJ421" s="22">
        <f>VLOOKUP($B421,Sheet3!$A:$Z,22,FALSE)</f>
        <v>1.6136648101824924E-4</v>
      </c>
      <c r="BK421" s="22">
        <f>VLOOKUP($B421,Sheet3!$A:$Z,23,FALSE)</f>
        <v>1.0831362725747906E-4</v>
      </c>
      <c r="BL421" s="22">
        <f>VLOOKUP($B421,Sheet3!$A:$Z,24,FALSE)</f>
        <v>1.6020816702479686E-4</v>
      </c>
      <c r="BM421" s="22">
        <f>VLOOKUP($B421,Sheet3!$A:$Z,25,FALSE)</f>
        <v>1.6104992924469901E-4</v>
      </c>
      <c r="BN421" s="22">
        <f>VLOOKUP($B421,Sheet3!$A:$Z,25,FALSE)</f>
        <v>1.6104992924469901E-4</v>
      </c>
    </row>
    <row r="422" spans="1:66" hidden="1" x14ac:dyDescent="0.2">
      <c r="A422">
        <f>VLOOKUP(B422,Sheet3!A:B,2,FALSE)</f>
        <v>0</v>
      </c>
      <c r="B422" s="12" t="s">
        <v>1681</v>
      </c>
      <c r="C422" s="13">
        <v>60.39</v>
      </c>
      <c r="D422" s="13">
        <v>1.28</v>
      </c>
      <c r="E422" s="12" t="s">
        <v>1682</v>
      </c>
      <c r="F422" s="11" t="s">
        <v>1683</v>
      </c>
      <c r="G422" s="13" t="s">
        <v>307</v>
      </c>
      <c r="H422" s="12"/>
      <c r="I422" s="12"/>
      <c r="J422" s="12" t="s">
        <v>308</v>
      </c>
      <c r="K422" s="12">
        <v>24</v>
      </c>
      <c r="L422" s="12">
        <v>50.98</v>
      </c>
      <c r="M422" s="12">
        <v>0</v>
      </c>
      <c r="N422" s="11"/>
      <c r="O422" s="11"/>
      <c r="P422" s="11"/>
      <c r="Q422" s="11"/>
      <c r="R422" s="11"/>
      <c r="S422" s="11"/>
      <c r="T422" s="11"/>
      <c r="U422" s="11" t="s">
        <v>1684</v>
      </c>
      <c r="V422" s="12" t="s">
        <v>1685</v>
      </c>
      <c r="W422" s="11"/>
      <c r="X422" s="14">
        <v>94</v>
      </c>
      <c r="Y422" s="14">
        <v>916</v>
      </c>
      <c r="Z422" s="14">
        <v>94</v>
      </c>
      <c r="AA422" s="15">
        <v>0.95813202251733998</v>
      </c>
      <c r="AB422" s="16">
        <v>0.68407796321793901</v>
      </c>
      <c r="AC422" s="17">
        <v>927463</v>
      </c>
      <c r="AD422" s="14">
        <v>61240</v>
      </c>
      <c r="AE422" s="14">
        <v>61240</v>
      </c>
      <c r="AF422" s="14">
        <v>9866.6276595744603</v>
      </c>
      <c r="AG422" s="14">
        <v>9866.6276595744603</v>
      </c>
      <c r="AH422" s="14">
        <v>15626</v>
      </c>
      <c r="AI422" s="14">
        <v>15626</v>
      </c>
      <c r="AJ422" s="14">
        <v>11</v>
      </c>
      <c r="AK422" s="14">
        <v>35</v>
      </c>
      <c r="AL422" s="14">
        <v>0</v>
      </c>
      <c r="AM422" s="14">
        <v>1</v>
      </c>
      <c r="AN422" s="14">
        <v>0</v>
      </c>
      <c r="AO422" s="14">
        <v>0</v>
      </c>
      <c r="AP422" s="14">
        <v>36</v>
      </c>
      <c r="AQ422" s="22">
        <f>VLOOKUP($B422,Sheet3!$A:$Z,3,FALSE)</f>
        <v>4.2481131129069134E-4</v>
      </c>
      <c r="AR422" s="22">
        <f>VLOOKUP($B422,Sheet3!$A:$Z,4,FALSE)</f>
        <v>3.2452145583706729E-4</v>
      </c>
      <c r="AS422" s="22">
        <f>VLOOKUP($B422,Sheet3!$A:$Z,5,FALSE)</f>
        <v>3.9752609777937313E-4</v>
      </c>
      <c r="AT422" s="22">
        <f>VLOOKUP($B422,Sheet3!$A:$Z,6,FALSE)</f>
        <v>4.2580710147513092E-4</v>
      </c>
      <c r="AU422" s="22">
        <f>VLOOKUP($B422,Sheet3!$A:$Z,6,FALSE)</f>
        <v>4.2580710147513092E-4</v>
      </c>
      <c r="AV422" s="22">
        <f>VLOOKUP($B422,Sheet3!$A:$Z,8,FALSE)</f>
        <v>5.0439915358649237E-4</v>
      </c>
      <c r="AW422" s="22">
        <f>VLOOKUP($B422,Sheet3!$A:$Z,9,FALSE)</f>
        <v>3.6373274368568619E-4</v>
      </c>
      <c r="AX422" s="22">
        <f>VLOOKUP($B422,Sheet3!$A:$Z,10,FALSE)</f>
        <v>6.0039995509255501E-4</v>
      </c>
      <c r="AY422" s="22">
        <f>VLOOKUP($B422,Sheet3!$A:$Z,11,FALSE)</f>
        <v>7.974934684655305E-4</v>
      </c>
      <c r="AZ422" s="22">
        <f>VLOOKUP($B422,Sheet3!$A:$Z,12,FALSE)</f>
        <v>3.6331536144657955E-5</v>
      </c>
      <c r="BA422" s="22">
        <f>VLOOKUP($B422,Sheet3!$A:$Z,13,FALSE)</f>
        <v>8.2460975599392471E-4</v>
      </c>
      <c r="BB422" s="22">
        <f>VLOOKUP($B422,Sheet3!$A:$Z,14,FALSE)</f>
        <v>9.3132039951388852E-5</v>
      </c>
      <c r="BC422" s="23">
        <f>VLOOKUP($B422,Sheet3!$A:$Z,15,FALSE)</f>
        <v>7.2688638378794548E-4</v>
      </c>
      <c r="BD422" s="22">
        <f>VLOOKUP($B422,Sheet3!$A:$Z,16,FALSE)</f>
        <v>3.6013013938916916E-4</v>
      </c>
      <c r="BE422" s="22">
        <f>VLOOKUP($B422,Sheet3!$A:$Z,17,FALSE)</f>
        <v>2.6211056378133203E-4</v>
      </c>
      <c r="BF422" s="22">
        <f>VLOOKUP($B422,Sheet3!$A:$Z,18,FALSE)</f>
        <v>2.9621445850053479E-4</v>
      </c>
      <c r="BG422" s="22">
        <f>VLOOKUP($B422,Sheet3!$A:$Z,19,FALSE)</f>
        <v>5.3700980373469617E-4</v>
      </c>
      <c r="BH422" s="22">
        <f>VLOOKUP($B422,Sheet3!$A:$Z,20,FALSE)</f>
        <v>2.3210287577945428E-4</v>
      </c>
      <c r="BI422" s="22">
        <f>VLOOKUP($B422,Sheet3!$A:$Z,21,FALSE)</f>
        <v>2.1825662342056583E-4</v>
      </c>
      <c r="BJ422" s="22">
        <f>VLOOKUP($B422,Sheet3!$A:$Z,22,FALSE)</f>
        <v>5.917595108258511E-4</v>
      </c>
      <c r="BK422" s="22">
        <f>VLOOKUP($B422,Sheet3!$A:$Z,23,FALSE)</f>
        <v>8.4376474449070031E-4</v>
      </c>
      <c r="BL422" s="22">
        <f>VLOOKUP($B422,Sheet3!$A:$Z,24,FALSE)</f>
        <v>6.8595040899793681E-4</v>
      </c>
      <c r="BM422" s="22">
        <f>VLOOKUP($B422,Sheet3!$A:$Z,25,FALSE)</f>
        <v>9.7711675198153356E-4</v>
      </c>
      <c r="BN422" s="22">
        <f>VLOOKUP($B422,Sheet3!$A:$Z,25,FALSE)</f>
        <v>9.7711675198153356E-4</v>
      </c>
    </row>
    <row r="423" spans="1:66" hidden="1" x14ac:dyDescent="0.2">
      <c r="A423">
        <f>VLOOKUP(B423,Sheet3!A:B,2,FALSE)</f>
        <v>0</v>
      </c>
      <c r="B423" s="12" t="s">
        <v>1686</v>
      </c>
      <c r="C423" s="13">
        <v>97.8</v>
      </c>
      <c r="D423" s="13">
        <v>2.75</v>
      </c>
      <c r="E423" s="12" t="s">
        <v>1682</v>
      </c>
      <c r="F423" s="11" t="s">
        <v>1687</v>
      </c>
      <c r="G423" s="13" t="s">
        <v>307</v>
      </c>
      <c r="H423" s="12"/>
      <c r="I423" s="12"/>
      <c r="J423" s="12" t="s">
        <v>308</v>
      </c>
      <c r="K423" s="12">
        <v>3</v>
      </c>
      <c r="L423" s="12">
        <v>100</v>
      </c>
      <c r="M423" s="12">
        <v>5.26</v>
      </c>
      <c r="N423" s="11"/>
      <c r="O423" s="11"/>
      <c r="P423" s="11"/>
      <c r="Q423" s="11"/>
      <c r="R423" s="11"/>
      <c r="S423" s="11"/>
      <c r="T423" s="11"/>
      <c r="U423" s="11" t="s">
        <v>1688</v>
      </c>
      <c r="V423" s="12" t="s">
        <v>1689</v>
      </c>
      <c r="W423" s="11"/>
      <c r="X423" s="14">
        <v>191</v>
      </c>
      <c r="Y423" s="14">
        <v>2839</v>
      </c>
      <c r="Z423" s="14">
        <v>191</v>
      </c>
      <c r="AA423" s="15">
        <v>0.94032100684199105</v>
      </c>
      <c r="AB423" s="16">
        <v>0.67741948049165701</v>
      </c>
      <c r="AC423" s="17">
        <v>3080682</v>
      </c>
      <c r="AD423" s="14">
        <v>165877</v>
      </c>
      <c r="AE423" s="14">
        <v>165877</v>
      </c>
      <c r="AF423" s="14">
        <v>16129.225130889999</v>
      </c>
      <c r="AG423" s="14">
        <v>16129.225130889999</v>
      </c>
      <c r="AH423" s="14">
        <v>35433</v>
      </c>
      <c r="AI423" s="14">
        <v>35433</v>
      </c>
      <c r="AJ423" s="14">
        <v>11</v>
      </c>
      <c r="AK423" s="14">
        <v>46</v>
      </c>
      <c r="AL423" s="14">
        <v>0</v>
      </c>
      <c r="AM423" s="14">
        <v>0</v>
      </c>
      <c r="AN423" s="14">
        <v>0</v>
      </c>
      <c r="AO423" s="14">
        <v>1</v>
      </c>
      <c r="AP423" s="14">
        <v>47</v>
      </c>
      <c r="AQ423" s="22">
        <f>VLOOKUP($B423,Sheet3!$A:$Z,3,FALSE)</f>
        <v>8.6771162323242562E-5</v>
      </c>
      <c r="AR423" s="22">
        <f>VLOOKUP($B423,Sheet3!$A:$Z,4,FALSE)</f>
        <v>2.048948031220157E-4</v>
      </c>
      <c r="AS423" s="22">
        <f>VLOOKUP($B423,Sheet3!$A:$Z,5,FALSE)</f>
        <v>1.3050698687684596E-4</v>
      </c>
      <c r="AT423" s="22">
        <f>VLOOKUP($B423,Sheet3!$A:$Z,6,FALSE)</f>
        <v>8.6761047665306291E-5</v>
      </c>
      <c r="AU423" s="22">
        <f>VLOOKUP($B423,Sheet3!$A:$Z,6,FALSE)</f>
        <v>8.6761047665306291E-5</v>
      </c>
      <c r="AV423" s="22">
        <f>VLOOKUP($B423,Sheet3!$A:$Z,8,FALSE)</f>
        <v>4.3266367667245223E-6</v>
      </c>
      <c r="AW423" s="22">
        <f>VLOOKUP($B423,Sheet3!$A:$Z,9,FALSE)</f>
        <v>7.8388988815108172E-4</v>
      </c>
      <c r="AX423" s="22">
        <f>VLOOKUP($B423,Sheet3!$A:$Z,10,FALSE)</f>
        <v>3.3643760420873554E-6</v>
      </c>
      <c r="AY423" s="22">
        <f>VLOOKUP($B423,Sheet3!$A:$Z,11,FALSE)</f>
        <v>2.5171935629839342E-6</v>
      </c>
      <c r="AZ423" s="22">
        <f>VLOOKUP($B423,Sheet3!$A:$Z,12,FALSE)</f>
        <v>1.4046146765999469E-3</v>
      </c>
      <c r="BA423" s="22">
        <f>VLOOKUP($B423,Sheet3!$A:$Z,13,FALSE)</f>
        <v>3.6249500198418733E-6</v>
      </c>
      <c r="BB423" s="22">
        <f>VLOOKUP($B423,Sheet3!$A:$Z,14,FALSE)</f>
        <v>8.6642896721822601E-4</v>
      </c>
      <c r="BC423" s="23">
        <f>VLOOKUP($B423,Sheet3!$A:$Z,15,FALSE)</f>
        <v>2.6460957859250178E-6</v>
      </c>
      <c r="BD423" s="22">
        <f>VLOOKUP($B423,Sheet3!$A:$Z,16,FALSE)</f>
        <v>1.0104700102454496E-4</v>
      </c>
      <c r="BE423" s="22">
        <f>VLOOKUP($B423,Sheet3!$A:$Z,17,FALSE)</f>
        <v>1.2726442975106314E-4</v>
      </c>
      <c r="BF423" s="22">
        <f>VLOOKUP($B423,Sheet3!$A:$Z,18,FALSE)</f>
        <v>1.2236011098022305E-4</v>
      </c>
      <c r="BG423" s="22">
        <f>VLOOKUP($B423,Sheet3!$A:$Z,19,FALSE)</f>
        <v>1.1586806853965072E-5</v>
      </c>
      <c r="BH423" s="22">
        <f>VLOOKUP($B423,Sheet3!$A:$Z,20,FALSE)</f>
        <v>8.1179441793711733E-4</v>
      </c>
      <c r="BI423" s="22">
        <f>VLOOKUP($B423,Sheet3!$A:$Z,21,FALSE)</f>
        <v>4.4115848592544466E-4</v>
      </c>
      <c r="BJ423" s="22">
        <f>VLOOKUP($B423,Sheet3!$A:$Z,22,FALSE)</f>
        <v>2.7790292517606198E-6</v>
      </c>
      <c r="BK423" s="22">
        <f>VLOOKUP($B423,Sheet3!$A:$Z,23,FALSE)</f>
        <v>5.3537538635134937E-6</v>
      </c>
      <c r="BL423" s="22">
        <f>VLOOKUP($B423,Sheet3!$A:$Z,24,FALSE)</f>
        <v>5.9331415666221307E-6</v>
      </c>
      <c r="BM423" s="22">
        <f>VLOOKUP($B423,Sheet3!$A:$Z,25,FALSE)</f>
        <v>4.0935789648858639E-6</v>
      </c>
      <c r="BN423" s="22">
        <f>VLOOKUP($B423,Sheet3!$A:$Z,25,FALSE)</f>
        <v>4.0935789648858639E-6</v>
      </c>
    </row>
    <row r="424" spans="1:66" hidden="1" x14ac:dyDescent="0.2">
      <c r="A424">
        <f>VLOOKUP(B424,Sheet3!A:B,2,FALSE)</f>
        <v>0</v>
      </c>
      <c r="B424" s="12" t="s">
        <v>1690</v>
      </c>
      <c r="C424" s="13">
        <v>97.44</v>
      </c>
      <c r="D424" s="13">
        <v>2.2000000000000002</v>
      </c>
      <c r="E424" s="12" t="s">
        <v>1682</v>
      </c>
      <c r="F424" s="11" t="s">
        <v>1691</v>
      </c>
      <c r="G424" s="13" t="s">
        <v>307</v>
      </c>
      <c r="H424" s="12"/>
      <c r="I424" s="12"/>
      <c r="J424" s="12" t="s">
        <v>308</v>
      </c>
      <c r="K424" s="12">
        <v>2</v>
      </c>
      <c r="L424" s="12">
        <v>96.08</v>
      </c>
      <c r="M424" s="12">
        <v>0</v>
      </c>
      <c r="N424" s="11"/>
      <c r="O424" s="11"/>
      <c r="P424" s="11"/>
      <c r="Q424" s="11"/>
      <c r="R424" s="11"/>
      <c r="S424" s="11"/>
      <c r="T424" s="11"/>
      <c r="U424" s="11" t="s">
        <v>1688</v>
      </c>
      <c r="V424" s="12" t="s">
        <v>1692</v>
      </c>
      <c r="W424" s="11"/>
      <c r="X424" s="14">
        <v>49</v>
      </c>
      <c r="Y424" s="14">
        <v>3526</v>
      </c>
      <c r="Z424" s="14">
        <v>49</v>
      </c>
      <c r="AA424" s="15">
        <v>0.93768787204391901</v>
      </c>
      <c r="AB424" s="16">
        <v>0.67654631015315903</v>
      </c>
      <c r="AC424" s="17">
        <v>3884958</v>
      </c>
      <c r="AD424" s="14">
        <v>587654</v>
      </c>
      <c r="AE424" s="14">
        <v>587654</v>
      </c>
      <c r="AF424" s="14">
        <v>79284.857142857101</v>
      </c>
      <c r="AG424" s="14">
        <v>79284.857142857101</v>
      </c>
      <c r="AH424" s="14">
        <v>161462</v>
      </c>
      <c r="AI424" s="14">
        <v>161462</v>
      </c>
      <c r="AJ424" s="14">
        <v>11</v>
      </c>
      <c r="AK424" s="14">
        <v>45</v>
      </c>
      <c r="AL424" s="14">
        <v>0</v>
      </c>
      <c r="AM424" s="14">
        <v>0</v>
      </c>
      <c r="AN424" s="14">
        <v>0</v>
      </c>
      <c r="AO424" s="14">
        <v>0</v>
      </c>
      <c r="AP424" s="14">
        <v>45</v>
      </c>
      <c r="AQ424" s="22">
        <f>VLOOKUP($B424,Sheet3!$A:$Z,3,FALSE)</f>
        <v>5.5492690942738039E-5</v>
      </c>
      <c r="AR424" s="22">
        <f>VLOOKUP($B424,Sheet3!$A:$Z,4,FALSE)</f>
        <v>8.0036843650790237E-5</v>
      </c>
      <c r="AS424" s="22">
        <f>VLOOKUP($B424,Sheet3!$A:$Z,5,FALSE)</f>
        <v>6.1032940801073223E-5</v>
      </c>
      <c r="AT424" s="22">
        <f>VLOOKUP($B424,Sheet3!$A:$Z,6,FALSE)</f>
        <v>4.8744932041339554E-5</v>
      </c>
      <c r="AU424" s="22">
        <f>VLOOKUP($B424,Sheet3!$A:$Z,6,FALSE)</f>
        <v>4.8744932041339554E-5</v>
      </c>
      <c r="AV424" s="22">
        <f>VLOOKUP($B424,Sheet3!$A:$Z,8,FALSE)</f>
        <v>1.6745912368309043E-5</v>
      </c>
      <c r="AW424" s="22">
        <f>VLOOKUP($B424,Sheet3!$A:$Z,9,FALSE)</f>
        <v>2.7262635624782978E-4</v>
      </c>
      <c r="AX424" s="22">
        <f>VLOOKUP($B424,Sheet3!$A:$Z,10,FALSE)</f>
        <v>1.0991399831959742E-5</v>
      </c>
      <c r="AY424" s="22">
        <f>VLOOKUP($B424,Sheet3!$A:$Z,11,FALSE)</f>
        <v>7.4880892720941464E-6</v>
      </c>
      <c r="AZ424" s="22">
        <f>VLOOKUP($B424,Sheet3!$A:$Z,12,FALSE)</f>
        <v>5.7135841773587953E-4</v>
      </c>
      <c r="BA424" s="22">
        <f>VLOOKUP($B424,Sheet3!$A:$Z,13,FALSE)</f>
        <v>1.3007784484578088E-5</v>
      </c>
      <c r="BB424" s="22">
        <f>VLOOKUP($B424,Sheet3!$A:$Z,14,FALSE)</f>
        <v>1.5958301488094516E-3</v>
      </c>
      <c r="BC424" s="23">
        <f>VLOOKUP($B424,Sheet3!$A:$Z,15,FALSE)</f>
        <v>1.036612222087929E-5</v>
      </c>
      <c r="BD424" s="22">
        <f>VLOOKUP($B424,Sheet3!$A:$Z,16,FALSE)</f>
        <v>4.9523320858053614E-5</v>
      </c>
      <c r="BE424" s="22">
        <f>VLOOKUP($B424,Sheet3!$A:$Z,17,FALSE)</f>
        <v>7.0385548030736051E-5</v>
      </c>
      <c r="BF424" s="22">
        <f>VLOOKUP($B424,Sheet3!$A:$Z,18,FALSE)</f>
        <v>6.674558769635237E-5</v>
      </c>
      <c r="BG424" s="22">
        <f>VLOOKUP($B424,Sheet3!$A:$Z,19,FALSE)</f>
        <v>1.3864894743441147E-5</v>
      </c>
      <c r="BH424" s="22">
        <f>VLOOKUP($B424,Sheet3!$A:$Z,20,FALSE)</f>
        <v>3.0968142334149382E-4</v>
      </c>
      <c r="BI424" s="22">
        <f>VLOOKUP($B424,Sheet3!$A:$Z,21,FALSE)</f>
        <v>1.679945387663003E-4</v>
      </c>
      <c r="BJ424" s="22">
        <f>VLOOKUP($B424,Sheet3!$A:$Z,22,FALSE)</f>
        <v>3.7500528140463234E-6</v>
      </c>
      <c r="BK424" s="22">
        <f>VLOOKUP($B424,Sheet3!$A:$Z,23,FALSE)</f>
        <v>7.534339387556935E-6</v>
      </c>
      <c r="BL424" s="22">
        <f>VLOOKUP($B424,Sheet3!$A:$Z,24,FALSE)</f>
        <v>9.2197807244580197E-6</v>
      </c>
      <c r="BM424" s="22">
        <f>VLOOKUP($B424,Sheet3!$A:$Z,25,FALSE)</f>
        <v>6.3776170736042641E-6</v>
      </c>
      <c r="BN424" s="22">
        <f>VLOOKUP($B424,Sheet3!$A:$Z,25,FALSE)</f>
        <v>6.3776170736042641E-6</v>
      </c>
    </row>
    <row r="425" spans="1:66" hidden="1" x14ac:dyDescent="0.2">
      <c r="A425">
        <f>VLOOKUP(B425,Sheet3!A:B,2,FALSE)</f>
        <v>0</v>
      </c>
      <c r="B425" s="12" t="s">
        <v>1693</v>
      </c>
      <c r="C425" s="13">
        <v>98.9</v>
      </c>
      <c r="D425" s="13">
        <v>4.4000000000000004</v>
      </c>
      <c r="E425" s="12" t="s">
        <v>1682</v>
      </c>
      <c r="F425" s="11" t="s">
        <v>1694</v>
      </c>
      <c r="G425" s="13" t="s">
        <v>307</v>
      </c>
      <c r="H425" s="12"/>
      <c r="I425" s="12"/>
      <c r="J425" s="12" t="s">
        <v>308</v>
      </c>
      <c r="K425" s="12">
        <v>2</v>
      </c>
      <c r="L425" s="12">
        <v>96.08</v>
      </c>
      <c r="M425" s="12">
        <v>1.96</v>
      </c>
      <c r="N425" s="11" t="s">
        <v>309</v>
      </c>
      <c r="O425" s="11" t="s">
        <v>1695</v>
      </c>
      <c r="P425" s="11" t="s">
        <v>1696</v>
      </c>
      <c r="Q425" s="11" t="s">
        <v>312</v>
      </c>
      <c r="R425" s="11" t="s">
        <v>312</v>
      </c>
      <c r="S425" s="11" t="s">
        <v>312</v>
      </c>
      <c r="T425" s="11" t="s">
        <v>312</v>
      </c>
      <c r="U425" s="11" t="s">
        <v>1697</v>
      </c>
      <c r="V425" s="12" t="s">
        <v>1698</v>
      </c>
      <c r="W425" s="11" t="s">
        <v>1699</v>
      </c>
      <c r="X425" s="14">
        <v>97</v>
      </c>
      <c r="Y425" s="14">
        <v>3228</v>
      </c>
      <c r="Z425" s="14">
        <v>97</v>
      </c>
      <c r="AA425" s="15">
        <v>0.91999941918405403</v>
      </c>
      <c r="AB425" s="16">
        <v>0.68381446723620198</v>
      </c>
      <c r="AC425" s="17">
        <v>3374563</v>
      </c>
      <c r="AD425" s="14">
        <v>217615</v>
      </c>
      <c r="AE425" s="14">
        <v>217615</v>
      </c>
      <c r="AF425" s="14">
        <v>34789.309278350498</v>
      </c>
      <c r="AG425" s="14">
        <v>34789.309278350498</v>
      </c>
      <c r="AH425" s="14">
        <v>82236</v>
      </c>
      <c r="AI425" s="14">
        <v>82236</v>
      </c>
      <c r="AJ425" s="14">
        <v>11</v>
      </c>
      <c r="AK425" s="14">
        <v>47</v>
      </c>
      <c r="AL425" s="14">
        <v>0</v>
      </c>
      <c r="AM425" s="14">
        <v>1</v>
      </c>
      <c r="AN425" s="14">
        <v>0</v>
      </c>
      <c r="AO425" s="14">
        <v>1</v>
      </c>
      <c r="AP425" s="14">
        <v>49</v>
      </c>
      <c r="AQ425" s="22">
        <f>VLOOKUP($B425,Sheet3!$A:$Z,3,FALSE)</f>
        <v>2.2901192278654406E-4</v>
      </c>
      <c r="AR425" s="22">
        <f>VLOOKUP($B425,Sheet3!$A:$Z,4,FALSE)</f>
        <v>2.4596650254348108E-4</v>
      </c>
      <c r="AS425" s="22">
        <f>VLOOKUP($B425,Sheet3!$A:$Z,5,FALSE)</f>
        <v>2.3872343786467508E-4</v>
      </c>
      <c r="AT425" s="22">
        <f>VLOOKUP($B425,Sheet3!$A:$Z,6,FALSE)</f>
        <v>2.307898197566986E-4</v>
      </c>
      <c r="AU425" s="22">
        <f>VLOOKUP($B425,Sheet3!$A:$Z,6,FALSE)</f>
        <v>2.307898197566986E-4</v>
      </c>
      <c r="AV425" s="22">
        <f>VLOOKUP($B425,Sheet3!$A:$Z,8,FALSE)</f>
        <v>1.0843367157842205E-4</v>
      </c>
      <c r="AW425" s="22">
        <f>VLOOKUP($B425,Sheet3!$A:$Z,9,FALSE)</f>
        <v>5.4555072682635898E-4</v>
      </c>
      <c r="AX425" s="22">
        <f>VLOOKUP($B425,Sheet3!$A:$Z,10,FALSE)</f>
        <v>9.7792734841893391E-5</v>
      </c>
      <c r="AY425" s="22">
        <f>VLOOKUP($B425,Sheet3!$A:$Z,11,FALSE)</f>
        <v>1.9720859476860989E-4</v>
      </c>
      <c r="AZ425" s="22">
        <f>VLOOKUP($B425,Sheet3!$A:$Z,12,FALSE)</f>
        <v>1.0889444389011787E-3</v>
      </c>
      <c r="BA425" s="22">
        <f>VLOOKUP($B425,Sheet3!$A:$Z,13,FALSE)</f>
        <v>1.9004929463351886E-4</v>
      </c>
      <c r="BB425" s="22">
        <f>VLOOKUP($B425,Sheet3!$A:$Z,14,FALSE)</f>
        <v>1.7885891329514688E-3</v>
      </c>
      <c r="BC425" s="23">
        <f>VLOOKUP($B425,Sheet3!$A:$Z,15,FALSE)</f>
        <v>1.6205349665448647E-4</v>
      </c>
      <c r="BD425" s="22">
        <f>VLOOKUP($B425,Sheet3!$A:$Z,16,FALSE)</f>
        <v>1.7274167900603376E-4</v>
      </c>
      <c r="BE425" s="22">
        <f>VLOOKUP($B425,Sheet3!$A:$Z,17,FALSE)</f>
        <v>3.0457806482708663E-4</v>
      </c>
      <c r="BF425" s="22">
        <f>VLOOKUP($B425,Sheet3!$A:$Z,18,FALSE)</f>
        <v>2.3124468414067548E-4</v>
      </c>
      <c r="BG425" s="22">
        <f>VLOOKUP($B425,Sheet3!$A:$Z,19,FALSE)</f>
        <v>1.0670515904445576E-4</v>
      </c>
      <c r="BH425" s="22">
        <f>VLOOKUP($B425,Sheet3!$A:$Z,20,FALSE)</f>
        <v>4.4552503469540925E-4</v>
      </c>
      <c r="BI425" s="22">
        <f>VLOOKUP($B425,Sheet3!$A:$Z,21,FALSE)</f>
        <v>4.1317593680811134E-4</v>
      </c>
      <c r="BJ425" s="22">
        <f>VLOOKUP($B425,Sheet3!$A:$Z,22,FALSE)</f>
        <v>6.5019772809214309E-5</v>
      </c>
      <c r="BK425" s="22">
        <f>VLOOKUP($B425,Sheet3!$A:$Z,23,FALSE)</f>
        <v>5.1101421196182903E-5</v>
      </c>
      <c r="BL425" s="22">
        <f>VLOOKUP($B425,Sheet3!$A:$Z,24,FALSE)</f>
        <v>7.1477266198498689E-5</v>
      </c>
      <c r="BM425" s="22">
        <f>VLOOKUP($B425,Sheet3!$A:$Z,25,FALSE)</f>
        <v>8.66134473987246E-5</v>
      </c>
      <c r="BN425" s="22">
        <f>VLOOKUP($B425,Sheet3!$A:$Z,25,FALSE)</f>
        <v>8.66134473987246E-5</v>
      </c>
    </row>
    <row r="426" spans="1:66" hidden="1" x14ac:dyDescent="0.2">
      <c r="A426">
        <f>VLOOKUP(B426,Sheet3!A:B,2,FALSE)</f>
        <v>0</v>
      </c>
      <c r="B426" s="12" t="s">
        <v>1700</v>
      </c>
      <c r="C426" s="13">
        <v>59.06</v>
      </c>
      <c r="D426" s="13">
        <v>0.27</v>
      </c>
      <c r="E426" s="12" t="s">
        <v>1682</v>
      </c>
      <c r="F426" s="11" t="s">
        <v>1701</v>
      </c>
      <c r="G426" s="13" t="s">
        <v>307</v>
      </c>
      <c r="H426" s="12"/>
      <c r="I426" s="12"/>
      <c r="J426" s="12" t="s">
        <v>308</v>
      </c>
      <c r="K426" s="12">
        <v>1</v>
      </c>
      <c r="L426" s="12">
        <v>68.63</v>
      </c>
      <c r="M426" s="12">
        <v>7.84</v>
      </c>
      <c r="N426" s="11"/>
      <c r="O426" s="11"/>
      <c r="P426" s="11"/>
      <c r="Q426" s="11"/>
      <c r="R426" s="11"/>
      <c r="S426" s="11"/>
      <c r="T426" s="11"/>
      <c r="U426" s="11" t="s">
        <v>967</v>
      </c>
      <c r="V426" s="12" t="s">
        <v>1702</v>
      </c>
      <c r="W426" s="11"/>
      <c r="X426" s="14">
        <v>661</v>
      </c>
      <c r="Y426" s="14">
        <v>1844</v>
      </c>
      <c r="Z426" s="14">
        <v>661</v>
      </c>
      <c r="AA426" s="15">
        <v>0.89636634542673299</v>
      </c>
      <c r="AB426" s="16">
        <v>0.69260149280203498</v>
      </c>
      <c r="AC426" s="17">
        <v>1561761</v>
      </c>
      <c r="AD426" s="14">
        <v>8622</v>
      </c>
      <c r="AE426" s="14">
        <v>8622</v>
      </c>
      <c r="AF426" s="14">
        <v>2362.7246596066502</v>
      </c>
      <c r="AG426" s="14">
        <v>2362.7246596066502</v>
      </c>
      <c r="AH426" s="14">
        <v>2341</v>
      </c>
      <c r="AI426" s="14">
        <v>2341</v>
      </c>
      <c r="AJ426" s="14">
        <v>11</v>
      </c>
      <c r="AK426" s="14">
        <v>21</v>
      </c>
      <c r="AL426" s="14">
        <v>0</v>
      </c>
      <c r="AM426" s="14">
        <v>0</v>
      </c>
      <c r="AN426" s="14">
        <v>0</v>
      </c>
      <c r="AO426" s="14">
        <v>0</v>
      </c>
      <c r="AP426" s="14">
        <v>21</v>
      </c>
      <c r="AQ426" s="22">
        <f>VLOOKUP($B426,Sheet3!$A:$Z,3,FALSE)</f>
        <v>3.3006128888516513E-5</v>
      </c>
      <c r="AR426" s="22">
        <f>VLOOKUP($B426,Sheet3!$A:$Z,4,FALSE)</f>
        <v>3.000967421368135E-4</v>
      </c>
      <c r="AS426" s="22">
        <f>VLOOKUP($B426,Sheet3!$A:$Z,5,FALSE)</f>
        <v>9.3681443279446867E-5</v>
      </c>
      <c r="AT426" s="22">
        <f>VLOOKUP($B426,Sheet3!$A:$Z,6,FALSE)</f>
        <v>3.4079272501066497E-4</v>
      </c>
      <c r="AU426" s="22">
        <f>VLOOKUP($B426,Sheet3!$A:$Z,6,FALSE)</f>
        <v>3.4079272501066497E-4</v>
      </c>
      <c r="AV426" s="22">
        <f>VLOOKUP($B426,Sheet3!$A:$Z,8,FALSE)</f>
        <v>1.5301265333697737E-7</v>
      </c>
      <c r="AW426" s="22">
        <f>VLOOKUP($B426,Sheet3!$A:$Z,9,FALSE)</f>
        <v>2.8497781362786151E-6</v>
      </c>
      <c r="AX426" s="22">
        <f>VLOOKUP($B426,Sheet3!$A:$Z,10,FALSE)</f>
        <v>2.5021513089914897E-7</v>
      </c>
      <c r="AY426" s="22">
        <f>VLOOKUP($B426,Sheet3!$A:$Z,11,FALSE)</f>
        <v>8.7029702477097657E-8</v>
      </c>
      <c r="AZ426" s="22">
        <f>VLOOKUP($B426,Sheet3!$A:$Z,12,FALSE)</f>
        <v>2.086704745074087E-6</v>
      </c>
      <c r="BA426" s="22">
        <f>VLOOKUP($B426,Sheet3!$A:$Z,13,FALSE)</f>
        <v>9.6256545180157347E-8</v>
      </c>
      <c r="BB426" s="22">
        <f>VLOOKUP($B426,Sheet3!$A:$Z,14,FALSE)</f>
        <v>2.3711032577813734E-6</v>
      </c>
      <c r="BC426" s="23">
        <f>VLOOKUP($B426,Sheet3!$A:$Z,15,FALSE)</f>
        <v>1.1172860063906662E-7</v>
      </c>
      <c r="BD426" s="22">
        <f>VLOOKUP($B426,Sheet3!$A:$Z,16,FALSE)</f>
        <v>7.6075615370148463E-6</v>
      </c>
      <c r="BE426" s="22">
        <f>VLOOKUP($B426,Sheet3!$A:$Z,17,FALSE)</f>
        <v>3.7924633338966784E-4</v>
      </c>
      <c r="BF426" s="22">
        <f>VLOOKUP($B426,Sheet3!$A:$Z,18,FALSE)</f>
        <v>6.3561490589471672E-4</v>
      </c>
      <c r="BG426" s="22">
        <f>VLOOKUP($B426,Sheet3!$A:$Z,19,FALSE)</f>
        <v>2.4492778765177489E-7</v>
      </c>
      <c r="BH426" s="22">
        <f>VLOOKUP($B426,Sheet3!$A:$Z,20,FALSE)</f>
        <v>1.5804158475345218E-6</v>
      </c>
      <c r="BI426" s="22">
        <f>VLOOKUP($B426,Sheet3!$A:$Z,21,FALSE)</f>
        <v>5.7816895536683807E-6</v>
      </c>
      <c r="BJ426" s="22">
        <f>VLOOKUP($B426,Sheet3!$A:$Z,22,FALSE)</f>
        <v>8.3864155143172148E-8</v>
      </c>
      <c r="BK426" s="22">
        <f>VLOOKUP($B426,Sheet3!$A:$Z,23,FALSE)</f>
        <v>2.7957153416861532E-7</v>
      </c>
      <c r="BL426" s="22">
        <f>VLOOKUP($B426,Sheet3!$A:$Z,24,FALSE)</f>
        <v>5.3223194758708258E-7</v>
      </c>
      <c r="BM426" s="22">
        <f>VLOOKUP($B426,Sheet3!$A:$Z,25,FALSE)</f>
        <v>2.0493554095613966E-7</v>
      </c>
      <c r="BN426" s="22">
        <f>VLOOKUP($B426,Sheet3!$A:$Z,25,FALSE)</f>
        <v>2.0493554095613966E-7</v>
      </c>
    </row>
    <row r="427" spans="1:66" hidden="1" x14ac:dyDescent="0.2">
      <c r="A427">
        <f>VLOOKUP(B427,Sheet3!A:B,2,FALSE)</f>
        <v>0</v>
      </c>
      <c r="B427" s="12" t="s">
        <v>1703</v>
      </c>
      <c r="C427" s="13">
        <v>92.31</v>
      </c>
      <c r="D427" s="13">
        <v>4.4000000000000004</v>
      </c>
      <c r="E427" s="12" t="s">
        <v>1682</v>
      </c>
      <c r="F427" s="11" t="s">
        <v>1683</v>
      </c>
      <c r="G427" s="13" t="s">
        <v>307</v>
      </c>
      <c r="H427" s="12"/>
      <c r="I427" s="12"/>
      <c r="J427" s="12" t="s">
        <v>308</v>
      </c>
      <c r="K427" s="12">
        <v>5</v>
      </c>
      <c r="L427" s="12">
        <v>100</v>
      </c>
      <c r="M427" s="12">
        <v>3.92</v>
      </c>
      <c r="N427" s="11" t="s">
        <v>309</v>
      </c>
      <c r="O427" s="11" t="s">
        <v>1695</v>
      </c>
      <c r="P427" s="11" t="s">
        <v>1695</v>
      </c>
      <c r="Q427" s="11" t="s">
        <v>1704</v>
      </c>
      <c r="R427" s="11" t="s">
        <v>1705</v>
      </c>
      <c r="S427" s="11" t="s">
        <v>312</v>
      </c>
      <c r="T427" s="11" t="s">
        <v>312</v>
      </c>
      <c r="U427" s="11" t="s">
        <v>1684</v>
      </c>
      <c r="V427" s="12" t="s">
        <v>1706</v>
      </c>
      <c r="W427" s="11" t="s">
        <v>1707</v>
      </c>
      <c r="X427" s="14">
        <v>129</v>
      </c>
      <c r="Y427" s="14">
        <v>2113</v>
      </c>
      <c r="Z427" s="14">
        <v>129</v>
      </c>
      <c r="AA427" s="15">
        <v>0.94677331250726604</v>
      </c>
      <c r="AB427" s="16">
        <v>0.70456762146284102</v>
      </c>
      <c r="AC427" s="17">
        <v>2279195</v>
      </c>
      <c r="AD427" s="14">
        <v>264434</v>
      </c>
      <c r="AE427" s="14">
        <v>264434</v>
      </c>
      <c r="AF427" s="14">
        <v>17668.178294573601</v>
      </c>
      <c r="AG427" s="14">
        <v>17668.178294573601</v>
      </c>
      <c r="AH427" s="14">
        <v>56320</v>
      </c>
      <c r="AI427" s="14">
        <v>56320</v>
      </c>
      <c r="AJ427" s="14">
        <v>11</v>
      </c>
      <c r="AK427" s="14">
        <v>51</v>
      </c>
      <c r="AL427" s="14">
        <v>0</v>
      </c>
      <c r="AM427" s="14">
        <v>1</v>
      </c>
      <c r="AN427" s="14">
        <v>0</v>
      </c>
      <c r="AO427" s="14">
        <v>0</v>
      </c>
      <c r="AP427" s="14">
        <v>52</v>
      </c>
      <c r="AQ427" s="22">
        <f>VLOOKUP($B427,Sheet3!$A:$Z,3,FALSE)</f>
        <v>2.8674949196272429E-4</v>
      </c>
      <c r="AR427" s="22">
        <f>VLOOKUP($B427,Sheet3!$A:$Z,4,FALSE)</f>
        <v>2.908727128135628E-4</v>
      </c>
      <c r="AS427" s="22">
        <f>VLOOKUP($B427,Sheet3!$A:$Z,5,FALSE)</f>
        <v>3.3124174262052239E-4</v>
      </c>
      <c r="AT427" s="22">
        <f>VLOOKUP($B427,Sheet3!$A:$Z,6,FALSE)</f>
        <v>3.8476554667744666E-4</v>
      </c>
      <c r="AU427" s="22">
        <f>VLOOKUP($B427,Sheet3!$A:$Z,6,FALSE)</f>
        <v>3.8476554667744666E-4</v>
      </c>
      <c r="AV427" s="22">
        <f>VLOOKUP($B427,Sheet3!$A:$Z,8,FALSE)</f>
        <v>4.4926240921986039E-4</v>
      </c>
      <c r="AW427" s="22">
        <f>VLOOKUP($B427,Sheet3!$A:$Z,9,FALSE)</f>
        <v>3.0169732861332781E-4</v>
      </c>
      <c r="AX427" s="22">
        <f>VLOOKUP($B427,Sheet3!$A:$Z,10,FALSE)</f>
        <v>4.5068379656367543E-4</v>
      </c>
      <c r="AY427" s="22">
        <f>VLOOKUP($B427,Sheet3!$A:$Z,11,FALSE)</f>
        <v>8.346964517543812E-4</v>
      </c>
      <c r="AZ427" s="22">
        <f>VLOOKUP($B427,Sheet3!$A:$Z,12,FALSE)</f>
        <v>5.1002099242166979E-5</v>
      </c>
      <c r="BA427" s="22">
        <f>VLOOKUP($B427,Sheet3!$A:$Z,13,FALSE)</f>
        <v>7.5261630917301771E-4</v>
      </c>
      <c r="BB427" s="22">
        <f>VLOOKUP($B427,Sheet3!$A:$Z,14,FALSE)</f>
        <v>7.4255156026992324E-5</v>
      </c>
      <c r="BC427" s="23">
        <f>VLOOKUP($B427,Sheet3!$A:$Z,15,FALSE)</f>
        <v>6.9526326621846589E-4</v>
      </c>
      <c r="BD427" s="22">
        <f>VLOOKUP($B427,Sheet3!$A:$Z,16,FALSE)</f>
        <v>2.9372816603872345E-4</v>
      </c>
      <c r="BE427" s="22">
        <f>VLOOKUP($B427,Sheet3!$A:$Z,17,FALSE)</f>
        <v>2.3682115838066591E-4</v>
      </c>
      <c r="BF427" s="22">
        <f>VLOOKUP($B427,Sheet3!$A:$Z,18,FALSE)</f>
        <v>2.9699658008253534E-4</v>
      </c>
      <c r="BG427" s="22">
        <f>VLOOKUP($B427,Sheet3!$A:$Z,19,FALSE)</f>
        <v>4.0494522219723178E-4</v>
      </c>
      <c r="BH427" s="22">
        <f>VLOOKUP($B427,Sheet3!$A:$Z,20,FALSE)</f>
        <v>1.793334126432439E-4</v>
      </c>
      <c r="BI427" s="22">
        <f>VLOOKUP($B427,Sheet3!$A:$Z,21,FALSE)</f>
        <v>1.6497630789137562E-4</v>
      </c>
      <c r="BJ427" s="22">
        <f>VLOOKUP($B427,Sheet3!$A:$Z,22,FALSE)</f>
        <v>4.1991943595251908E-4</v>
      </c>
      <c r="BK427" s="22">
        <f>VLOOKUP($B427,Sheet3!$A:$Z,23,FALSE)</f>
        <v>4.1348703175996015E-4</v>
      </c>
      <c r="BL427" s="22">
        <f>VLOOKUP($B427,Sheet3!$A:$Z,24,FALSE)</f>
        <v>4.2318827706402864E-4</v>
      </c>
      <c r="BM427" s="22">
        <f>VLOOKUP($B427,Sheet3!$A:$Z,25,FALSE)</f>
        <v>4.9279839332634699E-4</v>
      </c>
      <c r="BN427" s="22">
        <f>VLOOKUP($B427,Sheet3!$A:$Z,25,FALSE)</f>
        <v>4.9279839332634699E-4</v>
      </c>
    </row>
    <row r="428" spans="1:66" hidden="1" x14ac:dyDescent="0.2">
      <c r="A428" t="str">
        <f>VLOOKUP(B428,Sheet3!A:B,2,FALSE)</f>
        <v>compare with baikal</v>
      </c>
      <c r="B428" s="12" t="s">
        <v>38</v>
      </c>
      <c r="C428" s="13">
        <v>81.430000000000007</v>
      </c>
      <c r="D428" s="13">
        <v>0.63</v>
      </c>
      <c r="E428" s="12" t="s">
        <v>505</v>
      </c>
      <c r="F428" s="11" t="s">
        <v>575</v>
      </c>
      <c r="G428" s="13" t="s">
        <v>307</v>
      </c>
      <c r="H428" s="12"/>
      <c r="I428" s="12"/>
      <c r="J428" s="12" t="s">
        <v>308</v>
      </c>
      <c r="K428" s="12">
        <v>24</v>
      </c>
      <c r="L428" s="12">
        <v>96.08</v>
      </c>
      <c r="M428" s="12">
        <v>0</v>
      </c>
      <c r="N428" s="11"/>
      <c r="O428" s="11"/>
      <c r="P428" s="11"/>
      <c r="Q428" s="11"/>
      <c r="R428" s="11"/>
      <c r="S428" s="11"/>
      <c r="T428" s="11"/>
      <c r="U428" s="11" t="s">
        <v>576</v>
      </c>
      <c r="V428" s="12" t="s">
        <v>577</v>
      </c>
      <c r="W428" s="11"/>
      <c r="X428" s="14">
        <v>81</v>
      </c>
      <c r="Y428" s="14">
        <v>1081</v>
      </c>
      <c r="Z428" s="14">
        <v>81</v>
      </c>
      <c r="AA428" s="15">
        <v>0.95426851479872499</v>
      </c>
      <c r="AB428" s="16">
        <v>0.28957480334628699</v>
      </c>
      <c r="AC428" s="17">
        <v>960826</v>
      </c>
      <c r="AD428" s="14">
        <v>96429</v>
      </c>
      <c r="AE428" s="14">
        <v>96429</v>
      </c>
      <c r="AF428" s="14">
        <v>11862.049382716001</v>
      </c>
      <c r="AG428" s="14">
        <v>11862.049382716001</v>
      </c>
      <c r="AH428" s="14">
        <v>27184</v>
      </c>
      <c r="AI428" s="14">
        <v>27184</v>
      </c>
      <c r="AJ428" s="14">
        <v>11</v>
      </c>
      <c r="AK428" s="14">
        <v>24</v>
      </c>
      <c r="AL428" s="14">
        <v>0</v>
      </c>
      <c r="AM428" s="14">
        <v>0</v>
      </c>
      <c r="AN428" s="14">
        <v>0</v>
      </c>
      <c r="AO428" s="14">
        <v>1</v>
      </c>
      <c r="AP428" s="14">
        <v>25</v>
      </c>
      <c r="AQ428" s="22">
        <f>VLOOKUP($B428,Sheet3!$A:$Z,3,FALSE)</f>
        <v>5.5825111825861347E-3</v>
      </c>
      <c r="AR428" s="22">
        <f>VLOOKUP($B428,Sheet3!$A:$Z,4,FALSE)</f>
        <v>4.9789555564441401E-3</v>
      </c>
      <c r="AS428" s="22">
        <f>VLOOKUP($B428,Sheet3!$A:$Z,5,FALSE)</f>
        <v>5.8290937136163679E-3</v>
      </c>
      <c r="AT428" s="22">
        <f>VLOOKUP($B428,Sheet3!$A:$Z,6,FALSE)</f>
        <v>5.8563277010372809E-3</v>
      </c>
      <c r="AU428" s="22">
        <f>VLOOKUP($B428,Sheet3!$A:$Z,6,FALSE)</f>
        <v>5.8563277010372809E-3</v>
      </c>
      <c r="AV428" s="22">
        <f>VLOOKUP($B428,Sheet3!$A:$Z,8,FALSE)</f>
        <v>9.9904035813599412E-3</v>
      </c>
      <c r="AW428" s="22">
        <f>VLOOKUP($B428,Sheet3!$A:$Z,9,FALSE)</f>
        <v>3.8924901037836902E-3</v>
      </c>
      <c r="AX428" s="22">
        <f>VLOOKUP($B428,Sheet3!$A:$Z,10,FALSE)</f>
        <v>1.1044818018509922E-2</v>
      </c>
      <c r="AY428" s="22">
        <f>VLOOKUP($B428,Sheet3!$A:$Z,11,FALSE)</f>
        <v>7.8846340904281838E-3</v>
      </c>
      <c r="AZ428" s="22">
        <f>VLOOKUP($B428,Sheet3!$A:$Z,12,FALSE)</f>
        <v>9.1576563106082944E-3</v>
      </c>
      <c r="BA428" s="22">
        <f>VLOOKUP($B428,Sheet3!$A:$Z,13,FALSE)</f>
        <v>1.6798514129365436E-2</v>
      </c>
      <c r="BB428" s="22">
        <f>VLOOKUP($B428,Sheet3!$A:$Z,14,FALSE)</f>
        <v>1.3072040329727013E-2</v>
      </c>
      <c r="BC428" s="23">
        <f>VLOOKUP($B428,Sheet3!$A:$Z,15,FALSE)</f>
        <v>1.2479834040396983E-2</v>
      </c>
      <c r="BD428" s="22">
        <f>VLOOKUP($B428,Sheet3!$A:$Z,16,FALSE)</f>
        <v>8.9709643609741426E-3</v>
      </c>
      <c r="BE428" s="22">
        <f>VLOOKUP($B428,Sheet3!$A:$Z,17,FALSE)</f>
        <v>3.833402043374623E-3</v>
      </c>
      <c r="BF428" s="22">
        <f>VLOOKUP($B428,Sheet3!$A:$Z,18,FALSE)</f>
        <v>5.1233180937560177E-3</v>
      </c>
      <c r="BG428" s="22">
        <f>VLOOKUP($B428,Sheet3!$A:$Z,19,FALSE)</f>
        <v>8.9619888230578239E-3</v>
      </c>
      <c r="BH428" s="22">
        <f>VLOOKUP($B428,Sheet3!$A:$Z,20,FALSE)</f>
        <v>6.5777561439089314E-3</v>
      </c>
      <c r="BI428" s="22">
        <f>VLOOKUP($B428,Sheet3!$A:$Z,21,FALSE)</f>
        <v>3.0117625767803308E-3</v>
      </c>
      <c r="BJ428" s="22">
        <f>VLOOKUP($B428,Sheet3!$A:$Z,22,FALSE)</f>
        <v>1.1279038227099048E-2</v>
      </c>
      <c r="BK428" s="22">
        <f>VLOOKUP($B428,Sheet3!$A:$Z,23,FALSE)</f>
        <v>1.2275472489315528E-2</v>
      </c>
      <c r="BL428" s="22">
        <f>VLOOKUP($B428,Sheet3!$A:$Z,24,FALSE)</f>
        <v>1.2261675613669766E-2</v>
      </c>
      <c r="BM428" s="22">
        <f>VLOOKUP($B428,Sheet3!$A:$Z,25,FALSE)</f>
        <v>1.0998945104413028E-2</v>
      </c>
      <c r="BN428" s="22">
        <f>VLOOKUP($B428,Sheet3!$A:$Z,25,FALSE)</f>
        <v>1.0998945104413028E-2</v>
      </c>
    </row>
    <row r="429" spans="1:66" hidden="1" x14ac:dyDescent="0.2">
      <c r="A429">
        <f>VLOOKUP(B429,Sheet3!A:B,2,FALSE)</f>
        <v>0</v>
      </c>
      <c r="B429" s="12" t="s">
        <v>1710</v>
      </c>
      <c r="C429" s="13">
        <v>85.71</v>
      </c>
      <c r="D429" s="13">
        <v>1.1000000000000001</v>
      </c>
      <c r="E429" s="12" t="s">
        <v>1682</v>
      </c>
      <c r="F429" s="11" t="s">
        <v>1683</v>
      </c>
      <c r="G429" s="13" t="s">
        <v>307</v>
      </c>
      <c r="H429" s="12"/>
      <c r="I429" s="12"/>
      <c r="J429" s="12" t="s">
        <v>308</v>
      </c>
      <c r="K429" s="12">
        <v>5</v>
      </c>
      <c r="L429" s="12">
        <v>90.2</v>
      </c>
      <c r="M429" s="12">
        <v>3.92</v>
      </c>
      <c r="N429" s="11" t="s">
        <v>309</v>
      </c>
      <c r="O429" s="11" t="s">
        <v>1695</v>
      </c>
      <c r="P429" s="11" t="s">
        <v>1695</v>
      </c>
      <c r="Q429" s="11" t="s">
        <v>1704</v>
      </c>
      <c r="R429" s="11" t="s">
        <v>1705</v>
      </c>
      <c r="S429" s="11" t="s">
        <v>312</v>
      </c>
      <c r="T429" s="11" t="s">
        <v>312</v>
      </c>
      <c r="U429" s="11" t="s">
        <v>1684</v>
      </c>
      <c r="V429" s="12" t="s">
        <v>1711</v>
      </c>
      <c r="W429" s="11" t="s">
        <v>1709</v>
      </c>
      <c r="X429" s="14">
        <v>159</v>
      </c>
      <c r="Y429" s="14">
        <v>2748</v>
      </c>
      <c r="Z429" s="14">
        <v>159</v>
      </c>
      <c r="AA429" s="15">
        <v>0.91981473818410198</v>
      </c>
      <c r="AB429" s="16">
        <v>0.68637366802057498</v>
      </c>
      <c r="AC429" s="17">
        <v>2986908</v>
      </c>
      <c r="AD429" s="14">
        <v>155751</v>
      </c>
      <c r="AE429" s="14">
        <v>155751</v>
      </c>
      <c r="AF429" s="14">
        <v>18785.5849056603</v>
      </c>
      <c r="AG429" s="14">
        <v>18785.5849056603</v>
      </c>
      <c r="AH429" s="14">
        <v>41325</v>
      </c>
      <c r="AI429" s="14">
        <v>41325</v>
      </c>
      <c r="AJ429" s="14">
        <v>11</v>
      </c>
      <c r="AK429" s="14">
        <v>39</v>
      </c>
      <c r="AL429" s="14">
        <v>0</v>
      </c>
      <c r="AM429" s="14">
        <v>0</v>
      </c>
      <c r="AN429" s="14">
        <v>0</v>
      </c>
      <c r="AO429" s="14">
        <v>0</v>
      </c>
      <c r="AP429" s="14">
        <v>39</v>
      </c>
      <c r="AQ429" s="22">
        <f>VLOOKUP($B429,Sheet3!$A:$Z,3,FALSE)</f>
        <v>1.8064672718668946E-3</v>
      </c>
      <c r="AR429" s="22">
        <f>VLOOKUP($B429,Sheet3!$A:$Z,4,FALSE)</f>
        <v>2.8138419761795127E-4</v>
      </c>
      <c r="AS429" s="22">
        <f>VLOOKUP($B429,Sheet3!$A:$Z,5,FALSE)</f>
        <v>5.9226588239700705E-4</v>
      </c>
      <c r="AT429" s="22">
        <f>VLOOKUP($B429,Sheet3!$A:$Z,6,FALSE)</f>
        <v>2.1531532218204704E-4</v>
      </c>
      <c r="AU429" s="22">
        <f>VLOOKUP($B429,Sheet3!$A:$Z,6,FALSE)</f>
        <v>2.1531532218204704E-4</v>
      </c>
      <c r="AV429" s="22">
        <f>VLOOKUP($B429,Sheet3!$A:$Z,8,FALSE)</f>
        <v>2.2829864237608706E-6</v>
      </c>
      <c r="AW429" s="22">
        <f>VLOOKUP($B429,Sheet3!$A:$Z,9,FALSE)</f>
        <v>9.4259320267117033E-5</v>
      </c>
      <c r="AX429" s="22">
        <f>VLOOKUP($B429,Sheet3!$A:$Z,10,FALSE)</f>
        <v>1.6628568489881748E-6</v>
      </c>
      <c r="AY429" s="22">
        <f>VLOOKUP($B429,Sheet3!$A:$Z,11,FALSE)</f>
        <v>2.2583593675433733E-6</v>
      </c>
      <c r="AZ429" s="22">
        <f>VLOOKUP($B429,Sheet3!$A:$Z,12,FALSE)</f>
        <v>1.7327172865985632E-4</v>
      </c>
      <c r="BA429" s="22">
        <f>VLOOKUP($B429,Sheet3!$A:$Z,13,FALSE)</f>
        <v>2.1176939656617145E-6</v>
      </c>
      <c r="BB429" s="22">
        <f>VLOOKUP($B429,Sheet3!$A:$Z,14,FALSE)</f>
        <v>2.8949570172209556E-5</v>
      </c>
      <c r="BC429" s="23">
        <f>VLOOKUP($B429,Sheet3!$A:$Z,15,FALSE)</f>
        <v>2.1688913114945716E-6</v>
      </c>
      <c r="BD429" s="22">
        <f>VLOOKUP($B429,Sheet3!$A:$Z,16,FALSE)</f>
        <v>7.3079015857852524E-4</v>
      </c>
      <c r="BE429" s="22">
        <f>VLOOKUP($B429,Sheet3!$A:$Z,17,FALSE)</f>
        <v>5.0841697991906726E-4</v>
      </c>
      <c r="BF429" s="22">
        <f>VLOOKUP($B429,Sheet3!$A:$Z,18,FALSE)</f>
        <v>4.1665470335411901E-4</v>
      </c>
      <c r="BG429" s="22">
        <f>VLOOKUP($B429,Sheet3!$A:$Z,19,FALSE)</f>
        <v>2.0915589377801004E-6</v>
      </c>
      <c r="BH429" s="22">
        <f>VLOOKUP($B429,Sheet3!$A:$Z,20,FALSE)</f>
        <v>3.7851927263052909E-5</v>
      </c>
      <c r="BI429" s="22">
        <f>VLOOKUP($B429,Sheet3!$A:$Z,21,FALSE)</f>
        <v>4.1817465318015837E-3</v>
      </c>
      <c r="BJ429" s="22">
        <f>VLOOKUP($B429,Sheet3!$A:$Z,22,FALSE)</f>
        <v>4.6105832126569427E-6</v>
      </c>
      <c r="BK429" s="22">
        <f>VLOOKUP($B429,Sheet3!$A:$Z,23,FALSE)</f>
        <v>1.2977369370968744E-5</v>
      </c>
      <c r="BL429" s="22">
        <f>VLOOKUP($B429,Sheet3!$A:$Z,24,FALSE)</f>
        <v>2.7108258884399526E-5</v>
      </c>
      <c r="BM429" s="22">
        <f>VLOOKUP($B429,Sheet3!$A:$Z,25,FALSE)</f>
        <v>5.592656213436195E-6</v>
      </c>
      <c r="BN429" s="22">
        <f>VLOOKUP($B429,Sheet3!$A:$Z,25,FALSE)</f>
        <v>5.592656213436195E-6</v>
      </c>
    </row>
    <row r="430" spans="1:66" hidden="1" x14ac:dyDescent="0.2">
      <c r="A430" t="str">
        <f>VLOOKUP(B430,Sheet3!A:B,2,FALSE)</f>
        <v>compare with baikal</v>
      </c>
      <c r="B430" s="12" t="s">
        <v>108</v>
      </c>
      <c r="C430" s="13">
        <v>93.17</v>
      </c>
      <c r="D430" s="13">
        <v>1.1200000000000001</v>
      </c>
      <c r="E430" s="12" t="s">
        <v>505</v>
      </c>
      <c r="F430" s="11" t="s">
        <v>585</v>
      </c>
      <c r="G430" s="13" t="s">
        <v>307</v>
      </c>
      <c r="H430" s="12"/>
      <c r="I430" s="12"/>
      <c r="J430" s="12" t="s">
        <v>308</v>
      </c>
      <c r="K430" s="12">
        <v>20</v>
      </c>
      <c r="L430" s="12">
        <v>98.04</v>
      </c>
      <c r="M430" s="12">
        <v>3.92</v>
      </c>
      <c r="N430" s="11" t="s">
        <v>309</v>
      </c>
      <c r="O430" s="11" t="s">
        <v>496</v>
      </c>
      <c r="P430" s="11" t="s">
        <v>497</v>
      </c>
      <c r="Q430" s="11" t="s">
        <v>534</v>
      </c>
      <c r="R430" s="11" t="s">
        <v>586</v>
      </c>
      <c r="S430" s="11" t="s">
        <v>587</v>
      </c>
      <c r="T430" s="11" t="s">
        <v>312</v>
      </c>
      <c r="U430" s="11" t="s">
        <v>588</v>
      </c>
      <c r="V430" s="12" t="s">
        <v>589</v>
      </c>
      <c r="W430" s="11" t="s">
        <v>590</v>
      </c>
      <c r="X430" s="14">
        <v>177</v>
      </c>
      <c r="Y430" s="14">
        <v>2520</v>
      </c>
      <c r="Z430" s="14">
        <v>177</v>
      </c>
      <c r="AA430" s="15">
        <v>0.89906282060158205</v>
      </c>
      <c r="AB430" s="16">
        <v>0.51526907979347203</v>
      </c>
      <c r="AC430" s="17">
        <v>2383215</v>
      </c>
      <c r="AD430" s="14">
        <v>105147</v>
      </c>
      <c r="AE430" s="14">
        <v>105147</v>
      </c>
      <c r="AF430" s="14">
        <v>13464.4915254237</v>
      </c>
      <c r="AG430" s="14">
        <v>13464.4915254237</v>
      </c>
      <c r="AH430" s="14">
        <v>22077</v>
      </c>
      <c r="AI430" s="14">
        <v>22077</v>
      </c>
      <c r="AJ430" s="14">
        <v>11</v>
      </c>
      <c r="AK430" s="14">
        <v>43</v>
      </c>
      <c r="AL430" s="14">
        <v>0</v>
      </c>
      <c r="AM430" s="14">
        <v>0</v>
      </c>
      <c r="AN430" s="14">
        <v>0</v>
      </c>
      <c r="AO430" s="14">
        <v>0</v>
      </c>
      <c r="AP430" s="14">
        <v>43</v>
      </c>
      <c r="AQ430" s="22">
        <f>VLOOKUP($B430,Sheet3!$A:$Z,3,FALSE)</f>
        <v>1.1898580161079843E-3</v>
      </c>
      <c r="AR430" s="22">
        <f>VLOOKUP($B430,Sheet3!$A:$Z,4,FALSE)</f>
        <v>1.5615576938405862E-3</v>
      </c>
      <c r="AS430" s="22">
        <f>VLOOKUP($B430,Sheet3!$A:$Z,5,FALSE)</f>
        <v>1.3310183037622309E-3</v>
      </c>
      <c r="AT430" s="22">
        <f>VLOOKUP($B430,Sheet3!$A:$Z,6,FALSE)</f>
        <v>1.7778784262158342E-3</v>
      </c>
      <c r="AU430" s="22">
        <f>VLOOKUP($B430,Sheet3!$A:$Z,6,FALSE)</f>
        <v>1.7778784262158342E-3</v>
      </c>
      <c r="AV430" s="22">
        <f>VLOOKUP($B430,Sheet3!$A:$Z,8,FALSE)</f>
        <v>2.354153190192501E-3</v>
      </c>
      <c r="AW430" s="22">
        <f>VLOOKUP($B430,Sheet3!$A:$Z,9,FALSE)</f>
        <v>8.4227255770872428E-4</v>
      </c>
      <c r="AX430" s="22">
        <f>VLOOKUP($B430,Sheet3!$A:$Z,10,FALSE)</f>
        <v>2.6394676979287247E-3</v>
      </c>
      <c r="AY430" s="22">
        <f>VLOOKUP($B430,Sheet3!$A:$Z,11,FALSE)</f>
        <v>2.7247956294843682E-3</v>
      </c>
      <c r="AZ430" s="22">
        <f>VLOOKUP($B430,Sheet3!$A:$Z,12,FALSE)</f>
        <v>1.0754780533478133E-4</v>
      </c>
      <c r="BA430" s="22">
        <f>VLOOKUP($B430,Sheet3!$A:$Z,13,FALSE)</f>
        <v>2.8739524161283023E-3</v>
      </c>
      <c r="BB430" s="22">
        <f>VLOOKUP($B430,Sheet3!$A:$Z,14,FALSE)</f>
        <v>2.2741997479219176E-4</v>
      </c>
      <c r="BC430" s="23">
        <f>VLOOKUP($B430,Sheet3!$A:$Z,15,FALSE)</f>
        <v>2.4108307099608762E-3</v>
      </c>
      <c r="BD430" s="22">
        <f>VLOOKUP($B430,Sheet3!$A:$Z,16,FALSE)</f>
        <v>2.3955943782017113E-3</v>
      </c>
      <c r="BE430" s="22">
        <f>VLOOKUP($B430,Sheet3!$A:$Z,17,FALSE)</f>
        <v>1.4167829187950981E-3</v>
      </c>
      <c r="BF430" s="22">
        <f>VLOOKUP($B430,Sheet3!$A:$Z,18,FALSE)</f>
        <v>1.9105173117508643E-3</v>
      </c>
      <c r="BG430" s="22">
        <f>VLOOKUP($B430,Sheet3!$A:$Z,19,FALSE)</f>
        <v>2.887933062227439E-3</v>
      </c>
      <c r="BH430" s="22">
        <f>VLOOKUP($B430,Sheet3!$A:$Z,20,FALSE)</f>
        <v>1.0419812668254291E-3</v>
      </c>
      <c r="BI430" s="22">
        <f>VLOOKUP($B430,Sheet3!$A:$Z,21,FALSE)</f>
        <v>9.2152503934455992E-4</v>
      </c>
      <c r="BJ430" s="22">
        <f>VLOOKUP($B430,Sheet3!$A:$Z,22,FALSE)</f>
        <v>2.5839124504876353E-3</v>
      </c>
      <c r="BK430" s="22">
        <f>VLOOKUP($B430,Sheet3!$A:$Z,23,FALSE)</f>
        <v>2.0567354343273953E-3</v>
      </c>
      <c r="BL430" s="22">
        <f>VLOOKUP($B430,Sheet3!$A:$Z,24,FALSE)</f>
        <v>2.5743203939502138E-3</v>
      </c>
      <c r="BM430" s="22">
        <f>VLOOKUP($B430,Sheet3!$A:$Z,25,FALSE)</f>
        <v>2.6391332895296846E-3</v>
      </c>
      <c r="BN430" s="22">
        <f>VLOOKUP($B430,Sheet3!$A:$Z,25,FALSE)</f>
        <v>2.6391332895296846E-3</v>
      </c>
    </row>
    <row r="431" spans="1:66" hidden="1" x14ac:dyDescent="0.2">
      <c r="A431" t="str">
        <f>VLOOKUP(B431,Sheet3!A:B,2,FALSE)</f>
        <v>compare with baikal</v>
      </c>
      <c r="B431" s="12" t="s">
        <v>166</v>
      </c>
      <c r="C431" s="13">
        <v>57.45</v>
      </c>
      <c r="D431" s="13">
        <v>8.99</v>
      </c>
      <c r="E431" s="12" t="s">
        <v>505</v>
      </c>
      <c r="F431" s="11" t="s">
        <v>594</v>
      </c>
      <c r="G431" s="13" t="s">
        <v>307</v>
      </c>
      <c r="H431" s="12"/>
      <c r="I431" s="12"/>
      <c r="J431" s="12" t="s">
        <v>308</v>
      </c>
      <c r="K431" s="12">
        <v>12</v>
      </c>
      <c r="L431" s="12">
        <v>80.39</v>
      </c>
      <c r="M431" s="12">
        <v>25.49</v>
      </c>
      <c r="N431" s="11"/>
      <c r="O431" s="11"/>
      <c r="P431" s="11"/>
      <c r="Q431" s="11"/>
      <c r="R431" s="11"/>
      <c r="S431" s="11"/>
      <c r="T431" s="11"/>
      <c r="U431" s="11" t="s">
        <v>595</v>
      </c>
      <c r="V431" s="12" t="s">
        <v>599</v>
      </c>
      <c r="W431" s="11"/>
      <c r="X431" s="14">
        <v>905</v>
      </c>
      <c r="Y431" s="14">
        <v>2691</v>
      </c>
      <c r="Z431" s="14">
        <v>905</v>
      </c>
      <c r="AA431" s="15">
        <v>0.88431457212320497</v>
      </c>
      <c r="AB431" s="16">
        <v>0.62609653559732803</v>
      </c>
      <c r="AC431" s="17">
        <v>2100593</v>
      </c>
      <c r="AD431" s="14">
        <v>14068</v>
      </c>
      <c r="AE431" s="14">
        <v>14068</v>
      </c>
      <c r="AF431" s="14">
        <v>2321.0972375690599</v>
      </c>
      <c r="AG431" s="14">
        <v>2321.0972375690599</v>
      </c>
      <c r="AH431" s="14">
        <v>2303</v>
      </c>
      <c r="AI431" s="14">
        <v>2303</v>
      </c>
      <c r="AJ431" s="14">
        <v>11</v>
      </c>
      <c r="AK431" s="14">
        <v>22</v>
      </c>
      <c r="AL431" s="14">
        <v>0</v>
      </c>
      <c r="AM431" s="14">
        <v>0</v>
      </c>
      <c r="AN431" s="14">
        <v>0</v>
      </c>
      <c r="AO431" s="14">
        <v>1</v>
      </c>
      <c r="AP431" s="14">
        <v>23</v>
      </c>
      <c r="AQ431" s="22">
        <f>VLOOKUP($B431,Sheet3!$A:$Z,3,FALSE)</f>
        <v>2.16208324380913E-3</v>
      </c>
      <c r="AR431" s="22">
        <f>VLOOKUP($B431,Sheet3!$A:$Z,4,FALSE)</f>
        <v>8.8165981192671729E-4</v>
      </c>
      <c r="AS431" s="22">
        <f>VLOOKUP($B431,Sheet3!$A:$Z,5,FALSE)</f>
        <v>1.7846113963082349E-3</v>
      </c>
      <c r="AT431" s="22">
        <f>VLOOKUP($B431,Sheet3!$A:$Z,6,FALSE)</f>
        <v>5.3945162626890483E-4</v>
      </c>
      <c r="AU431" s="22">
        <f>VLOOKUP($B431,Sheet3!$A:$Z,6,FALSE)</f>
        <v>5.3945162626890483E-4</v>
      </c>
      <c r="AV431" s="22">
        <f>VLOOKUP($B431,Sheet3!$A:$Z,8,FALSE)</f>
        <v>4.3618450851546321E-6</v>
      </c>
      <c r="AW431" s="22">
        <f>VLOOKUP($B431,Sheet3!$A:$Z,9,FALSE)</f>
        <v>5.7217877263248654E-4</v>
      </c>
      <c r="AX431" s="22">
        <f>VLOOKUP($B431,Sheet3!$A:$Z,10,FALSE)</f>
        <v>1.95008686755349E-6</v>
      </c>
      <c r="AY431" s="22">
        <f>VLOOKUP($B431,Sheet3!$A:$Z,11,FALSE)</f>
        <v>1.5223257630151339E-6</v>
      </c>
      <c r="AZ431" s="22">
        <f>VLOOKUP($B431,Sheet3!$A:$Z,12,FALSE)</f>
        <v>5.4719049104873122E-4</v>
      </c>
      <c r="BA431" s="22">
        <f>VLOOKUP($B431,Sheet3!$A:$Z,13,FALSE)</f>
        <v>1.6540829989392991E-6</v>
      </c>
      <c r="BB431" s="22">
        <f>VLOOKUP($B431,Sheet3!$A:$Z,14,FALSE)</f>
        <v>8.0832332076336171E-5</v>
      </c>
      <c r="BC431" s="23">
        <f>VLOOKUP($B431,Sheet3!$A:$Z,15,FALSE)</f>
        <v>2.2861683337467049E-6</v>
      </c>
      <c r="BD431" s="22">
        <f>VLOOKUP($B431,Sheet3!$A:$Z,16,FALSE)</f>
        <v>8.4070982255339403E-4</v>
      </c>
      <c r="BE431" s="22">
        <f>VLOOKUP($B431,Sheet3!$A:$Z,17,FALSE)</f>
        <v>1.5002454277764389E-3</v>
      </c>
      <c r="BF431" s="22">
        <f>VLOOKUP($B431,Sheet3!$A:$Z,18,FALSE)</f>
        <v>4.1898741253719473E-4</v>
      </c>
      <c r="BG431" s="22">
        <f>VLOOKUP($B431,Sheet3!$A:$Z,19,FALSE)</f>
        <v>2.2244110322789712E-6</v>
      </c>
      <c r="BH431" s="22">
        <f>VLOOKUP($B431,Sheet3!$A:$Z,20,FALSE)</f>
        <v>8.0422778345987282E-5</v>
      </c>
      <c r="BI431" s="22">
        <f>VLOOKUP($B431,Sheet3!$A:$Z,21,FALSE)</f>
        <v>4.7259846272193545E-3</v>
      </c>
      <c r="BJ431" s="22">
        <f>VLOOKUP($B431,Sheet3!$A:$Z,22,FALSE)</f>
        <v>1.8742553857541251E-6</v>
      </c>
      <c r="BK431" s="22">
        <f>VLOOKUP($B431,Sheet3!$A:$Z,23,FALSE)</f>
        <v>2.5395712516296642E-6</v>
      </c>
      <c r="BL431" s="22">
        <f>VLOOKUP($B431,Sheet3!$A:$Z,24,FALSE)</f>
        <v>3.8906148022723514E-6</v>
      </c>
      <c r="BM431" s="22">
        <f>VLOOKUP($B431,Sheet3!$A:$Z,25,FALSE)</f>
        <v>2.4137151919364881E-6</v>
      </c>
      <c r="BN431" s="22">
        <f>VLOOKUP($B431,Sheet3!$A:$Z,25,FALSE)</f>
        <v>2.4137151919364881E-6</v>
      </c>
    </row>
    <row r="432" spans="1:66" hidden="1" x14ac:dyDescent="0.2">
      <c r="A432" t="str">
        <f>VLOOKUP(B432,Sheet3!A:B,2,FALSE)</f>
        <v>compare with baikal</v>
      </c>
      <c r="B432" s="12" t="s">
        <v>241</v>
      </c>
      <c r="C432" s="13">
        <v>97.78</v>
      </c>
      <c r="D432" s="13">
        <v>2.2200000000000002</v>
      </c>
      <c r="E432" s="12" t="s">
        <v>505</v>
      </c>
      <c r="F432" s="11" t="s">
        <v>616</v>
      </c>
      <c r="G432" s="13" t="s">
        <v>307</v>
      </c>
      <c r="H432" s="12"/>
      <c r="I432" s="12"/>
      <c r="J432" s="12" t="s">
        <v>308</v>
      </c>
      <c r="K432" s="12">
        <v>6</v>
      </c>
      <c r="L432" s="12">
        <v>96.08</v>
      </c>
      <c r="M432" s="12">
        <v>0</v>
      </c>
      <c r="N432" s="11"/>
      <c r="O432" s="11"/>
      <c r="P432" s="11"/>
      <c r="Q432" s="11"/>
      <c r="R432" s="11"/>
      <c r="S432" s="11"/>
      <c r="T432" s="11"/>
      <c r="U432" s="11" t="s">
        <v>617</v>
      </c>
      <c r="V432" s="12" t="s">
        <v>618</v>
      </c>
      <c r="W432" s="11"/>
      <c r="X432" s="14">
        <v>123</v>
      </c>
      <c r="Y432" s="14">
        <v>5069</v>
      </c>
      <c r="Z432" s="14">
        <v>123</v>
      </c>
      <c r="AA432" s="15">
        <v>0.89942861735728796</v>
      </c>
      <c r="AB432" s="16">
        <v>0.66389999765086805</v>
      </c>
      <c r="AC432" s="17">
        <v>5150839</v>
      </c>
      <c r="AD432" s="14">
        <v>231357</v>
      </c>
      <c r="AE432" s="14">
        <v>231357</v>
      </c>
      <c r="AF432" s="14">
        <v>41876.739837398301</v>
      </c>
      <c r="AG432" s="14">
        <v>41876.739837398301</v>
      </c>
      <c r="AH432" s="14">
        <v>86493</v>
      </c>
      <c r="AI432" s="14">
        <v>86493</v>
      </c>
      <c r="AJ432" s="14">
        <v>11</v>
      </c>
      <c r="AK432" s="14">
        <v>42</v>
      </c>
      <c r="AL432" s="14">
        <v>0</v>
      </c>
      <c r="AM432" s="14">
        <v>0</v>
      </c>
      <c r="AN432" s="14">
        <v>1</v>
      </c>
      <c r="AO432" s="14">
        <v>1</v>
      </c>
      <c r="AP432" s="14">
        <v>44</v>
      </c>
      <c r="AQ432" s="22">
        <f>VLOOKUP($B432,Sheet3!$A:$Z,3,FALSE)</f>
        <v>2.9343328161133506E-4</v>
      </c>
      <c r="AR432" s="22">
        <f>VLOOKUP($B432,Sheet3!$A:$Z,4,FALSE)</f>
        <v>5.3171130073190068E-4</v>
      </c>
      <c r="AS432" s="22">
        <f>VLOOKUP($B432,Sheet3!$A:$Z,5,FALSE)</f>
        <v>3.8658709445042988E-4</v>
      </c>
      <c r="AT432" s="22">
        <f>VLOOKUP($B432,Sheet3!$A:$Z,6,FALSE)</f>
        <v>2.5539444190754163E-4</v>
      </c>
      <c r="AU432" s="22">
        <f>VLOOKUP($B432,Sheet3!$A:$Z,6,FALSE)</f>
        <v>2.5539444190754163E-4</v>
      </c>
      <c r="AV432" s="22">
        <f>VLOOKUP($B432,Sheet3!$A:$Z,8,FALSE)</f>
        <v>6.4027091897746847E-5</v>
      </c>
      <c r="AW432" s="22">
        <f>VLOOKUP($B432,Sheet3!$A:$Z,9,FALSE)</f>
        <v>1.1423489286776511E-3</v>
      </c>
      <c r="AX432" s="22">
        <f>VLOOKUP($B432,Sheet3!$A:$Z,10,FALSE)</f>
        <v>4.0783883921453331E-5</v>
      </c>
      <c r="AY432" s="22">
        <f>VLOOKUP($B432,Sheet3!$A:$Z,11,FALSE)</f>
        <v>2.201809319086049E-5</v>
      </c>
      <c r="AZ432" s="22">
        <f>VLOOKUP($B432,Sheet3!$A:$Z,12,FALSE)</f>
        <v>1.7706201407830301E-3</v>
      </c>
      <c r="BA432" s="22">
        <f>VLOOKUP($B432,Sheet3!$A:$Z,13,FALSE)</f>
        <v>2.9773849436159E-5</v>
      </c>
      <c r="BB432" s="22">
        <f>VLOOKUP($B432,Sheet3!$A:$Z,14,FALSE)</f>
        <v>1.9211706473814167E-3</v>
      </c>
      <c r="BC432" s="23">
        <f>VLOOKUP($B432,Sheet3!$A:$Z,15,FALSE)</f>
        <v>2.2390511918908614E-5</v>
      </c>
      <c r="BD432" s="22">
        <f>VLOOKUP($B432,Sheet3!$A:$Z,16,FALSE)</f>
        <v>2.7934969232572244E-4</v>
      </c>
      <c r="BE432" s="22">
        <f>VLOOKUP($B432,Sheet3!$A:$Z,17,FALSE)</f>
        <v>3.3672251426760129E-4</v>
      </c>
      <c r="BF432" s="22">
        <f>VLOOKUP($B432,Sheet3!$A:$Z,18,FALSE)</f>
        <v>3.1681527304608663E-4</v>
      </c>
      <c r="BG432" s="22">
        <f>VLOOKUP($B432,Sheet3!$A:$Z,19,FALSE)</f>
        <v>7.2644627321353085E-5</v>
      </c>
      <c r="BH432" s="22">
        <f>VLOOKUP($B432,Sheet3!$A:$Z,20,FALSE)</f>
        <v>1.0883501616354213E-3</v>
      </c>
      <c r="BI432" s="22">
        <f>VLOOKUP($B432,Sheet3!$A:$Z,21,FALSE)</f>
        <v>1.1150406801640829E-3</v>
      </c>
      <c r="BJ432" s="22">
        <f>VLOOKUP($B432,Sheet3!$A:$Z,22,FALSE)</f>
        <v>1.6160470967300974E-5</v>
      </c>
      <c r="BK432" s="22">
        <f>VLOOKUP($B432,Sheet3!$A:$Z,23,FALSE)</f>
        <v>2.4929717573653574E-5</v>
      </c>
      <c r="BL432" s="22">
        <f>VLOOKUP($B432,Sheet3!$A:$Z,24,FALSE)</f>
        <v>1.897393753720634E-5</v>
      </c>
      <c r="BM432" s="22">
        <f>VLOOKUP($B432,Sheet3!$A:$Z,25,FALSE)</f>
        <v>2.5879821171370588E-5</v>
      </c>
      <c r="BN432" s="22">
        <f>VLOOKUP($B432,Sheet3!$A:$Z,25,FALSE)</f>
        <v>2.5879821171370588E-5</v>
      </c>
    </row>
    <row r="433" spans="1:66" hidden="1" x14ac:dyDescent="0.2">
      <c r="A433" t="str">
        <f>VLOOKUP(B433,Sheet3!A:B,2,FALSE)</f>
        <v>compare with baikal</v>
      </c>
      <c r="B433" s="12" t="s">
        <v>160</v>
      </c>
      <c r="C433" s="13">
        <v>79.680000000000007</v>
      </c>
      <c r="D433" s="13">
        <v>1.26</v>
      </c>
      <c r="E433" s="12" t="s">
        <v>505</v>
      </c>
      <c r="F433" s="11" t="s">
        <v>629</v>
      </c>
      <c r="G433" s="13" t="s">
        <v>307</v>
      </c>
      <c r="H433" s="12"/>
      <c r="I433" s="12"/>
      <c r="J433" s="12" t="s">
        <v>308</v>
      </c>
      <c r="K433" s="12">
        <v>2</v>
      </c>
      <c r="L433" s="12">
        <v>88.24</v>
      </c>
      <c r="M433" s="12">
        <v>5.88</v>
      </c>
      <c r="N433" s="11"/>
      <c r="O433" s="11"/>
      <c r="P433" s="11"/>
      <c r="Q433" s="11"/>
      <c r="R433" s="11"/>
      <c r="S433" s="11"/>
      <c r="T433" s="11"/>
      <c r="U433" s="11" t="s">
        <v>630</v>
      </c>
      <c r="V433" s="12" t="s">
        <v>631</v>
      </c>
      <c r="W433" s="11"/>
      <c r="X433" s="14">
        <v>401</v>
      </c>
      <c r="Y433" s="14">
        <v>4093</v>
      </c>
      <c r="Z433" s="14">
        <v>401</v>
      </c>
      <c r="AA433" s="15">
        <v>0.86008587434434502</v>
      </c>
      <c r="AB433" s="16">
        <v>0.642974968514062</v>
      </c>
      <c r="AC433" s="17">
        <v>3783435</v>
      </c>
      <c r="AD433" s="14">
        <v>73572</v>
      </c>
      <c r="AE433" s="14">
        <v>73572</v>
      </c>
      <c r="AF433" s="14">
        <v>9435</v>
      </c>
      <c r="AG433" s="14">
        <v>9435</v>
      </c>
      <c r="AH433" s="14">
        <v>13910</v>
      </c>
      <c r="AI433" s="14">
        <v>13910</v>
      </c>
      <c r="AJ433" s="14">
        <v>11</v>
      </c>
      <c r="AK433" s="14">
        <v>38</v>
      </c>
      <c r="AL433" s="14">
        <v>0</v>
      </c>
      <c r="AM433" s="14">
        <v>0</v>
      </c>
      <c r="AN433" s="14">
        <v>0</v>
      </c>
      <c r="AO433" s="14">
        <v>1</v>
      </c>
      <c r="AP433" s="14">
        <v>39</v>
      </c>
      <c r="AQ433" s="22">
        <f>VLOOKUP($B433,Sheet3!$A:$Z,3,FALSE)</f>
        <v>8.0018765702384858E-5</v>
      </c>
      <c r="AR433" s="22">
        <f>VLOOKUP($B433,Sheet3!$A:$Z,4,FALSE)</f>
        <v>9.1983803230568815E-4</v>
      </c>
      <c r="AS433" s="22">
        <f>VLOOKUP($B433,Sheet3!$A:$Z,5,FALSE)</f>
        <v>2.4371210466986152E-4</v>
      </c>
      <c r="AT433" s="22">
        <f>VLOOKUP($B433,Sheet3!$A:$Z,6,FALSE)</f>
        <v>3.2545222029244341E-4</v>
      </c>
      <c r="AU433" s="22">
        <f>VLOOKUP($B433,Sheet3!$A:$Z,6,FALSE)</f>
        <v>3.2545222029244341E-4</v>
      </c>
      <c r="AV433" s="22">
        <f>VLOOKUP($B433,Sheet3!$A:$Z,8,FALSE)</f>
        <v>7.6894642922264132E-5</v>
      </c>
      <c r="AW433" s="22">
        <f>VLOOKUP($B433,Sheet3!$A:$Z,9,FALSE)</f>
        <v>1.1336796931169734E-4</v>
      </c>
      <c r="AX433" s="22">
        <f>VLOOKUP($B433,Sheet3!$A:$Z,10,FALSE)</f>
        <v>4.0927455047784091E-5</v>
      </c>
      <c r="AY433" s="22">
        <f>VLOOKUP($B433,Sheet3!$A:$Z,11,FALSE)</f>
        <v>8.2639963628391548E-6</v>
      </c>
      <c r="AZ433" s="22">
        <f>VLOOKUP($B433,Sheet3!$A:$Z,12,FALSE)</f>
        <v>1.0241637446171703E-5</v>
      </c>
      <c r="BA433" s="22">
        <f>VLOOKUP($B433,Sheet3!$A:$Z,13,FALSE)</f>
        <v>9.215176893275114E-6</v>
      </c>
      <c r="BB433" s="22">
        <f>VLOOKUP($B433,Sheet3!$A:$Z,14,FALSE)</f>
        <v>1.5012041492210031E-5</v>
      </c>
      <c r="BC433" s="23">
        <f>VLOOKUP($B433,Sheet3!$A:$Z,15,FALSE)</f>
        <v>8.0570770181935375E-6</v>
      </c>
      <c r="BD433" s="22">
        <f>VLOOKUP($B433,Sheet3!$A:$Z,16,FALSE)</f>
        <v>2.0862159520469829E-5</v>
      </c>
      <c r="BE433" s="22">
        <f>VLOOKUP($B433,Sheet3!$A:$Z,17,FALSE)</f>
        <v>8.3832074583052875E-5</v>
      </c>
      <c r="BF433" s="22">
        <f>VLOOKUP($B433,Sheet3!$A:$Z,18,FALSE)</f>
        <v>1.2023846295040887E-3</v>
      </c>
      <c r="BG433" s="22">
        <f>VLOOKUP($B433,Sheet3!$A:$Z,19,FALSE)</f>
        <v>1.4025508509557799E-5</v>
      </c>
      <c r="BH433" s="22">
        <f>VLOOKUP($B433,Sheet3!$A:$Z,20,FALSE)</f>
        <v>2.6862658170506334E-5</v>
      </c>
      <c r="BI433" s="22">
        <f>VLOOKUP($B433,Sheet3!$A:$Z,21,FALSE)</f>
        <v>4.0460680638853468E-5</v>
      </c>
      <c r="BJ433" s="22">
        <f>VLOOKUP($B433,Sheet3!$A:$Z,22,FALSE)</f>
        <v>8.2018339812454583E-5</v>
      </c>
      <c r="BK433" s="22">
        <f>VLOOKUP($B433,Sheet3!$A:$Z,23,FALSE)</f>
        <v>5.9512188140742462E-5</v>
      </c>
      <c r="BL433" s="22">
        <f>VLOOKUP($B433,Sheet3!$A:$Z,24,FALSE)</f>
        <v>1.8610125028735632E-5</v>
      </c>
      <c r="BM433" s="22">
        <f>VLOOKUP($B433,Sheet3!$A:$Z,25,FALSE)</f>
        <v>1.3560314278588238E-5</v>
      </c>
      <c r="BN433" s="22">
        <f>VLOOKUP($B433,Sheet3!$A:$Z,25,FALSE)</f>
        <v>1.3560314278588238E-5</v>
      </c>
    </row>
    <row r="434" spans="1:66" hidden="1" x14ac:dyDescent="0.2">
      <c r="A434" t="str">
        <f>VLOOKUP(B434,Sheet3!A:B,2,FALSE)</f>
        <v>compare with baikal</v>
      </c>
      <c r="B434" s="12" t="s">
        <v>260</v>
      </c>
      <c r="C434" s="13">
        <v>98.58</v>
      </c>
      <c r="D434" s="13">
        <v>2.37</v>
      </c>
      <c r="E434" s="12" t="s">
        <v>505</v>
      </c>
      <c r="F434" s="11" t="s">
        <v>641</v>
      </c>
      <c r="G434" s="13" t="s">
        <v>307</v>
      </c>
      <c r="H434" s="12"/>
      <c r="I434" s="12"/>
      <c r="J434" s="12" t="s">
        <v>308</v>
      </c>
      <c r="K434" s="12">
        <v>6</v>
      </c>
      <c r="L434" s="12">
        <v>100</v>
      </c>
      <c r="M434" s="12">
        <v>0</v>
      </c>
      <c r="N434" s="11" t="s">
        <v>309</v>
      </c>
      <c r="O434" s="11" t="s">
        <v>496</v>
      </c>
      <c r="P434" s="11" t="s">
        <v>497</v>
      </c>
      <c r="Q434" s="11" t="s">
        <v>642</v>
      </c>
      <c r="R434" s="11" t="s">
        <v>643</v>
      </c>
      <c r="S434" s="11" t="s">
        <v>644</v>
      </c>
      <c r="T434" s="11" t="s">
        <v>312</v>
      </c>
      <c r="U434" s="11" t="s">
        <v>645</v>
      </c>
      <c r="V434" s="12" t="s">
        <v>646</v>
      </c>
      <c r="W434" s="11" t="s">
        <v>647</v>
      </c>
      <c r="X434" s="14">
        <v>74</v>
      </c>
      <c r="Y434" s="14">
        <v>1702</v>
      </c>
      <c r="Z434" s="14">
        <v>74</v>
      </c>
      <c r="AA434" s="15">
        <v>0.87415097082313198</v>
      </c>
      <c r="AB434" s="16">
        <v>0.33470975431307698</v>
      </c>
      <c r="AC434" s="17">
        <v>1657923</v>
      </c>
      <c r="AD434" s="14">
        <v>137451</v>
      </c>
      <c r="AE434" s="14">
        <v>137451</v>
      </c>
      <c r="AF434" s="14">
        <v>22404.364864864801</v>
      </c>
      <c r="AG434" s="14">
        <v>22404.364864864801</v>
      </c>
      <c r="AH434" s="14">
        <v>87305</v>
      </c>
      <c r="AI434" s="14">
        <v>87305</v>
      </c>
      <c r="AJ434" s="14">
        <v>11</v>
      </c>
      <c r="AK434" s="14">
        <v>34</v>
      </c>
      <c r="AL434" s="14">
        <v>0</v>
      </c>
      <c r="AM434" s="14">
        <v>0</v>
      </c>
      <c r="AN434" s="14">
        <v>0</v>
      </c>
      <c r="AO434" s="14">
        <v>0</v>
      </c>
      <c r="AP434" s="14">
        <v>34</v>
      </c>
      <c r="AQ434" s="22">
        <f>VLOOKUP($B434,Sheet3!$A:$Z,3,FALSE)</f>
        <v>5.5720832179476586E-4</v>
      </c>
      <c r="AR434" s="22">
        <f>VLOOKUP($B434,Sheet3!$A:$Z,4,FALSE)</f>
        <v>4.5905859317589895E-4</v>
      </c>
      <c r="AS434" s="22">
        <f>VLOOKUP($B434,Sheet3!$A:$Z,5,FALSE)</f>
        <v>4.3794945234104454E-4</v>
      </c>
      <c r="AT434" s="22">
        <f>VLOOKUP($B434,Sheet3!$A:$Z,6,FALSE)</f>
        <v>5.2703955746667393E-4</v>
      </c>
      <c r="AU434" s="22">
        <f>VLOOKUP($B434,Sheet3!$A:$Z,6,FALSE)</f>
        <v>5.2703955746667393E-4</v>
      </c>
      <c r="AV434" s="22">
        <f>VLOOKUP($B434,Sheet3!$A:$Z,8,FALSE)</f>
        <v>6.2268363669658506E-4</v>
      </c>
      <c r="AW434" s="22">
        <f>VLOOKUP($B434,Sheet3!$A:$Z,9,FALSE)</f>
        <v>5.8779295939720986E-4</v>
      </c>
      <c r="AX434" s="22">
        <f>VLOOKUP($B434,Sheet3!$A:$Z,10,FALSE)</f>
        <v>1.2291755154598286E-3</v>
      </c>
      <c r="AY434" s="22">
        <f>VLOOKUP($B434,Sheet3!$A:$Z,11,FALSE)</f>
        <v>5.8851059261108151E-4</v>
      </c>
      <c r="AZ434" s="22">
        <f>VLOOKUP($B434,Sheet3!$A:$Z,12,FALSE)</f>
        <v>9.8843530455378179E-5</v>
      </c>
      <c r="BA434" s="22">
        <f>VLOOKUP($B434,Sheet3!$A:$Z,13,FALSE)</f>
        <v>2.8605727735607343E-4</v>
      </c>
      <c r="BB434" s="22">
        <f>VLOOKUP($B434,Sheet3!$A:$Z,14,FALSE)</f>
        <v>2.7471217733475667E-4</v>
      </c>
      <c r="BC434" s="23">
        <f>VLOOKUP($B434,Sheet3!$A:$Z,15,FALSE)</f>
        <v>3.7799293281424147E-3</v>
      </c>
      <c r="BD434" s="22">
        <f>VLOOKUP($B434,Sheet3!$A:$Z,16,FALSE)</f>
        <v>1.0089945563956897E-4</v>
      </c>
      <c r="BE434" s="22">
        <f>VLOOKUP($B434,Sheet3!$A:$Z,17,FALSE)</f>
        <v>9.4666087857547102E-5</v>
      </c>
      <c r="BF434" s="22">
        <f>VLOOKUP($B434,Sheet3!$A:$Z,18,FALSE)</f>
        <v>2.3712306951670272E-4</v>
      </c>
      <c r="BG434" s="22">
        <f>VLOOKUP($B434,Sheet3!$A:$Z,19,FALSE)</f>
        <v>3.3920473697037558E-4</v>
      </c>
      <c r="BH434" s="22">
        <f>VLOOKUP($B434,Sheet3!$A:$Z,20,FALSE)</f>
        <v>9.6599073502055897E-5</v>
      </c>
      <c r="BI434" s="22">
        <f>VLOOKUP($B434,Sheet3!$A:$Z,21,FALSE)</f>
        <v>7.6816919890516575E-5</v>
      </c>
      <c r="BJ434" s="22">
        <f>VLOOKUP($B434,Sheet3!$A:$Z,22,FALSE)</f>
        <v>9.6260462686512875E-4</v>
      </c>
      <c r="BK434" s="22">
        <f>VLOOKUP($B434,Sheet3!$A:$Z,23,FALSE)</f>
        <v>1.5609090943897914E-3</v>
      </c>
      <c r="BL434" s="22">
        <f>VLOOKUP($B434,Sheet3!$A:$Z,24,FALSE)</f>
        <v>1.0723791040084044E-3</v>
      </c>
      <c r="BM434" s="22">
        <f>VLOOKUP($B434,Sheet3!$A:$Z,25,FALSE)</f>
        <v>1.1279778952743525E-3</v>
      </c>
      <c r="BN434" s="22">
        <f>VLOOKUP($B434,Sheet3!$A:$Z,25,FALSE)</f>
        <v>1.1279778952743525E-3</v>
      </c>
    </row>
    <row r="435" spans="1:66" hidden="1" x14ac:dyDescent="0.2">
      <c r="A435" t="str">
        <f>VLOOKUP(B435,Sheet3!A:B,2,FALSE)</f>
        <v>compare with baikal</v>
      </c>
      <c r="B435" s="12" t="s">
        <v>230</v>
      </c>
      <c r="C435" s="13">
        <v>97.79</v>
      </c>
      <c r="D435" s="13">
        <v>5.14</v>
      </c>
      <c r="E435" s="12" t="s">
        <v>505</v>
      </c>
      <c r="F435" s="11" t="s">
        <v>660</v>
      </c>
      <c r="G435" s="13" t="s">
        <v>307</v>
      </c>
      <c r="H435" s="12"/>
      <c r="I435" s="12"/>
      <c r="J435" s="12" t="s">
        <v>308</v>
      </c>
      <c r="K435" s="12">
        <v>6</v>
      </c>
      <c r="L435" s="12">
        <v>100</v>
      </c>
      <c r="M435" s="12">
        <v>1.96</v>
      </c>
      <c r="N435" s="11" t="s">
        <v>309</v>
      </c>
      <c r="O435" s="11" t="s">
        <v>496</v>
      </c>
      <c r="P435" s="11" t="s">
        <v>497</v>
      </c>
      <c r="Q435" s="11" t="s">
        <v>312</v>
      </c>
      <c r="R435" s="11" t="s">
        <v>312</v>
      </c>
      <c r="S435" s="11" t="s">
        <v>312</v>
      </c>
      <c r="T435" s="11" t="s">
        <v>312</v>
      </c>
      <c r="U435" s="11" t="s">
        <v>661</v>
      </c>
      <c r="V435" s="12" t="s">
        <v>669</v>
      </c>
      <c r="W435" s="11" t="s">
        <v>670</v>
      </c>
      <c r="X435" s="14">
        <v>214</v>
      </c>
      <c r="Y435" s="14">
        <v>3711</v>
      </c>
      <c r="Z435" s="14">
        <v>214</v>
      </c>
      <c r="AA435" s="15">
        <v>0.91582440807162602</v>
      </c>
      <c r="AB435" s="16">
        <v>0.67226804257783501</v>
      </c>
      <c r="AC435" s="17">
        <v>3613993</v>
      </c>
      <c r="AD435" s="14">
        <v>114968</v>
      </c>
      <c r="AE435" s="14">
        <v>114968</v>
      </c>
      <c r="AF435" s="14">
        <v>16887.817757009299</v>
      </c>
      <c r="AG435" s="14">
        <v>16887.817757009299</v>
      </c>
      <c r="AH435" s="14">
        <v>28190</v>
      </c>
      <c r="AI435" s="14">
        <v>28190</v>
      </c>
      <c r="AJ435" s="14">
        <v>11</v>
      </c>
      <c r="AK435" s="14">
        <v>45</v>
      </c>
      <c r="AL435" s="14">
        <v>0</v>
      </c>
      <c r="AM435" s="14">
        <v>0</v>
      </c>
      <c r="AN435" s="14">
        <v>0</v>
      </c>
      <c r="AO435" s="14">
        <v>0</v>
      </c>
      <c r="AP435" s="14">
        <v>45</v>
      </c>
      <c r="AQ435" s="22">
        <f>VLOOKUP($B435,Sheet3!$A:$Z,3,FALSE)</f>
        <v>2.4891320174652494E-4</v>
      </c>
      <c r="AR435" s="22">
        <f>VLOOKUP($B435,Sheet3!$A:$Z,4,FALSE)</f>
        <v>5.7839251389482389E-4</v>
      </c>
      <c r="AS435" s="22">
        <f>VLOOKUP($B435,Sheet3!$A:$Z,5,FALSE)</f>
        <v>3.6392585633646791E-4</v>
      </c>
      <c r="AT435" s="22">
        <f>VLOOKUP($B435,Sheet3!$A:$Z,6,FALSE)</f>
        <v>3.1121033821168069E-4</v>
      </c>
      <c r="AU435" s="22">
        <f>VLOOKUP($B435,Sheet3!$A:$Z,6,FALSE)</f>
        <v>3.1121033821168069E-4</v>
      </c>
      <c r="AV435" s="22">
        <f>VLOOKUP($B435,Sheet3!$A:$Z,8,FALSE)</f>
        <v>1.2649586876439068E-4</v>
      </c>
      <c r="AW435" s="22">
        <f>VLOOKUP($B435,Sheet3!$A:$Z,9,FALSE)</f>
        <v>1.3055373286455379E-3</v>
      </c>
      <c r="AX435" s="22">
        <f>VLOOKUP($B435,Sheet3!$A:$Z,10,FALSE)</f>
        <v>1.1356000662809398E-4</v>
      </c>
      <c r="AY435" s="22">
        <f>VLOOKUP($B435,Sheet3!$A:$Z,11,FALSE)</f>
        <v>3.5021917304598243E-5</v>
      </c>
      <c r="AZ435" s="22">
        <f>VLOOKUP($B435,Sheet3!$A:$Z,12,FALSE)</f>
        <v>2.0217905242315313E-3</v>
      </c>
      <c r="BA435" s="22">
        <f>VLOOKUP($B435,Sheet3!$A:$Z,13,FALSE)</f>
        <v>5.3095365762562848E-5</v>
      </c>
      <c r="BB435" s="22">
        <f>VLOOKUP($B435,Sheet3!$A:$Z,14,FALSE)</f>
        <v>2.6467327346913956E-3</v>
      </c>
      <c r="BC435" s="23">
        <f>VLOOKUP($B435,Sheet3!$A:$Z,15,FALSE)</f>
        <v>3.6003646096971321E-5</v>
      </c>
      <c r="BD435" s="22">
        <f>VLOOKUP($B435,Sheet3!$A:$Z,16,FALSE)</f>
        <v>3.3345004600055119E-4</v>
      </c>
      <c r="BE435" s="22">
        <f>VLOOKUP($B435,Sheet3!$A:$Z,17,FALSE)</f>
        <v>4.1092764734419588E-4</v>
      </c>
      <c r="BF435" s="22">
        <f>VLOOKUP($B435,Sheet3!$A:$Z,18,FALSE)</f>
        <v>4.2277412398354939E-4</v>
      </c>
      <c r="BG435" s="22">
        <f>VLOOKUP($B435,Sheet3!$A:$Z,19,FALSE)</f>
        <v>1.6367091212370673E-4</v>
      </c>
      <c r="BH435" s="22">
        <f>VLOOKUP($B435,Sheet3!$A:$Z,20,FALSE)</f>
        <v>1.6031889423189739E-3</v>
      </c>
      <c r="BI435" s="22">
        <f>VLOOKUP($B435,Sheet3!$A:$Z,21,FALSE)</f>
        <v>7.8467949656067034E-4</v>
      </c>
      <c r="BJ435" s="22">
        <f>VLOOKUP($B435,Sheet3!$A:$Z,22,FALSE)</f>
        <v>2.7177663401579433E-5</v>
      </c>
      <c r="BK435" s="22">
        <f>VLOOKUP($B435,Sheet3!$A:$Z,23,FALSE)</f>
        <v>4.3141012015337502E-5</v>
      </c>
      <c r="BL435" s="22">
        <f>VLOOKUP($B435,Sheet3!$A:$Z,24,FALSE)</f>
        <v>2.2617618583753058E-5</v>
      </c>
      <c r="BM435" s="22">
        <f>VLOOKUP($B435,Sheet3!$A:$Z,25,FALSE)</f>
        <v>5.6411148945146058E-5</v>
      </c>
      <c r="BN435" s="22">
        <f>VLOOKUP($B435,Sheet3!$A:$Z,25,FALSE)</f>
        <v>5.6411148945146058E-5</v>
      </c>
    </row>
    <row r="436" spans="1:66" hidden="1" x14ac:dyDescent="0.2">
      <c r="A436" t="str">
        <f>VLOOKUP(B436,Sheet3!A:B,2,FALSE)</f>
        <v>compare with baikal</v>
      </c>
      <c r="B436" s="12" t="s">
        <v>193</v>
      </c>
      <c r="C436" s="13">
        <v>98.26</v>
      </c>
      <c r="D436" s="13">
        <v>0</v>
      </c>
      <c r="E436" s="12" t="s">
        <v>505</v>
      </c>
      <c r="F436" s="11" t="s">
        <v>660</v>
      </c>
      <c r="G436" s="13" t="s">
        <v>307</v>
      </c>
      <c r="H436" s="12"/>
      <c r="I436" s="12"/>
      <c r="J436" s="12" t="s">
        <v>308</v>
      </c>
      <c r="K436" s="12">
        <v>6</v>
      </c>
      <c r="L436" s="12">
        <v>98.04</v>
      </c>
      <c r="M436" s="12">
        <v>2.63</v>
      </c>
      <c r="N436" s="11" t="s">
        <v>309</v>
      </c>
      <c r="O436" s="11" t="s">
        <v>496</v>
      </c>
      <c r="P436" s="11" t="s">
        <v>497</v>
      </c>
      <c r="Q436" s="11" t="s">
        <v>312</v>
      </c>
      <c r="R436" s="11" t="s">
        <v>312</v>
      </c>
      <c r="S436" s="11" t="s">
        <v>312</v>
      </c>
      <c r="T436" s="11" t="s">
        <v>312</v>
      </c>
      <c r="U436" s="11" t="s">
        <v>661</v>
      </c>
      <c r="V436" s="12" t="s">
        <v>675</v>
      </c>
      <c r="W436" s="11" t="s">
        <v>676</v>
      </c>
      <c r="X436" s="14">
        <v>285</v>
      </c>
      <c r="Y436" s="14">
        <v>4086</v>
      </c>
      <c r="Z436" s="14">
        <v>285</v>
      </c>
      <c r="AA436" s="15">
        <v>0.92072078568453397</v>
      </c>
      <c r="AB436" s="16">
        <v>0.68379636586612902</v>
      </c>
      <c r="AC436" s="17">
        <v>3966172</v>
      </c>
      <c r="AD436" s="14">
        <v>68711</v>
      </c>
      <c r="AE436" s="14">
        <v>68711</v>
      </c>
      <c r="AF436" s="14">
        <v>13916.3929824561</v>
      </c>
      <c r="AG436" s="14">
        <v>13916.3929824561</v>
      </c>
      <c r="AH436" s="14">
        <v>21640</v>
      </c>
      <c r="AI436" s="14">
        <v>21640</v>
      </c>
      <c r="AJ436" s="14">
        <v>11</v>
      </c>
      <c r="AK436" s="14">
        <v>42</v>
      </c>
      <c r="AL436" s="14">
        <v>0</v>
      </c>
      <c r="AM436" s="14">
        <v>1</v>
      </c>
      <c r="AN436" s="14">
        <v>1</v>
      </c>
      <c r="AO436" s="14">
        <v>3</v>
      </c>
      <c r="AP436" s="14">
        <v>47</v>
      </c>
      <c r="AQ436" s="22">
        <f>VLOOKUP($B436,Sheet3!$A:$Z,3,FALSE)</f>
        <v>2.4541188085142312E-4</v>
      </c>
      <c r="AR436" s="22">
        <f>VLOOKUP($B436,Sheet3!$A:$Z,4,FALSE)</f>
        <v>7.1554952478466484E-4</v>
      </c>
      <c r="AS436" s="22">
        <f>VLOOKUP($B436,Sheet3!$A:$Z,5,FALSE)</f>
        <v>4.5845037711553775E-4</v>
      </c>
      <c r="AT436" s="22">
        <f>VLOOKUP($B436,Sheet3!$A:$Z,6,FALSE)</f>
        <v>3.0622938535391868E-4</v>
      </c>
      <c r="AU436" s="22">
        <f>VLOOKUP($B436,Sheet3!$A:$Z,6,FALSE)</f>
        <v>3.0622938535391868E-4</v>
      </c>
      <c r="AV436" s="22">
        <f>VLOOKUP($B436,Sheet3!$A:$Z,8,FALSE)</f>
        <v>7.937122284038957E-5</v>
      </c>
      <c r="AW436" s="22">
        <f>VLOOKUP($B436,Sheet3!$A:$Z,9,FALSE)</f>
        <v>1.311984240946627E-3</v>
      </c>
      <c r="AX436" s="22">
        <f>VLOOKUP($B436,Sheet3!$A:$Z,10,FALSE)</f>
        <v>6.0215045150436692E-5</v>
      </c>
      <c r="AY436" s="22">
        <f>VLOOKUP($B436,Sheet3!$A:$Z,11,FALSE)</f>
        <v>3.3784634709779452E-5</v>
      </c>
      <c r="AZ436" s="22">
        <f>VLOOKUP($B436,Sheet3!$A:$Z,12,FALSE)</f>
        <v>2.1301748116213342E-3</v>
      </c>
      <c r="BA436" s="22">
        <f>VLOOKUP($B436,Sheet3!$A:$Z,13,FALSE)</f>
        <v>3.812232204067894E-5</v>
      </c>
      <c r="BB436" s="22">
        <f>VLOOKUP($B436,Sheet3!$A:$Z,14,FALSE)</f>
        <v>3.0246260170447869E-3</v>
      </c>
      <c r="BC436" s="23">
        <f>VLOOKUP($B436,Sheet3!$A:$Z,15,FALSE)</f>
        <v>2.7931474837377833E-5</v>
      </c>
      <c r="BD436" s="22">
        <f>VLOOKUP($B436,Sheet3!$A:$Z,16,FALSE)</f>
        <v>3.9617348084889238E-4</v>
      </c>
      <c r="BE436" s="22">
        <f>VLOOKUP($B436,Sheet3!$A:$Z,17,FALSE)</f>
        <v>4.9687472006685609E-4</v>
      </c>
      <c r="BF436" s="22">
        <f>VLOOKUP($B436,Sheet3!$A:$Z,18,FALSE)</f>
        <v>4.7737972160766603E-4</v>
      </c>
      <c r="BG436" s="22">
        <f>VLOOKUP($B436,Sheet3!$A:$Z,19,FALSE)</f>
        <v>1.5031745397459657E-4</v>
      </c>
      <c r="BH436" s="22">
        <f>VLOOKUP($B436,Sheet3!$A:$Z,20,FALSE)</f>
        <v>1.864125383812365E-3</v>
      </c>
      <c r="BI436" s="22">
        <f>VLOOKUP($B436,Sheet3!$A:$Z,21,FALSE)</f>
        <v>9.1735863940869858E-4</v>
      </c>
      <c r="BJ436" s="22">
        <f>VLOOKUP($B436,Sheet3!$A:$Z,22,FALSE)</f>
        <v>2.3795812645502826E-5</v>
      </c>
      <c r="BK436" s="22">
        <f>VLOOKUP($B436,Sheet3!$A:$Z,23,FALSE)</f>
        <v>2.9199025201638336E-5</v>
      </c>
      <c r="BL436" s="22">
        <f>VLOOKUP($B436,Sheet3!$A:$Z,24,FALSE)</f>
        <v>1.8303878208990037E-5</v>
      </c>
      <c r="BM436" s="22">
        <f>VLOOKUP($B436,Sheet3!$A:$Z,25,FALSE)</f>
        <v>3.6998198521841402E-5</v>
      </c>
      <c r="BN436" s="22">
        <f>VLOOKUP($B436,Sheet3!$A:$Z,25,FALSE)</f>
        <v>3.6998198521841402E-5</v>
      </c>
    </row>
    <row r="437" spans="1:66" hidden="1" x14ac:dyDescent="0.2">
      <c r="A437">
        <f>VLOOKUP(B437,Sheet3!A:B,2,FALSE)</f>
        <v>0</v>
      </c>
      <c r="B437" s="12" t="s">
        <v>1741</v>
      </c>
      <c r="C437" s="13">
        <v>93.59</v>
      </c>
      <c r="D437" s="13">
        <v>2.19</v>
      </c>
      <c r="E437" s="12" t="s">
        <v>1712</v>
      </c>
      <c r="F437" s="11" t="s">
        <v>1742</v>
      </c>
      <c r="G437" s="13" t="s">
        <v>332</v>
      </c>
      <c r="H437" s="12"/>
      <c r="I437" s="12"/>
      <c r="J437" s="12" t="s">
        <v>308</v>
      </c>
      <c r="K437" s="12">
        <v>3</v>
      </c>
      <c r="L437" s="12">
        <v>98.04</v>
      </c>
      <c r="M437" s="12">
        <v>7.89</v>
      </c>
      <c r="N437" s="11" t="s">
        <v>309</v>
      </c>
      <c r="O437" s="11" t="s">
        <v>1743</v>
      </c>
      <c r="P437" s="11" t="s">
        <v>1744</v>
      </c>
      <c r="Q437" s="11" t="s">
        <v>1745</v>
      </c>
      <c r="R437" s="11" t="s">
        <v>312</v>
      </c>
      <c r="S437" s="11" t="s">
        <v>312</v>
      </c>
      <c r="T437" s="11" t="s">
        <v>312</v>
      </c>
      <c r="U437" s="11" t="s">
        <v>1714</v>
      </c>
      <c r="V437" s="12" t="s">
        <v>1746</v>
      </c>
      <c r="W437" s="11" t="s">
        <v>1734</v>
      </c>
      <c r="X437" s="14">
        <v>157</v>
      </c>
      <c r="Y437" s="14">
        <v>2361</v>
      </c>
      <c r="Z437" s="14">
        <v>157</v>
      </c>
      <c r="AA437" s="15">
        <v>0.91633522419835001</v>
      </c>
      <c r="AB437" s="16">
        <v>0.39080736591287801</v>
      </c>
      <c r="AC437" s="17">
        <v>2541165</v>
      </c>
      <c r="AD437" s="14">
        <v>86224</v>
      </c>
      <c r="AE437" s="14">
        <v>86224</v>
      </c>
      <c r="AF437" s="14">
        <v>16185.764331210101</v>
      </c>
      <c r="AG437" s="14">
        <v>16185.764331210101</v>
      </c>
      <c r="AH437" s="14">
        <v>29930</v>
      </c>
      <c r="AI437" s="14">
        <v>29930</v>
      </c>
      <c r="AJ437" s="14">
        <v>11</v>
      </c>
      <c r="AK437" s="14">
        <v>44</v>
      </c>
      <c r="AL437" s="14">
        <v>0</v>
      </c>
      <c r="AM437" s="14">
        <v>0</v>
      </c>
      <c r="AN437" s="14">
        <v>0</v>
      </c>
      <c r="AO437" s="14">
        <v>0</v>
      </c>
      <c r="AP437" s="14">
        <v>44</v>
      </c>
      <c r="AQ437" s="22">
        <f>VLOOKUP($B437,Sheet3!$A:$Z,3,FALSE)</f>
        <v>1.2848306781838776E-3</v>
      </c>
      <c r="AR437" s="22">
        <f>VLOOKUP($B437,Sheet3!$A:$Z,4,FALSE)</f>
        <v>1.3963825725129962E-4</v>
      </c>
      <c r="AS437" s="22">
        <f>VLOOKUP($B437,Sheet3!$A:$Z,5,FALSE)</f>
        <v>2.9911272515868904E-4</v>
      </c>
      <c r="AT437" s="22">
        <f>VLOOKUP($B437,Sheet3!$A:$Z,6,FALSE)</f>
        <v>1.4943865243097416E-4</v>
      </c>
      <c r="AU437" s="22">
        <f>VLOOKUP($B437,Sheet3!$A:$Z,6,FALSE)</f>
        <v>1.4943865243097416E-4</v>
      </c>
      <c r="AV437" s="22">
        <f>VLOOKUP($B437,Sheet3!$A:$Z,8,FALSE)</f>
        <v>1.9737556748302443E-7</v>
      </c>
      <c r="AW437" s="22">
        <f>VLOOKUP($B437,Sheet3!$A:$Z,9,FALSE)</f>
        <v>2.9405069876834676E-6</v>
      </c>
      <c r="AX437" s="22">
        <f>VLOOKUP($B437,Sheet3!$A:$Z,10,FALSE)</f>
        <v>1.00506463707841E-7</v>
      </c>
      <c r="AY437" s="22">
        <f>VLOOKUP($B437,Sheet3!$A:$Z,11,FALSE)</f>
        <v>4.8126693191134873E-8</v>
      </c>
      <c r="AZ437" s="22">
        <f>VLOOKUP($B437,Sheet3!$A:$Z,12,FALSE)</f>
        <v>2.0214443441195568E-6</v>
      </c>
      <c r="BA437" s="22">
        <f>VLOOKUP($B437,Sheet3!$A:$Z,13,FALSE)</f>
        <v>5.787111326432024E-8</v>
      </c>
      <c r="BB437" s="22">
        <f>VLOOKUP($B437,Sheet3!$A:$Z,14,FALSE)</f>
        <v>2.9763371966724093E-7</v>
      </c>
      <c r="BC437" s="23">
        <f>VLOOKUP($B437,Sheet3!$A:$Z,15,FALSE)</f>
        <v>8.0034316881307046E-8</v>
      </c>
      <c r="BD437" s="22">
        <f>VLOOKUP($B437,Sheet3!$A:$Z,16,FALSE)</f>
        <v>3.4370090754860181E-4</v>
      </c>
      <c r="BE437" s="22">
        <f>VLOOKUP($B437,Sheet3!$A:$Z,17,FALSE)</f>
        <v>2.8203747944238137E-4</v>
      </c>
      <c r="BF437" s="22">
        <f>VLOOKUP($B437,Sheet3!$A:$Z,18,FALSE)</f>
        <v>1.6458333512578608E-4</v>
      </c>
      <c r="BG437" s="22">
        <f>VLOOKUP($B437,Sheet3!$A:$Z,19,FALSE)</f>
        <v>1.3949794734179139E-7</v>
      </c>
      <c r="BH437" s="22">
        <f>VLOOKUP($B437,Sheet3!$A:$Z,20,FALSE)</f>
        <v>5.4822137620900859E-7</v>
      </c>
      <c r="BI437" s="22">
        <f>VLOOKUP($B437,Sheet3!$A:$Z,21,FALSE)</f>
        <v>3.4107243765162374E-3</v>
      </c>
      <c r="BJ437" s="22">
        <f>VLOOKUP($B437,Sheet3!$A:$Z,22,FALSE)</f>
        <v>9.4700708294211542E-8</v>
      </c>
      <c r="BK437" s="22">
        <f>VLOOKUP($B437,Sheet3!$A:$Z,23,FALSE)</f>
        <v>2.1202598010624263E-7</v>
      </c>
      <c r="BL437" s="22">
        <f>VLOOKUP($B437,Sheet3!$A:$Z,24,FALSE)</f>
        <v>2.2299244001254996E-7</v>
      </c>
      <c r="BM437" s="22">
        <f>VLOOKUP($B437,Sheet3!$A:$Z,25,FALSE)</f>
        <v>1.6853825056004659E-7</v>
      </c>
      <c r="BN437" s="22">
        <f>VLOOKUP($B437,Sheet3!$A:$Z,25,FALSE)</f>
        <v>1.6853825056004659E-7</v>
      </c>
    </row>
    <row r="438" spans="1:66" hidden="1" x14ac:dyDescent="0.2">
      <c r="A438" t="str">
        <f>VLOOKUP(B438,Sheet3!A:B,2,FALSE)</f>
        <v>compare with baikal</v>
      </c>
      <c r="B438" s="12" t="s">
        <v>99</v>
      </c>
      <c r="C438" s="13">
        <v>72.040000000000006</v>
      </c>
      <c r="D438" s="13">
        <v>5.23</v>
      </c>
      <c r="E438" s="12" t="s">
        <v>505</v>
      </c>
      <c r="F438" s="11" t="s">
        <v>681</v>
      </c>
      <c r="G438" s="13" t="s">
        <v>307</v>
      </c>
      <c r="H438" s="12"/>
      <c r="I438" s="12"/>
      <c r="J438" s="12" t="s">
        <v>308</v>
      </c>
      <c r="K438" s="12">
        <v>2</v>
      </c>
      <c r="L438" s="12">
        <v>68.63</v>
      </c>
      <c r="M438" s="12">
        <v>5.26</v>
      </c>
      <c r="N438" s="11"/>
      <c r="O438" s="11"/>
      <c r="P438" s="11"/>
      <c r="Q438" s="11"/>
      <c r="R438" s="11"/>
      <c r="S438" s="11"/>
      <c r="T438" s="11"/>
      <c r="U438" s="11" t="s">
        <v>682</v>
      </c>
      <c r="V438" s="12" t="s">
        <v>683</v>
      </c>
      <c r="W438" s="11"/>
      <c r="X438" s="14">
        <v>844</v>
      </c>
      <c r="Y438" s="14">
        <v>3096</v>
      </c>
      <c r="Z438" s="14">
        <v>844</v>
      </c>
      <c r="AA438" s="15">
        <v>0.91349416931108895</v>
      </c>
      <c r="AB438" s="16">
        <v>0.67000115010116001</v>
      </c>
      <c r="AC438" s="17">
        <v>2469348</v>
      </c>
      <c r="AD438" s="14">
        <v>13603</v>
      </c>
      <c r="AE438" s="14">
        <v>13603</v>
      </c>
      <c r="AF438" s="14">
        <v>2925.7677725118401</v>
      </c>
      <c r="AG438" s="14">
        <v>2925.7677725118401</v>
      </c>
      <c r="AH438" s="14">
        <v>3108</v>
      </c>
      <c r="AI438" s="14">
        <v>3108</v>
      </c>
      <c r="AJ438" s="14">
        <v>11</v>
      </c>
      <c r="AK438" s="14">
        <v>27</v>
      </c>
      <c r="AL438" s="14">
        <v>0</v>
      </c>
      <c r="AM438" s="14">
        <v>0</v>
      </c>
      <c r="AN438" s="14">
        <v>0</v>
      </c>
      <c r="AO438" s="14">
        <v>1</v>
      </c>
      <c r="AP438" s="14">
        <v>28</v>
      </c>
      <c r="AQ438" s="22">
        <f>VLOOKUP($B438,Sheet3!$A:$Z,3,FALSE)</f>
        <v>7.2173814197039625E-5</v>
      </c>
      <c r="AR438" s="22">
        <f>VLOOKUP($B438,Sheet3!$A:$Z,4,FALSE)</f>
        <v>1.6948272788960975E-3</v>
      </c>
      <c r="AS438" s="22">
        <f>VLOOKUP($B438,Sheet3!$A:$Z,5,FALSE)</f>
        <v>3.0004147136328512E-4</v>
      </c>
      <c r="AT438" s="22">
        <f>VLOOKUP($B438,Sheet3!$A:$Z,6,FALSE)</f>
        <v>3.0525857948440375E-4</v>
      </c>
      <c r="AU438" s="22">
        <f>VLOOKUP($B438,Sheet3!$A:$Z,6,FALSE)</f>
        <v>3.0525857948440375E-4</v>
      </c>
      <c r="AV438" s="22">
        <f>VLOOKUP($B438,Sheet3!$A:$Z,8,FALSE)</f>
        <v>7.7158731657639011E-5</v>
      </c>
      <c r="AW438" s="22">
        <f>VLOOKUP($B438,Sheet3!$A:$Z,9,FALSE)</f>
        <v>1.0769052898644E-4</v>
      </c>
      <c r="AX438" s="22">
        <f>VLOOKUP($B438,Sheet3!$A:$Z,10,FALSE)</f>
        <v>4.2920469883329873E-5</v>
      </c>
      <c r="AY438" s="22">
        <f>VLOOKUP($B438,Sheet3!$A:$Z,11,FALSE)</f>
        <v>5.879304115863985E-6</v>
      </c>
      <c r="AZ438" s="22">
        <f>VLOOKUP($B438,Sheet3!$A:$Z,12,FALSE)</f>
        <v>8.1487889156887821E-6</v>
      </c>
      <c r="BA438" s="22">
        <f>VLOOKUP($B438,Sheet3!$A:$Z,13,FALSE)</f>
        <v>5.1813491001836508E-6</v>
      </c>
      <c r="BB438" s="22">
        <f>VLOOKUP($B438,Sheet3!$A:$Z,14,FALSE)</f>
        <v>1.570540522748791E-5</v>
      </c>
      <c r="BC438" s="23">
        <f>VLOOKUP($B438,Sheet3!$A:$Z,15,FALSE)</f>
        <v>7.7163474245839854E-6</v>
      </c>
      <c r="BD438" s="22">
        <f>VLOOKUP($B438,Sheet3!$A:$Z,16,FALSE)</f>
        <v>3.8472514074847544E-5</v>
      </c>
      <c r="BE438" s="22">
        <f>VLOOKUP($B438,Sheet3!$A:$Z,17,FALSE)</f>
        <v>1.181522253202109E-4</v>
      </c>
      <c r="BF438" s="22">
        <f>VLOOKUP($B438,Sheet3!$A:$Z,18,FALSE)</f>
        <v>6.4123107768599861E-4</v>
      </c>
      <c r="BG438" s="22">
        <f>VLOOKUP($B438,Sheet3!$A:$Z,19,FALSE)</f>
        <v>2.6870395819969759E-5</v>
      </c>
      <c r="BH438" s="22">
        <f>VLOOKUP($B438,Sheet3!$A:$Z,20,FALSE)</f>
        <v>4.3349248099008732E-5</v>
      </c>
      <c r="BI438" s="22">
        <f>VLOOKUP($B438,Sheet3!$A:$Z,21,FALSE)</f>
        <v>6.9257350218174303E-5</v>
      </c>
      <c r="BJ438" s="22">
        <f>VLOOKUP($B438,Sheet3!$A:$Z,22,FALSE)</f>
        <v>2.8285657716717015E-5</v>
      </c>
      <c r="BK438" s="22">
        <f>VLOOKUP($B438,Sheet3!$A:$Z,23,FALSE)</f>
        <v>1.4965651317406301E-5</v>
      </c>
      <c r="BL438" s="22">
        <f>VLOOKUP($B438,Sheet3!$A:$Z,24,FALSE)</f>
        <v>1.0589729983754555E-4</v>
      </c>
      <c r="BM438" s="22">
        <f>VLOOKUP($B438,Sheet3!$A:$Z,25,FALSE)</f>
        <v>2.8079085701626751E-5</v>
      </c>
      <c r="BN438" s="22">
        <f>VLOOKUP($B438,Sheet3!$A:$Z,25,FALSE)</f>
        <v>2.8079085701626751E-5</v>
      </c>
    </row>
    <row r="439" spans="1:66" hidden="1" x14ac:dyDescent="0.2">
      <c r="A439">
        <f>VLOOKUP(B439,Sheet3!A:B,2,FALSE)</f>
        <v>0</v>
      </c>
      <c r="B439" s="12" t="s">
        <v>1748</v>
      </c>
      <c r="C439" s="13">
        <v>54.86</v>
      </c>
      <c r="D439" s="13">
        <v>1.38</v>
      </c>
      <c r="E439" s="12" t="s">
        <v>1749</v>
      </c>
      <c r="F439" s="11" t="s">
        <v>1750</v>
      </c>
      <c r="G439" s="13" t="s">
        <v>1751</v>
      </c>
      <c r="H439" s="12"/>
      <c r="I439" s="12"/>
      <c r="J439" s="12" t="s">
        <v>308</v>
      </c>
      <c r="K439" s="12">
        <v>1</v>
      </c>
      <c r="L439" s="12">
        <v>68.63</v>
      </c>
      <c r="M439" s="12">
        <v>3.92</v>
      </c>
      <c r="N439" s="11" t="s">
        <v>309</v>
      </c>
      <c r="O439" s="11" t="s">
        <v>984</v>
      </c>
      <c r="P439" s="11" t="s">
        <v>985</v>
      </c>
      <c r="Q439" s="11" t="s">
        <v>1752</v>
      </c>
      <c r="R439" s="11" t="s">
        <v>1753</v>
      </c>
      <c r="S439" s="11" t="s">
        <v>1754</v>
      </c>
      <c r="T439" s="11" t="s">
        <v>312</v>
      </c>
      <c r="U439" s="11" t="s">
        <v>1750</v>
      </c>
      <c r="V439" s="12" t="s">
        <v>1755</v>
      </c>
      <c r="W439" s="11" t="s">
        <v>1756</v>
      </c>
      <c r="X439" s="14">
        <v>469</v>
      </c>
      <c r="Y439" s="14">
        <v>1663</v>
      </c>
      <c r="Z439" s="14">
        <v>469</v>
      </c>
      <c r="AA439" s="15">
        <v>0.90363110522619605</v>
      </c>
      <c r="AB439" s="16">
        <v>0.50632501702038601</v>
      </c>
      <c r="AC439" s="17">
        <v>1492328</v>
      </c>
      <c r="AD439" s="14">
        <v>13691</v>
      </c>
      <c r="AE439" s="14">
        <v>13691</v>
      </c>
      <c r="AF439" s="14">
        <v>3181.93603411513</v>
      </c>
      <c r="AG439" s="14">
        <v>3181.93603411513</v>
      </c>
      <c r="AH439" s="14">
        <v>3580</v>
      </c>
      <c r="AI439" s="14">
        <v>3580</v>
      </c>
      <c r="AJ439" s="14">
        <v>11</v>
      </c>
      <c r="AK439" s="14">
        <v>25</v>
      </c>
      <c r="AL439" s="14">
        <v>0</v>
      </c>
      <c r="AM439" s="14">
        <v>0</v>
      </c>
      <c r="AN439" s="14">
        <v>0</v>
      </c>
      <c r="AO439" s="14">
        <v>0</v>
      </c>
      <c r="AP439" s="14">
        <v>25</v>
      </c>
      <c r="AQ439" s="22">
        <f>VLOOKUP($B439,Sheet3!$A:$Z,3,FALSE)</f>
        <v>7.6312877573762958E-4</v>
      </c>
      <c r="AR439" s="22">
        <f>VLOOKUP($B439,Sheet3!$A:$Z,4,FALSE)</f>
        <v>1.1081409418820784E-4</v>
      </c>
      <c r="AS439" s="22">
        <f>VLOOKUP($B439,Sheet3!$A:$Z,5,FALSE)</f>
        <v>3.3541491648569649E-4</v>
      </c>
      <c r="AT439" s="22">
        <f>VLOOKUP($B439,Sheet3!$A:$Z,6,FALSE)</f>
        <v>1.022264656755255E-4</v>
      </c>
      <c r="AU439" s="22">
        <f>VLOOKUP($B439,Sheet3!$A:$Z,6,FALSE)</f>
        <v>1.022264656755255E-4</v>
      </c>
      <c r="AV439" s="22">
        <f>VLOOKUP($B439,Sheet3!$A:$Z,8,FALSE)</f>
        <v>3.6383537933285851E-7</v>
      </c>
      <c r="AW439" s="22">
        <f>VLOOKUP($B439,Sheet3!$A:$Z,9,FALSE)</f>
        <v>1.6764319615062468E-6</v>
      </c>
      <c r="AX439" s="22">
        <f>VLOOKUP($B439,Sheet3!$A:$Z,10,FALSE)</f>
        <v>2.6583479690494006E-7</v>
      </c>
      <c r="AY439" s="22">
        <f>VLOOKUP($B439,Sheet3!$A:$Z,11,FALSE)</f>
        <v>3.2004203077916015E-7</v>
      </c>
      <c r="AZ439" s="22">
        <f>VLOOKUP($B439,Sheet3!$A:$Z,12,FALSE)</f>
        <v>5.0679392291893374E-6</v>
      </c>
      <c r="BA439" s="22">
        <f>VLOOKUP($B439,Sheet3!$A:$Z,13,FALSE)</f>
        <v>2.7123835235830006E-7</v>
      </c>
      <c r="BB439" s="22">
        <f>VLOOKUP($B439,Sheet3!$A:$Z,14,FALSE)</f>
        <v>1.0997138503258244E-6</v>
      </c>
      <c r="BC439" s="23">
        <f>VLOOKUP($B439,Sheet3!$A:$Z,15,FALSE)</f>
        <v>8.8619810357640834E-7</v>
      </c>
      <c r="BD439" s="22">
        <f>VLOOKUP($B439,Sheet3!$A:$Z,16,FALSE)</f>
        <v>2.5031904355941751E-4</v>
      </c>
      <c r="BE439" s="22">
        <f>VLOOKUP($B439,Sheet3!$A:$Z,17,FALSE)</f>
        <v>2.799106495730488E-4</v>
      </c>
      <c r="BF439" s="22">
        <f>VLOOKUP($B439,Sheet3!$A:$Z,18,FALSE)</f>
        <v>9.9458319155534692E-5</v>
      </c>
      <c r="BG439" s="22">
        <f>VLOOKUP($B439,Sheet3!$A:$Z,19,FALSE)</f>
        <v>3.2290143929646481E-7</v>
      </c>
      <c r="BH439" s="22">
        <f>VLOOKUP($B439,Sheet3!$A:$Z,20,FALSE)</f>
        <v>3.7506947973252182E-7</v>
      </c>
      <c r="BI439" s="22">
        <f>VLOOKUP($B439,Sheet3!$A:$Z,21,FALSE)</f>
        <v>1.0219209875123375E-5</v>
      </c>
      <c r="BJ439" s="22">
        <f>VLOOKUP($B439,Sheet3!$A:$Z,22,FALSE)</f>
        <v>2.3871101037383996E-6</v>
      </c>
      <c r="BK439" s="22">
        <f>VLOOKUP($B439,Sheet3!$A:$Z,23,FALSE)</f>
        <v>1.8485715549795909E-5</v>
      </c>
      <c r="BL439" s="22">
        <f>VLOOKUP($B439,Sheet3!$A:$Z,24,FALSE)</f>
        <v>5.1206734260488076E-6</v>
      </c>
      <c r="BM439" s="22">
        <f>VLOOKUP($B439,Sheet3!$A:$Z,25,FALSE)</f>
        <v>3.6737021850330337E-6</v>
      </c>
      <c r="BN439" s="22">
        <f>VLOOKUP($B439,Sheet3!$A:$Z,25,FALSE)</f>
        <v>3.6737021850330337E-6</v>
      </c>
    </row>
    <row r="440" spans="1:66" hidden="1" x14ac:dyDescent="0.2">
      <c r="A440" t="str">
        <f>VLOOKUP(B440,Sheet3!A:B,2,FALSE)</f>
        <v>compare with baikal</v>
      </c>
      <c r="B440" s="12" t="s">
        <v>81</v>
      </c>
      <c r="C440" s="13">
        <v>97.26</v>
      </c>
      <c r="D440" s="13">
        <v>2.34</v>
      </c>
      <c r="E440" s="12" t="s">
        <v>505</v>
      </c>
      <c r="F440" s="11" t="s">
        <v>684</v>
      </c>
      <c r="G440" s="13" t="s">
        <v>307</v>
      </c>
      <c r="H440" s="12"/>
      <c r="I440" s="12"/>
      <c r="J440" s="12" t="s">
        <v>308</v>
      </c>
      <c r="K440" s="12">
        <v>13</v>
      </c>
      <c r="L440" s="12">
        <v>100</v>
      </c>
      <c r="M440" s="12">
        <v>0</v>
      </c>
      <c r="N440" s="11" t="s">
        <v>309</v>
      </c>
      <c r="O440" s="11" t="s">
        <v>496</v>
      </c>
      <c r="P440" s="11" t="s">
        <v>497</v>
      </c>
      <c r="Q440" s="11" t="s">
        <v>685</v>
      </c>
      <c r="R440" s="11" t="s">
        <v>686</v>
      </c>
      <c r="S440" s="11" t="s">
        <v>312</v>
      </c>
      <c r="T440" s="11" t="s">
        <v>312</v>
      </c>
      <c r="U440" s="11" t="s">
        <v>333</v>
      </c>
      <c r="V440" s="12" t="s">
        <v>687</v>
      </c>
      <c r="W440" s="11" t="s">
        <v>688</v>
      </c>
      <c r="X440" s="14">
        <v>97</v>
      </c>
      <c r="Y440" s="14">
        <v>3632</v>
      </c>
      <c r="Z440" s="14">
        <v>97</v>
      </c>
      <c r="AA440" s="15">
        <v>0.91304572322580602</v>
      </c>
      <c r="AB440" s="16">
        <v>0.69726556785278004</v>
      </c>
      <c r="AC440" s="17">
        <v>3486062</v>
      </c>
      <c r="AD440" s="14">
        <v>234894</v>
      </c>
      <c r="AE440" s="14">
        <v>234894</v>
      </c>
      <c r="AF440" s="14">
        <v>35938.783505154599</v>
      </c>
      <c r="AG440" s="14">
        <v>35938.783505154599</v>
      </c>
      <c r="AH440" s="14">
        <v>66499</v>
      </c>
      <c r="AI440" s="14">
        <v>66499</v>
      </c>
      <c r="AJ440" s="14">
        <v>11</v>
      </c>
      <c r="AK440" s="14">
        <v>46</v>
      </c>
      <c r="AL440" s="14">
        <v>0</v>
      </c>
      <c r="AM440" s="14">
        <v>0</v>
      </c>
      <c r="AN440" s="14">
        <v>0</v>
      </c>
      <c r="AO440" s="14">
        <v>0</v>
      </c>
      <c r="AP440" s="14">
        <v>46</v>
      </c>
      <c r="AQ440" s="22">
        <f>VLOOKUP($B440,Sheet3!$A:$Z,3,FALSE)</f>
        <v>6.6091744379615164E-4</v>
      </c>
      <c r="AR440" s="22">
        <f>VLOOKUP($B440,Sheet3!$A:$Z,4,FALSE)</f>
        <v>2.1184500142919539E-3</v>
      </c>
      <c r="AS440" s="22">
        <f>VLOOKUP($B440,Sheet3!$A:$Z,5,FALSE)</f>
        <v>1.2808559949596754E-3</v>
      </c>
      <c r="AT440" s="22">
        <f>VLOOKUP($B440,Sheet3!$A:$Z,6,FALSE)</f>
        <v>9.0095399271113629E-4</v>
      </c>
      <c r="AU440" s="22">
        <f>VLOOKUP($B440,Sheet3!$A:$Z,6,FALSE)</f>
        <v>9.0095399271113629E-4</v>
      </c>
      <c r="AV440" s="22">
        <f>VLOOKUP($B440,Sheet3!$A:$Z,8,FALSE)</f>
        <v>7.2456463204206937E-5</v>
      </c>
      <c r="AW440" s="22">
        <f>VLOOKUP($B440,Sheet3!$A:$Z,9,FALSE)</f>
        <v>5.0240596988062828E-3</v>
      </c>
      <c r="AX440" s="22">
        <f>VLOOKUP($B440,Sheet3!$A:$Z,10,FALSE)</f>
        <v>5.1442314068829794E-5</v>
      </c>
      <c r="AY440" s="22">
        <f>VLOOKUP($B440,Sheet3!$A:$Z,11,FALSE)</f>
        <v>2.8786648305947682E-5</v>
      </c>
      <c r="AZ440" s="22">
        <f>VLOOKUP($B440,Sheet3!$A:$Z,12,FALSE)</f>
        <v>8.5048256093936143E-3</v>
      </c>
      <c r="BA440" s="22">
        <f>VLOOKUP($B440,Sheet3!$A:$Z,13,FALSE)</f>
        <v>5.1181103905235527E-5</v>
      </c>
      <c r="BB440" s="22">
        <f>VLOOKUP($B440,Sheet3!$A:$Z,14,FALSE)</f>
        <v>7.4429358075659277E-3</v>
      </c>
      <c r="BC440" s="23">
        <f>VLOOKUP($B440,Sheet3!$A:$Z,15,FALSE)</f>
        <v>3.3129463727416866E-5</v>
      </c>
      <c r="BD440" s="22">
        <f>VLOOKUP($B440,Sheet3!$A:$Z,16,FALSE)</f>
        <v>9.5123150509877354E-4</v>
      </c>
      <c r="BE440" s="22">
        <f>VLOOKUP($B440,Sheet3!$A:$Z,17,FALSE)</f>
        <v>1.0685976163895489E-3</v>
      </c>
      <c r="BF440" s="22">
        <f>VLOOKUP($B440,Sheet3!$A:$Z,18,FALSE)</f>
        <v>1.1386438546246009E-3</v>
      </c>
      <c r="BG440" s="22">
        <f>VLOOKUP($B440,Sheet3!$A:$Z,19,FALSE)</f>
        <v>1.6853896049179364E-4</v>
      </c>
      <c r="BH440" s="22">
        <f>VLOOKUP($B440,Sheet3!$A:$Z,20,FALSE)</f>
        <v>6.8216261640355108E-3</v>
      </c>
      <c r="BI440" s="22">
        <f>VLOOKUP($B440,Sheet3!$A:$Z,21,FALSE)</f>
        <v>3.710587689146309E-3</v>
      </c>
      <c r="BJ440" s="22">
        <f>VLOOKUP($B440,Sheet3!$A:$Z,22,FALSE)</f>
        <v>2.6108117986214882E-5</v>
      </c>
      <c r="BK440" s="22">
        <f>VLOOKUP($B440,Sheet3!$A:$Z,23,FALSE)</f>
        <v>3.589467448336508E-5</v>
      </c>
      <c r="BL440" s="22">
        <f>VLOOKUP($B440,Sheet3!$A:$Z,24,FALSE)</f>
        <v>2.2326211837023264E-5</v>
      </c>
      <c r="BM440" s="22">
        <f>VLOOKUP($B440,Sheet3!$A:$Z,25,FALSE)</f>
        <v>4.0338227306986627E-5</v>
      </c>
      <c r="BN440" s="22">
        <f>VLOOKUP($B440,Sheet3!$A:$Z,25,FALSE)</f>
        <v>4.0338227306986627E-5</v>
      </c>
    </row>
    <row r="441" spans="1:66" hidden="1" x14ac:dyDescent="0.2">
      <c r="A441">
        <f>VLOOKUP(B441,Sheet3!A:B,2,FALSE)</f>
        <v>0</v>
      </c>
      <c r="B441" s="12" t="s">
        <v>1762</v>
      </c>
      <c r="C441" s="13">
        <v>93.24</v>
      </c>
      <c r="D441" s="13">
        <v>1.38</v>
      </c>
      <c r="E441" s="12" t="s">
        <v>1757</v>
      </c>
      <c r="F441" s="11" t="s">
        <v>1763</v>
      </c>
      <c r="G441" s="13" t="s">
        <v>1759</v>
      </c>
      <c r="H441" s="12"/>
      <c r="I441" s="12"/>
      <c r="J441" s="12" t="s">
        <v>308</v>
      </c>
      <c r="K441" s="12">
        <v>3</v>
      </c>
      <c r="L441" s="12">
        <v>98.04</v>
      </c>
      <c r="M441" s="12">
        <v>0</v>
      </c>
      <c r="N441" s="11" t="s">
        <v>309</v>
      </c>
      <c r="O441" s="11" t="s">
        <v>984</v>
      </c>
      <c r="P441" s="11" t="s">
        <v>985</v>
      </c>
      <c r="Q441" s="11" t="s">
        <v>1764</v>
      </c>
      <c r="R441" s="11" t="s">
        <v>312</v>
      </c>
      <c r="S441" s="11" t="s">
        <v>312</v>
      </c>
      <c r="T441" s="11" t="s">
        <v>312</v>
      </c>
      <c r="U441" s="11" t="s">
        <v>1758</v>
      </c>
      <c r="V441" s="12" t="s">
        <v>1765</v>
      </c>
      <c r="W441" s="11" t="s">
        <v>988</v>
      </c>
      <c r="X441" s="14">
        <v>218</v>
      </c>
      <c r="Y441" s="14">
        <v>2633</v>
      </c>
      <c r="Z441" s="14">
        <v>218</v>
      </c>
      <c r="AA441" s="15">
        <v>0.91538228767081298</v>
      </c>
      <c r="AB441" s="16">
        <v>0.63128338609686796</v>
      </c>
      <c r="AC441" s="17">
        <v>3169171</v>
      </c>
      <c r="AD441" s="14">
        <v>83020</v>
      </c>
      <c r="AE441" s="14">
        <v>83020</v>
      </c>
      <c r="AF441" s="14">
        <v>14537.4816513761</v>
      </c>
      <c r="AG441" s="14">
        <v>14537.4816513761</v>
      </c>
      <c r="AH441" s="14">
        <v>26085</v>
      </c>
      <c r="AI441" s="14">
        <v>26085</v>
      </c>
      <c r="AJ441" s="14">
        <v>11</v>
      </c>
      <c r="AK441" s="14">
        <v>47</v>
      </c>
      <c r="AL441" s="14">
        <v>0</v>
      </c>
      <c r="AM441" s="14">
        <v>0</v>
      </c>
      <c r="AN441" s="14">
        <v>0</v>
      </c>
      <c r="AO441" s="14">
        <v>0</v>
      </c>
      <c r="AP441" s="14">
        <v>47</v>
      </c>
      <c r="AQ441" s="22">
        <f>VLOOKUP($B441,Sheet3!$A:$Z,3,FALSE)</f>
        <v>1.4148957027065826E-4</v>
      </c>
      <c r="AR441" s="22">
        <f>VLOOKUP($B441,Sheet3!$A:$Z,4,FALSE)</f>
        <v>4.0656596259712848E-4</v>
      </c>
      <c r="AS441" s="22">
        <f>VLOOKUP($B441,Sheet3!$A:$Z,5,FALSE)</f>
        <v>1.4441260780271876E-4</v>
      </c>
      <c r="AT441" s="22">
        <f>VLOOKUP($B441,Sheet3!$A:$Z,6,FALSE)</f>
        <v>1.3475615993590847E-3</v>
      </c>
      <c r="AU441" s="22">
        <f>VLOOKUP($B441,Sheet3!$A:$Z,6,FALSE)</f>
        <v>1.3475615993590847E-3</v>
      </c>
      <c r="AV441" s="22">
        <f>VLOOKUP($B441,Sheet3!$A:$Z,8,FALSE)</f>
        <v>5.1427540848347815E-6</v>
      </c>
      <c r="AW441" s="22">
        <f>VLOOKUP($B441,Sheet3!$A:$Z,9,FALSE)</f>
        <v>6.7347242571799838E-6</v>
      </c>
      <c r="AX441" s="22">
        <f>VLOOKUP($B441,Sheet3!$A:$Z,10,FALSE)</f>
        <v>2.8031615355512355E-6</v>
      </c>
      <c r="AY441" s="22">
        <f>VLOOKUP($B441,Sheet3!$A:$Z,11,FALSE)</f>
        <v>4.6051490244044177E-6</v>
      </c>
      <c r="AZ441" s="22">
        <f>VLOOKUP($B441,Sheet3!$A:$Z,12,FALSE)</f>
        <v>7.6222927643287405E-6</v>
      </c>
      <c r="BA441" s="22">
        <f>VLOOKUP($B441,Sheet3!$A:$Z,13,FALSE)</f>
        <v>2.9381005864678973E-6</v>
      </c>
      <c r="BB441" s="22">
        <f>VLOOKUP($B441,Sheet3!$A:$Z,14,FALSE)</f>
        <v>7.2990261955565305E-6</v>
      </c>
      <c r="BC441" s="23">
        <f>VLOOKUP($B441,Sheet3!$A:$Z,15,FALSE)</f>
        <v>6.4211132688671632E-6</v>
      </c>
      <c r="BD441" s="22">
        <f>VLOOKUP($B441,Sheet3!$A:$Z,16,FALSE)</f>
        <v>2.2000972672460451E-5</v>
      </c>
      <c r="BE441" s="22">
        <f>VLOOKUP($B441,Sheet3!$A:$Z,17,FALSE)</f>
        <v>2.6930187992359363E-3</v>
      </c>
      <c r="BF441" s="22">
        <f>VLOOKUP($B441,Sheet3!$A:$Z,18,FALSE)</f>
        <v>8.887453677161231E-4</v>
      </c>
      <c r="BG441" s="22">
        <f>VLOOKUP($B441,Sheet3!$A:$Z,19,FALSE)</f>
        <v>3.1378541089807621E-6</v>
      </c>
      <c r="BH441" s="22">
        <f>VLOOKUP($B441,Sheet3!$A:$Z,20,FALSE)</f>
        <v>4.9238112454292799E-6</v>
      </c>
      <c r="BI441" s="22">
        <f>VLOOKUP($B441,Sheet3!$A:$Z,21,FALSE)</f>
        <v>1.1977615613164064E-5</v>
      </c>
      <c r="BJ441" s="22">
        <f>VLOOKUP($B441,Sheet3!$A:$Z,22,FALSE)</f>
        <v>2.3983049906665024E-6</v>
      </c>
      <c r="BK441" s="22">
        <f>VLOOKUP($B441,Sheet3!$A:$Z,23,FALSE)</f>
        <v>5.7047772045375431E-6</v>
      </c>
      <c r="BL441" s="22">
        <f>VLOOKUP($B441,Sheet3!$A:$Z,24,FALSE)</f>
        <v>5.2111071537262375E-6</v>
      </c>
      <c r="BM441" s="22">
        <f>VLOOKUP($B441,Sheet3!$A:$Z,25,FALSE)</f>
        <v>6.6647994483344745E-6</v>
      </c>
      <c r="BN441" s="22">
        <f>VLOOKUP($B441,Sheet3!$A:$Z,25,FALSE)</f>
        <v>6.6647994483344745E-6</v>
      </c>
    </row>
    <row r="442" spans="1:66" hidden="1" x14ac:dyDescent="0.2">
      <c r="A442" t="str">
        <f>VLOOKUP(B442,Sheet3!A:B,2,FALSE)</f>
        <v>compare with baikal</v>
      </c>
      <c r="B442" s="12" t="s">
        <v>222</v>
      </c>
      <c r="C442" s="13">
        <v>95.9</v>
      </c>
      <c r="D442" s="13">
        <v>4.3899999999999997</v>
      </c>
      <c r="E442" s="12" t="s">
        <v>505</v>
      </c>
      <c r="F442" s="11" t="s">
        <v>684</v>
      </c>
      <c r="G442" s="13" t="s">
        <v>307</v>
      </c>
      <c r="H442" s="12"/>
      <c r="I442" s="12"/>
      <c r="J442" s="12" t="s">
        <v>308</v>
      </c>
      <c r="K442" s="12">
        <v>6</v>
      </c>
      <c r="L442" s="12">
        <v>98.04</v>
      </c>
      <c r="M442" s="12">
        <v>3.92</v>
      </c>
      <c r="N442" s="11" t="s">
        <v>309</v>
      </c>
      <c r="O442" s="11" t="s">
        <v>496</v>
      </c>
      <c r="P442" s="11" t="s">
        <v>497</v>
      </c>
      <c r="Q442" s="11" t="s">
        <v>312</v>
      </c>
      <c r="R442" s="11" t="s">
        <v>312</v>
      </c>
      <c r="S442" s="11" t="s">
        <v>312</v>
      </c>
      <c r="T442" s="11" t="s">
        <v>312</v>
      </c>
      <c r="U442" s="11" t="s">
        <v>333</v>
      </c>
      <c r="V442" s="12" t="s">
        <v>689</v>
      </c>
      <c r="W442" s="11" t="s">
        <v>561</v>
      </c>
      <c r="X442" s="14">
        <v>395</v>
      </c>
      <c r="Y442" s="14">
        <v>3541</v>
      </c>
      <c r="Z442" s="14">
        <v>395</v>
      </c>
      <c r="AA442" s="15">
        <v>0.90629667567133798</v>
      </c>
      <c r="AB442" s="16">
        <v>0.65503037567139599</v>
      </c>
      <c r="AC442" s="17">
        <v>3477454</v>
      </c>
      <c r="AD442" s="14">
        <v>71467</v>
      </c>
      <c r="AE442" s="14">
        <v>71467</v>
      </c>
      <c r="AF442" s="14">
        <v>8803.6810126582204</v>
      </c>
      <c r="AG442" s="14">
        <v>8803.6810126582204</v>
      </c>
      <c r="AH442" s="14">
        <v>12307</v>
      </c>
      <c r="AI442" s="14">
        <v>12307</v>
      </c>
      <c r="AJ442" s="14">
        <v>11</v>
      </c>
      <c r="AK442" s="14">
        <v>37</v>
      </c>
      <c r="AL442" s="14">
        <v>0</v>
      </c>
      <c r="AM442" s="14">
        <v>0</v>
      </c>
      <c r="AN442" s="14">
        <v>0</v>
      </c>
      <c r="AO442" s="14">
        <v>0</v>
      </c>
      <c r="AP442" s="14">
        <v>37</v>
      </c>
      <c r="AQ442" s="22">
        <f>VLOOKUP($B442,Sheet3!$A:$Z,3,FALSE)</f>
        <v>2.8053096348538975E-4</v>
      </c>
      <c r="AR442" s="22">
        <f>VLOOKUP($B442,Sheet3!$A:$Z,4,FALSE)</f>
        <v>5.8343074738277526E-4</v>
      </c>
      <c r="AS442" s="22">
        <f>VLOOKUP($B442,Sheet3!$A:$Z,5,FALSE)</f>
        <v>3.7415842134176896E-4</v>
      </c>
      <c r="AT442" s="22">
        <f>VLOOKUP($B442,Sheet3!$A:$Z,6,FALSE)</f>
        <v>3.4105038297424967E-4</v>
      </c>
      <c r="AU442" s="22">
        <f>VLOOKUP($B442,Sheet3!$A:$Z,6,FALSE)</f>
        <v>3.4105038297424967E-4</v>
      </c>
      <c r="AV442" s="22">
        <f>VLOOKUP($B442,Sheet3!$A:$Z,8,FALSE)</f>
        <v>1.9785434410395878E-4</v>
      </c>
      <c r="AW442" s="22">
        <f>VLOOKUP($B442,Sheet3!$A:$Z,9,FALSE)</f>
        <v>1.2464703594864781E-3</v>
      </c>
      <c r="AX442" s="22">
        <f>VLOOKUP($B442,Sheet3!$A:$Z,10,FALSE)</f>
        <v>2.137018660888117E-4</v>
      </c>
      <c r="AY442" s="22">
        <f>VLOOKUP($B442,Sheet3!$A:$Z,11,FALSE)</f>
        <v>6.9963518801168225E-5</v>
      </c>
      <c r="AZ442" s="22">
        <f>VLOOKUP($B442,Sheet3!$A:$Z,12,FALSE)</f>
        <v>1.4734362107278942E-3</v>
      </c>
      <c r="BA442" s="22">
        <f>VLOOKUP($B442,Sheet3!$A:$Z,13,FALSE)</f>
        <v>7.6579566971687034E-5</v>
      </c>
      <c r="BB442" s="22">
        <f>VLOOKUP($B442,Sheet3!$A:$Z,14,FALSE)</f>
        <v>1.9842290315532137E-3</v>
      </c>
      <c r="BC442" s="23">
        <f>VLOOKUP($B442,Sheet3!$A:$Z,15,FALSE)</f>
        <v>6.1028365618990703E-5</v>
      </c>
      <c r="BD442" s="22">
        <f>VLOOKUP($B442,Sheet3!$A:$Z,16,FALSE)</f>
        <v>4.0186701796952808E-4</v>
      </c>
      <c r="BE442" s="22">
        <f>VLOOKUP($B442,Sheet3!$A:$Z,17,FALSE)</f>
        <v>4.5235535464221857E-4</v>
      </c>
      <c r="BF442" s="22">
        <f>VLOOKUP($B442,Sheet3!$A:$Z,18,FALSE)</f>
        <v>4.6189929781097872E-4</v>
      </c>
      <c r="BG442" s="22">
        <f>VLOOKUP($B442,Sheet3!$A:$Z,19,FALSE)</f>
        <v>2.5575975107134958E-4</v>
      </c>
      <c r="BH442" s="22">
        <f>VLOOKUP($B442,Sheet3!$A:$Z,20,FALSE)</f>
        <v>1.2320875424583202E-3</v>
      </c>
      <c r="BI442" s="22">
        <f>VLOOKUP($B442,Sheet3!$A:$Z,21,FALSE)</f>
        <v>8.5962856723278123E-4</v>
      </c>
      <c r="BJ442" s="22">
        <f>VLOOKUP($B442,Sheet3!$A:$Z,22,FALSE)</f>
        <v>6.4598220107131381E-5</v>
      </c>
      <c r="BK442" s="22">
        <f>VLOOKUP($B442,Sheet3!$A:$Z,23,FALSE)</f>
        <v>5.4688461193182374E-5</v>
      </c>
      <c r="BL442" s="22">
        <f>VLOOKUP($B442,Sheet3!$A:$Z,24,FALSE)</f>
        <v>5.5042067454296827E-5</v>
      </c>
      <c r="BM442" s="22">
        <f>VLOOKUP($B442,Sheet3!$A:$Z,25,FALSE)</f>
        <v>1.1995138242985599E-4</v>
      </c>
      <c r="BN442" s="22">
        <f>VLOOKUP($B442,Sheet3!$A:$Z,25,FALSE)</f>
        <v>1.1995138242985599E-4</v>
      </c>
    </row>
    <row r="443" spans="1:66" hidden="1" x14ac:dyDescent="0.2">
      <c r="A443" t="str">
        <f>VLOOKUP(B443,Sheet3!A:B,2,FALSE)</f>
        <v>compare with baikal</v>
      </c>
      <c r="B443" s="12" t="s">
        <v>152</v>
      </c>
      <c r="C443" s="13">
        <v>95.83</v>
      </c>
      <c r="D443" s="13">
        <v>3.29</v>
      </c>
      <c r="E443" s="12" t="s">
        <v>842</v>
      </c>
      <c r="F443" s="11" t="s">
        <v>846</v>
      </c>
      <c r="G443" s="13" t="s">
        <v>307</v>
      </c>
      <c r="H443" s="12"/>
      <c r="I443" s="12"/>
      <c r="J443" s="12" t="s">
        <v>308</v>
      </c>
      <c r="K443" s="12">
        <v>21</v>
      </c>
      <c r="L443" s="12">
        <v>100</v>
      </c>
      <c r="M443" s="12">
        <v>5.26</v>
      </c>
      <c r="N443" s="11" t="s">
        <v>309</v>
      </c>
      <c r="O443" s="11" t="s">
        <v>496</v>
      </c>
      <c r="P443" s="11" t="s">
        <v>795</v>
      </c>
      <c r="Q443" s="11" t="s">
        <v>796</v>
      </c>
      <c r="R443" s="11" t="s">
        <v>847</v>
      </c>
      <c r="S443" s="11" t="s">
        <v>312</v>
      </c>
      <c r="T443" s="11" t="s">
        <v>312</v>
      </c>
      <c r="U443" s="11" t="s">
        <v>848</v>
      </c>
      <c r="V443" s="12" t="s">
        <v>849</v>
      </c>
      <c r="W443" s="11" t="s">
        <v>850</v>
      </c>
      <c r="X443" s="14">
        <v>390</v>
      </c>
      <c r="Y443" s="14">
        <v>4614</v>
      </c>
      <c r="Z443" s="14">
        <v>390</v>
      </c>
      <c r="AA443" s="15">
        <v>0.93744240942566004</v>
      </c>
      <c r="AB443" s="16">
        <v>0.62363869760798296</v>
      </c>
      <c r="AC443" s="17">
        <v>4665477</v>
      </c>
      <c r="AD443" s="14">
        <v>86685</v>
      </c>
      <c r="AE443" s="14">
        <v>86685</v>
      </c>
      <c r="AF443" s="14">
        <v>11962.7615384615</v>
      </c>
      <c r="AG443" s="14">
        <v>11962.7615384615</v>
      </c>
      <c r="AH443" s="14">
        <v>20011</v>
      </c>
      <c r="AI443" s="14">
        <v>20011</v>
      </c>
      <c r="AJ443" s="14">
        <v>11</v>
      </c>
      <c r="AK443" s="14">
        <v>44</v>
      </c>
      <c r="AL443" s="14">
        <v>0</v>
      </c>
      <c r="AM443" s="14">
        <v>1</v>
      </c>
      <c r="AN443" s="14">
        <v>0</v>
      </c>
      <c r="AO443" s="14">
        <v>1</v>
      </c>
      <c r="AP443" s="14">
        <v>46</v>
      </c>
      <c r="AQ443" s="22">
        <f>VLOOKUP($B443,Sheet3!$A:$Z,3,FALSE)</f>
        <v>8.2726288484920979E-4</v>
      </c>
      <c r="AR443" s="22">
        <f>VLOOKUP($B443,Sheet3!$A:$Z,4,FALSE)</f>
        <v>1.0222257726536842E-3</v>
      </c>
      <c r="AS443" s="22">
        <f>VLOOKUP($B443,Sheet3!$A:$Z,5,FALSE)</f>
        <v>8.9383067895906917E-4</v>
      </c>
      <c r="AT443" s="22">
        <f>VLOOKUP($B443,Sheet3!$A:$Z,6,FALSE)</f>
        <v>1.0594151350316156E-3</v>
      </c>
      <c r="AU443" s="22">
        <f>VLOOKUP($B443,Sheet3!$A:$Z,6,FALSE)</f>
        <v>1.0594151350316156E-3</v>
      </c>
      <c r="AV443" s="22">
        <f>VLOOKUP($B443,Sheet3!$A:$Z,8,FALSE)</f>
        <v>1.6872721961979113E-3</v>
      </c>
      <c r="AW443" s="22">
        <f>VLOOKUP($B443,Sheet3!$A:$Z,9,FALSE)</f>
        <v>9.4438783867987336E-4</v>
      </c>
      <c r="AX443" s="22">
        <f>VLOOKUP($B443,Sheet3!$A:$Z,10,FALSE)</f>
        <v>1.6637233308699974E-3</v>
      </c>
      <c r="AY443" s="22">
        <f>VLOOKUP($B443,Sheet3!$A:$Z,11,FALSE)</f>
        <v>1.0848925491234065E-3</v>
      </c>
      <c r="AZ443" s="22">
        <f>VLOOKUP($B443,Sheet3!$A:$Z,12,FALSE)</f>
        <v>2.9710579231450451E-4</v>
      </c>
      <c r="BA443" s="22">
        <f>VLOOKUP($B443,Sheet3!$A:$Z,13,FALSE)</f>
        <v>9.8227011670326959E-4</v>
      </c>
      <c r="BB443" s="22">
        <f>VLOOKUP($B443,Sheet3!$A:$Z,14,FALSE)</f>
        <v>3.7253255782583459E-4</v>
      </c>
      <c r="BC443" s="23">
        <f>VLOOKUP($B443,Sheet3!$A:$Z,15,FALSE)</f>
        <v>9.9229493272393228E-4</v>
      </c>
      <c r="BD443" s="22">
        <f>VLOOKUP($B443,Sheet3!$A:$Z,16,FALSE)</f>
        <v>1.6580409150709437E-3</v>
      </c>
      <c r="BE443" s="22">
        <f>VLOOKUP($B443,Sheet3!$A:$Z,17,FALSE)</f>
        <v>1.390432911187644E-3</v>
      </c>
      <c r="BF443" s="22">
        <f>VLOOKUP($B443,Sheet3!$A:$Z,18,FALSE)</f>
        <v>1.2439331784075676E-3</v>
      </c>
      <c r="BG443" s="22">
        <f>VLOOKUP($B443,Sheet3!$A:$Z,19,FALSE)</f>
        <v>1.8738744381032063E-3</v>
      </c>
      <c r="BH443" s="22">
        <f>VLOOKUP($B443,Sheet3!$A:$Z,20,FALSE)</f>
        <v>8.1817183613241615E-4</v>
      </c>
      <c r="BI443" s="22">
        <f>VLOOKUP($B443,Sheet3!$A:$Z,21,FALSE)</f>
        <v>7.6681119389165528E-4</v>
      </c>
      <c r="BJ443" s="22">
        <f>VLOOKUP($B443,Sheet3!$A:$Z,22,FALSE)</f>
        <v>1.6465103689992759E-3</v>
      </c>
      <c r="BK443" s="22">
        <f>VLOOKUP($B443,Sheet3!$A:$Z,23,FALSE)</f>
        <v>8.3377113387373227E-4</v>
      </c>
      <c r="BL443" s="22">
        <f>VLOOKUP($B443,Sheet3!$A:$Z,24,FALSE)</f>
        <v>2.0975339479750387E-3</v>
      </c>
      <c r="BM443" s="22">
        <f>VLOOKUP($B443,Sheet3!$A:$Z,25,FALSE)</f>
        <v>1.5656723956621185E-3</v>
      </c>
      <c r="BN443" s="22">
        <f>VLOOKUP($B443,Sheet3!$A:$Z,25,FALSE)</f>
        <v>1.5656723956621185E-3</v>
      </c>
    </row>
    <row r="444" spans="1:66" hidden="1" x14ac:dyDescent="0.2">
      <c r="A444">
        <f>VLOOKUP(B444,Sheet3!A:B,2,FALSE)</f>
        <v>0</v>
      </c>
      <c r="B444" s="12" t="s">
        <v>1769</v>
      </c>
      <c r="C444" s="13">
        <v>95.45</v>
      </c>
      <c r="D444" s="13">
        <v>6.72</v>
      </c>
      <c r="E444" s="12" t="s">
        <v>1770</v>
      </c>
      <c r="F444" s="11" t="s">
        <v>1771</v>
      </c>
      <c r="G444" s="13" t="s">
        <v>1772</v>
      </c>
      <c r="H444" s="12"/>
      <c r="I444" s="12"/>
      <c r="J444" s="12" t="s">
        <v>308</v>
      </c>
      <c r="K444" s="12">
        <v>3</v>
      </c>
      <c r="L444" s="12">
        <v>98.04</v>
      </c>
      <c r="M444" s="12">
        <v>7.89</v>
      </c>
      <c r="N444" s="11"/>
      <c r="O444" s="11"/>
      <c r="P444" s="11"/>
      <c r="Q444" s="11"/>
      <c r="R444" s="11"/>
      <c r="S444" s="11"/>
      <c r="T444" s="11"/>
      <c r="U444" s="11" t="s">
        <v>1773</v>
      </c>
      <c r="V444" s="12" t="s">
        <v>1774</v>
      </c>
      <c r="W444" s="11" t="s">
        <v>1775</v>
      </c>
      <c r="X444" s="14">
        <v>216</v>
      </c>
      <c r="Y444" s="14">
        <v>2928</v>
      </c>
      <c r="Z444" s="14">
        <v>216</v>
      </c>
      <c r="AA444" s="15">
        <v>0.88784293707964901</v>
      </c>
      <c r="AB444" s="16">
        <v>0.425079312671861</v>
      </c>
      <c r="AC444" s="17">
        <v>2895502</v>
      </c>
      <c r="AD444" s="14">
        <v>123569</v>
      </c>
      <c r="AE444" s="14">
        <v>123569</v>
      </c>
      <c r="AF444" s="14">
        <v>13405.101851851799</v>
      </c>
      <c r="AG444" s="14">
        <v>13405.101851851799</v>
      </c>
      <c r="AH444" s="14">
        <v>28529</v>
      </c>
      <c r="AI444" s="14">
        <v>28529</v>
      </c>
      <c r="AJ444" s="14">
        <v>11</v>
      </c>
      <c r="AK444" s="14">
        <v>41</v>
      </c>
      <c r="AL444" s="14">
        <v>0</v>
      </c>
      <c r="AM444" s="14">
        <v>1</v>
      </c>
      <c r="AN444" s="14">
        <v>1</v>
      </c>
      <c r="AO444" s="14">
        <v>0</v>
      </c>
      <c r="AP444" s="14">
        <v>43</v>
      </c>
      <c r="AQ444" s="22">
        <f>VLOOKUP($B444,Sheet3!$A:$Z,3,FALSE)</f>
        <v>7.7278679428213152E-4</v>
      </c>
      <c r="AR444" s="22">
        <f>VLOOKUP($B444,Sheet3!$A:$Z,4,FALSE)</f>
        <v>2.7953194029752584E-4</v>
      </c>
      <c r="AS444" s="22">
        <f>VLOOKUP($B444,Sheet3!$A:$Z,5,FALSE)</f>
        <v>1.0840611902777587E-3</v>
      </c>
      <c r="AT444" s="22">
        <f>VLOOKUP($B444,Sheet3!$A:$Z,6,FALSE)</f>
        <v>3.0964158021128639E-4</v>
      </c>
      <c r="AU444" s="22">
        <f>VLOOKUP($B444,Sheet3!$A:$Z,6,FALSE)</f>
        <v>3.0964158021128639E-4</v>
      </c>
      <c r="AV444" s="22">
        <f>VLOOKUP($B444,Sheet3!$A:$Z,8,FALSE)</f>
        <v>2.8684966574069856E-7</v>
      </c>
      <c r="AW444" s="22">
        <f>VLOOKUP($B444,Sheet3!$A:$Z,9,FALSE)</f>
        <v>2.1007449090862172E-6</v>
      </c>
      <c r="AX444" s="22">
        <f>VLOOKUP($B444,Sheet3!$A:$Z,10,FALSE)</f>
        <v>9.6595398350764602E-8</v>
      </c>
      <c r="AY444" s="22">
        <f>VLOOKUP($B444,Sheet3!$A:$Z,11,FALSE)</f>
        <v>8.6770203054821108E-8</v>
      </c>
      <c r="AZ444" s="22">
        <f>VLOOKUP($B444,Sheet3!$A:$Z,12,FALSE)</f>
        <v>6.5289288874168318E-7</v>
      </c>
      <c r="BA444" s="22">
        <f>VLOOKUP($B444,Sheet3!$A:$Z,13,FALSE)</f>
        <v>1.4434865138458138E-7</v>
      </c>
      <c r="BB444" s="22">
        <f>VLOOKUP($B444,Sheet3!$A:$Z,14,FALSE)</f>
        <v>8.2443297699289832E-8</v>
      </c>
      <c r="BC444" s="23">
        <f>VLOOKUP($B444,Sheet3!$A:$Z,15,FALSE)</f>
        <v>2.2808141534584838E-7</v>
      </c>
      <c r="BD444" s="22">
        <f>VLOOKUP($B444,Sheet3!$A:$Z,16,FALSE)</f>
        <v>1.7515619091292383E-4</v>
      </c>
      <c r="BE444" s="22">
        <f>VLOOKUP($B444,Sheet3!$A:$Z,17,FALSE)</f>
        <v>8.115345154178366E-4</v>
      </c>
      <c r="BF444" s="22">
        <f>VLOOKUP($B444,Sheet3!$A:$Z,18,FALSE)</f>
        <v>2.2426516700253604E-4</v>
      </c>
      <c r="BG444" s="22">
        <f>VLOOKUP($B444,Sheet3!$A:$Z,19,FALSE)</f>
        <v>2.6458747586409665E-7</v>
      </c>
      <c r="BH444" s="22">
        <f>VLOOKUP($B444,Sheet3!$A:$Z,20,FALSE)</f>
        <v>3.063756617236563E-7</v>
      </c>
      <c r="BI444" s="22">
        <f>VLOOKUP($B444,Sheet3!$A:$Z,21,FALSE)</f>
        <v>2.3382623153933488E-5</v>
      </c>
      <c r="BJ444" s="22">
        <f>VLOOKUP($B444,Sheet3!$A:$Z,22,FALSE)</f>
        <v>5.1868104055394742E-7</v>
      </c>
      <c r="BK444" s="22">
        <f>VLOOKUP($B444,Sheet3!$A:$Z,23,FALSE)</f>
        <v>7.4048873497032192E-7</v>
      </c>
      <c r="BL444" s="22">
        <f>VLOOKUP($B444,Sheet3!$A:$Z,24,FALSE)</f>
        <v>1.1836144538739849E-6</v>
      </c>
      <c r="BM444" s="22">
        <f>VLOOKUP($B444,Sheet3!$A:$Z,25,FALSE)</f>
        <v>4.2386063834092205E-7</v>
      </c>
      <c r="BN444" s="22">
        <f>VLOOKUP($B444,Sheet3!$A:$Z,25,FALSE)</f>
        <v>4.2386063834092205E-7</v>
      </c>
    </row>
    <row r="445" spans="1:66" hidden="1" x14ac:dyDescent="0.2">
      <c r="A445">
        <f>VLOOKUP(B445,Sheet3!A:B,2,FALSE)</f>
        <v>0</v>
      </c>
      <c r="B445" s="12" t="s">
        <v>1776</v>
      </c>
      <c r="C445" s="13">
        <v>94.32</v>
      </c>
      <c r="D445" s="13">
        <v>3.64</v>
      </c>
      <c r="E445" s="12" t="s">
        <v>1770</v>
      </c>
      <c r="F445" s="11" t="s">
        <v>1777</v>
      </c>
      <c r="G445" s="13" t="s">
        <v>1772</v>
      </c>
      <c r="H445" s="12"/>
      <c r="I445" s="12"/>
      <c r="J445" s="12" t="s">
        <v>308</v>
      </c>
      <c r="K445" s="12">
        <v>2</v>
      </c>
      <c r="L445" s="12">
        <v>96.08</v>
      </c>
      <c r="M445" s="12">
        <v>5.26</v>
      </c>
      <c r="N445" s="11"/>
      <c r="O445" s="11"/>
      <c r="P445" s="11"/>
      <c r="Q445" s="11"/>
      <c r="R445" s="11"/>
      <c r="S445" s="11"/>
      <c r="T445" s="11"/>
      <c r="U445" s="11" t="s">
        <v>1773</v>
      </c>
      <c r="V445" s="12" t="s">
        <v>1778</v>
      </c>
      <c r="W445" s="11" t="s">
        <v>1779</v>
      </c>
      <c r="X445" s="14">
        <v>351</v>
      </c>
      <c r="Y445" s="14">
        <v>2871</v>
      </c>
      <c r="Z445" s="14">
        <v>351</v>
      </c>
      <c r="AA445" s="15">
        <v>0.87772103715625105</v>
      </c>
      <c r="AB445" s="16">
        <v>0.40783647946102503</v>
      </c>
      <c r="AC445" s="17">
        <v>2603465</v>
      </c>
      <c r="AD445" s="14">
        <v>39425</v>
      </c>
      <c r="AE445" s="14">
        <v>39425</v>
      </c>
      <c r="AF445" s="14">
        <v>7417.2792022792</v>
      </c>
      <c r="AG445" s="14">
        <v>7417.2792022792</v>
      </c>
      <c r="AH445" s="14">
        <v>10571</v>
      </c>
      <c r="AI445" s="14">
        <v>10571</v>
      </c>
      <c r="AJ445" s="14">
        <v>11</v>
      </c>
      <c r="AK445" s="14">
        <v>38</v>
      </c>
      <c r="AL445" s="14">
        <v>0</v>
      </c>
      <c r="AM445" s="14">
        <v>1</v>
      </c>
      <c r="AN445" s="14">
        <v>0</v>
      </c>
      <c r="AO445" s="14">
        <v>2</v>
      </c>
      <c r="AP445" s="14">
        <v>41</v>
      </c>
      <c r="AQ445" s="22">
        <f>VLOOKUP($B445,Sheet3!$A:$Z,3,FALSE)</f>
        <v>9.1955251814131975E-5</v>
      </c>
      <c r="AR445" s="22">
        <f>VLOOKUP($B445,Sheet3!$A:$Z,4,FALSE)</f>
        <v>3.7624525554942118E-4</v>
      </c>
      <c r="AS445" s="22">
        <f>VLOOKUP($B445,Sheet3!$A:$Z,5,FALSE)</f>
        <v>4.3502537074304625E-4</v>
      </c>
      <c r="AT445" s="22">
        <f>VLOOKUP($B445,Sheet3!$A:$Z,6,FALSE)</f>
        <v>8.6150675415822442E-4</v>
      </c>
      <c r="AU445" s="22">
        <f>VLOOKUP($B445,Sheet3!$A:$Z,6,FALSE)</f>
        <v>8.6150675415822442E-4</v>
      </c>
      <c r="AV445" s="22">
        <f>VLOOKUP($B445,Sheet3!$A:$Z,8,FALSE)</f>
        <v>7.4798353599271697E-8</v>
      </c>
      <c r="AW445" s="22">
        <f>VLOOKUP($B445,Sheet3!$A:$Z,9,FALSE)</f>
        <v>3.4866662203221604E-7</v>
      </c>
      <c r="AX445" s="22">
        <f>VLOOKUP($B445,Sheet3!$A:$Z,10,FALSE)</f>
        <v>2.8974893058443432E-8</v>
      </c>
      <c r="AY445" s="22">
        <f>VLOOKUP($B445,Sheet3!$A:$Z,11,FALSE)</f>
        <v>1.2328299089393459E-8</v>
      </c>
      <c r="AZ445" s="22">
        <f>VLOOKUP($B445,Sheet3!$A:$Z,12,FALSE)</f>
        <v>8.6841796418053381E-8</v>
      </c>
      <c r="BA445" s="22">
        <f>VLOOKUP($B445,Sheet3!$A:$Z,13,FALSE)</f>
        <v>3.8928710085831342E-8</v>
      </c>
      <c r="BB445" s="22">
        <f>VLOOKUP($B445,Sheet3!$A:$Z,14,FALSE)</f>
        <v>1.1904833575051278E-8</v>
      </c>
      <c r="BC445" s="23">
        <f>VLOOKUP($B445,Sheet3!$A:$Z,15,FALSE)</f>
        <v>3.023112113950494E-8</v>
      </c>
      <c r="BD445" s="22">
        <f>VLOOKUP($B445,Sheet3!$A:$Z,16,FALSE)</f>
        <v>1.9368710477314654E-5</v>
      </c>
      <c r="BE445" s="22">
        <f>VLOOKUP($B445,Sheet3!$A:$Z,17,FALSE)</f>
        <v>1.4463991174105742E-3</v>
      </c>
      <c r="BF445" s="22">
        <f>VLOOKUP($B445,Sheet3!$A:$Z,18,FALSE)</f>
        <v>4.0891797338390296E-4</v>
      </c>
      <c r="BG445" s="22">
        <f>VLOOKUP($B445,Sheet3!$A:$Z,19,FALSE)</f>
        <v>2.9065932682057546E-8</v>
      </c>
      <c r="BH445" s="22">
        <f>VLOOKUP($B445,Sheet3!$A:$Z,20,FALSE)</f>
        <v>1.2521699689070325E-7</v>
      </c>
      <c r="BI445" s="22">
        <f>VLOOKUP($B445,Sheet3!$A:$Z,21,FALSE)</f>
        <v>3.4532676294232097E-6</v>
      </c>
      <c r="BJ445" s="22">
        <f>VLOOKUP($B445,Sheet3!$A:$Z,22,FALSE)</f>
        <v>4.9426067480988142E-8</v>
      </c>
      <c r="BK445" s="22">
        <f>VLOOKUP($B445,Sheet3!$A:$Z,23,FALSE)</f>
        <v>7.9616935641127582E-8</v>
      </c>
      <c r="BL445" s="22">
        <f>VLOOKUP($B445,Sheet3!$A:$Z,24,FALSE)</f>
        <v>9.2021350066025861E-8</v>
      </c>
      <c r="BM445" s="22">
        <f>VLOOKUP($B445,Sheet3!$A:$Z,25,FALSE)</f>
        <v>9.6083946918497254E-8</v>
      </c>
      <c r="BN445" s="22">
        <f>VLOOKUP($B445,Sheet3!$A:$Z,25,FALSE)</f>
        <v>9.6083946918497254E-8</v>
      </c>
    </row>
    <row r="446" spans="1:66" hidden="1" x14ac:dyDescent="0.2">
      <c r="A446" t="str">
        <f>VLOOKUP(B446,Sheet3!A:B,2,FALSE)</f>
        <v>compare with baikal</v>
      </c>
      <c r="B446" s="12" t="s">
        <v>142</v>
      </c>
      <c r="C446" s="13">
        <v>99.14</v>
      </c>
      <c r="D446" s="13">
        <v>0.26</v>
      </c>
      <c r="E446" s="12" t="s">
        <v>842</v>
      </c>
      <c r="F446" s="11" t="s">
        <v>846</v>
      </c>
      <c r="G446" s="13" t="s">
        <v>307</v>
      </c>
      <c r="H446" s="12"/>
      <c r="I446" s="12"/>
      <c r="J446" s="12" t="s">
        <v>308</v>
      </c>
      <c r="K446" s="12">
        <v>22</v>
      </c>
      <c r="L446" s="12">
        <v>100</v>
      </c>
      <c r="M446" s="12">
        <v>0</v>
      </c>
      <c r="N446" s="11" t="s">
        <v>309</v>
      </c>
      <c r="O446" s="11" t="s">
        <v>496</v>
      </c>
      <c r="P446" s="11" t="s">
        <v>795</v>
      </c>
      <c r="Q446" s="11" t="s">
        <v>796</v>
      </c>
      <c r="R446" s="11" t="s">
        <v>847</v>
      </c>
      <c r="S446" s="11" t="s">
        <v>851</v>
      </c>
      <c r="T446" s="11" t="s">
        <v>312</v>
      </c>
      <c r="U446" s="11" t="s">
        <v>848</v>
      </c>
      <c r="V446" s="12" t="s">
        <v>852</v>
      </c>
      <c r="W446" s="11" t="s">
        <v>853</v>
      </c>
      <c r="X446" s="14">
        <v>40</v>
      </c>
      <c r="Y446" s="14">
        <v>2526</v>
      </c>
      <c r="Z446" s="14">
        <v>40</v>
      </c>
      <c r="AA446" s="15">
        <v>0.92771455175911699</v>
      </c>
      <c r="AB446" s="16">
        <v>0.63051900991791199</v>
      </c>
      <c r="AC446" s="17">
        <v>2703089</v>
      </c>
      <c r="AD446" s="14">
        <v>264136</v>
      </c>
      <c r="AE446" s="14">
        <v>264136</v>
      </c>
      <c r="AF446" s="14">
        <v>67577.225000000006</v>
      </c>
      <c r="AG446" s="14">
        <v>67577.225000000006</v>
      </c>
      <c r="AH446" s="14">
        <v>148404</v>
      </c>
      <c r="AI446" s="14">
        <v>148404</v>
      </c>
      <c r="AJ446" s="14">
        <v>11</v>
      </c>
      <c r="AK446" s="14">
        <v>46</v>
      </c>
      <c r="AL446" s="14">
        <v>0</v>
      </c>
      <c r="AM446" s="14">
        <v>0</v>
      </c>
      <c r="AN446" s="14">
        <v>0</v>
      </c>
      <c r="AO446" s="14">
        <v>1</v>
      </c>
      <c r="AP446" s="14">
        <v>47</v>
      </c>
      <c r="AQ446" s="22">
        <f>VLOOKUP($B446,Sheet3!$A:$Z,3,FALSE)</f>
        <v>1.4482112481949906E-3</v>
      </c>
      <c r="AR446" s="22">
        <f>VLOOKUP($B446,Sheet3!$A:$Z,4,FALSE)</f>
        <v>1.1178976138820065E-3</v>
      </c>
      <c r="AS446" s="22">
        <f>VLOOKUP($B446,Sheet3!$A:$Z,5,FALSE)</f>
        <v>1.1150083101555974E-3</v>
      </c>
      <c r="AT446" s="22">
        <f>VLOOKUP($B446,Sheet3!$A:$Z,6,FALSE)</f>
        <v>1.3550562540073985E-3</v>
      </c>
      <c r="AU446" s="22">
        <f>VLOOKUP($B446,Sheet3!$A:$Z,6,FALSE)</f>
        <v>1.3550562540073985E-3</v>
      </c>
      <c r="AV446" s="22">
        <f>VLOOKUP($B446,Sheet3!$A:$Z,8,FALSE)</f>
        <v>2.6344124872064462E-3</v>
      </c>
      <c r="AW446" s="22">
        <f>VLOOKUP($B446,Sheet3!$A:$Z,9,FALSE)</f>
        <v>1.1229672722356647E-3</v>
      </c>
      <c r="AX446" s="22">
        <f>VLOOKUP($B446,Sheet3!$A:$Z,10,FALSE)</f>
        <v>2.1733250356882759E-3</v>
      </c>
      <c r="AY446" s="22">
        <f>VLOOKUP($B446,Sheet3!$A:$Z,11,FALSE)</f>
        <v>2.360011266300329E-3</v>
      </c>
      <c r="AZ446" s="22">
        <f>VLOOKUP($B446,Sheet3!$A:$Z,12,FALSE)</f>
        <v>8.4633165812160281E-5</v>
      </c>
      <c r="BA446" s="22">
        <f>VLOOKUP($B446,Sheet3!$A:$Z,13,FALSE)</f>
        <v>2.710384781844048E-3</v>
      </c>
      <c r="BB446" s="22">
        <f>VLOOKUP($B446,Sheet3!$A:$Z,14,FALSE)</f>
        <v>1.0608623247834524E-4</v>
      </c>
      <c r="BC446" s="23">
        <f>VLOOKUP($B446,Sheet3!$A:$Z,15,FALSE)</f>
        <v>2.7613634495053424E-3</v>
      </c>
      <c r="BD446" s="22">
        <f>VLOOKUP($B446,Sheet3!$A:$Z,16,FALSE)</f>
        <v>1.9938805243246305E-3</v>
      </c>
      <c r="BE446" s="22">
        <f>VLOOKUP($B446,Sheet3!$A:$Z,17,FALSE)</f>
        <v>1.7104238565521692E-3</v>
      </c>
      <c r="BF446" s="22">
        <f>VLOOKUP($B446,Sheet3!$A:$Z,18,FALSE)</f>
        <v>1.5203465006893111E-3</v>
      </c>
      <c r="BG446" s="22">
        <f>VLOOKUP($B446,Sheet3!$A:$Z,19,FALSE)</f>
        <v>2.3640898060544612E-3</v>
      </c>
      <c r="BH446" s="22">
        <f>VLOOKUP($B446,Sheet3!$A:$Z,20,FALSE)</f>
        <v>9.55971194517531E-4</v>
      </c>
      <c r="BI446" s="22">
        <f>VLOOKUP($B446,Sheet3!$A:$Z,21,FALSE)</f>
        <v>8.0829020626244107E-4</v>
      </c>
      <c r="BJ446" s="22">
        <f>VLOOKUP($B446,Sheet3!$A:$Z,22,FALSE)</f>
        <v>2.4438817600154262E-3</v>
      </c>
      <c r="BK446" s="22">
        <f>VLOOKUP($B446,Sheet3!$A:$Z,23,FALSE)</f>
        <v>2.594532363804399E-3</v>
      </c>
      <c r="BL446" s="22">
        <f>VLOOKUP($B446,Sheet3!$A:$Z,24,FALSE)</f>
        <v>3.5242997371104172E-3</v>
      </c>
      <c r="BM446" s="22">
        <f>VLOOKUP($B446,Sheet3!$A:$Z,25,FALSE)</f>
        <v>2.5404454871200115E-3</v>
      </c>
      <c r="BN446" s="22">
        <f>VLOOKUP($B446,Sheet3!$A:$Z,25,FALSE)</f>
        <v>2.5404454871200115E-3</v>
      </c>
    </row>
    <row r="447" spans="1:66" hidden="1" x14ac:dyDescent="0.2">
      <c r="A447" t="str">
        <f>VLOOKUP(B447,Sheet3!A:B,2,FALSE)</f>
        <v>compare with baikal</v>
      </c>
      <c r="B447" s="12" t="s">
        <v>58</v>
      </c>
      <c r="C447" s="13">
        <v>94.29</v>
      </c>
      <c r="D447" s="13">
        <v>2.0499999999999998</v>
      </c>
      <c r="E447" s="12" t="s">
        <v>842</v>
      </c>
      <c r="F447" s="11" t="s">
        <v>846</v>
      </c>
      <c r="G447" s="13" t="s">
        <v>307</v>
      </c>
      <c r="H447" s="12"/>
      <c r="I447" s="12"/>
      <c r="J447" s="12" t="s">
        <v>308</v>
      </c>
      <c r="K447" s="12">
        <v>22</v>
      </c>
      <c r="L447" s="12">
        <v>92.16</v>
      </c>
      <c r="M447" s="12">
        <v>5.88</v>
      </c>
      <c r="N447" s="11" t="s">
        <v>309</v>
      </c>
      <c r="O447" s="11" t="s">
        <v>496</v>
      </c>
      <c r="P447" s="11" t="s">
        <v>795</v>
      </c>
      <c r="Q447" s="11" t="s">
        <v>796</v>
      </c>
      <c r="R447" s="11" t="s">
        <v>854</v>
      </c>
      <c r="S447" s="11" t="s">
        <v>855</v>
      </c>
      <c r="T447" s="11" t="s">
        <v>312</v>
      </c>
      <c r="U447" s="11" t="s">
        <v>848</v>
      </c>
      <c r="V447" s="12" t="s">
        <v>856</v>
      </c>
      <c r="W447" s="11" t="s">
        <v>857</v>
      </c>
      <c r="X447" s="14">
        <v>353</v>
      </c>
      <c r="Y447" s="14">
        <v>2927</v>
      </c>
      <c r="Z447" s="14">
        <v>353</v>
      </c>
      <c r="AA447" s="15">
        <v>0.90772846471588897</v>
      </c>
      <c r="AB447" s="16">
        <v>0.64208259345663699</v>
      </c>
      <c r="AC447" s="17">
        <v>2950379</v>
      </c>
      <c r="AD447" s="14">
        <v>86211</v>
      </c>
      <c r="AE447" s="14">
        <v>86211</v>
      </c>
      <c r="AF447" s="14">
        <v>8358.0141643059396</v>
      </c>
      <c r="AG447" s="14">
        <v>8358.0141643059396</v>
      </c>
      <c r="AH447" s="14">
        <v>12202</v>
      </c>
      <c r="AI447" s="14">
        <v>12202</v>
      </c>
      <c r="AJ447" s="14">
        <v>11</v>
      </c>
      <c r="AK447" s="14">
        <v>34</v>
      </c>
      <c r="AL447" s="14">
        <v>0</v>
      </c>
      <c r="AM447" s="14">
        <v>1</v>
      </c>
      <c r="AN447" s="14">
        <v>0</v>
      </c>
      <c r="AO447" s="14">
        <v>0</v>
      </c>
      <c r="AP447" s="14">
        <v>35</v>
      </c>
      <c r="AQ447" s="22">
        <f>VLOOKUP($B447,Sheet3!$A:$Z,3,FALSE)</f>
        <v>2.2822411150130663E-3</v>
      </c>
      <c r="AR447" s="22">
        <f>VLOOKUP($B447,Sheet3!$A:$Z,4,FALSE)</f>
        <v>3.0962736802804228E-3</v>
      </c>
      <c r="AS447" s="22">
        <f>VLOOKUP($B447,Sheet3!$A:$Z,5,FALSE)</f>
        <v>2.7226176849810655E-3</v>
      </c>
      <c r="AT447" s="22">
        <f>VLOOKUP($B447,Sheet3!$A:$Z,6,FALSE)</f>
        <v>2.8480273918349269E-3</v>
      </c>
      <c r="AU447" s="22">
        <f>VLOOKUP($B447,Sheet3!$A:$Z,6,FALSE)</f>
        <v>2.8480273918349269E-3</v>
      </c>
      <c r="AV447" s="22">
        <f>VLOOKUP($B447,Sheet3!$A:$Z,8,FALSE)</f>
        <v>4.6351110403564889E-3</v>
      </c>
      <c r="AW447" s="22">
        <f>VLOOKUP($B447,Sheet3!$A:$Z,9,FALSE)</f>
        <v>2.3041163263332119E-3</v>
      </c>
      <c r="AX447" s="22">
        <f>VLOOKUP($B447,Sheet3!$A:$Z,10,FALSE)</f>
        <v>5.4831428868389502E-3</v>
      </c>
      <c r="AY447" s="22">
        <f>VLOOKUP($B447,Sheet3!$A:$Z,11,FALSE)</f>
        <v>4.5452095316783495E-3</v>
      </c>
      <c r="AZ447" s="22">
        <f>VLOOKUP($B447,Sheet3!$A:$Z,12,FALSE)</f>
        <v>5.7168495578949566E-4</v>
      </c>
      <c r="BA447" s="22">
        <f>VLOOKUP($B447,Sheet3!$A:$Z,13,FALSE)</f>
        <v>4.1632959847328552E-3</v>
      </c>
      <c r="BB447" s="22">
        <f>VLOOKUP($B447,Sheet3!$A:$Z,14,FALSE)</f>
        <v>6.9091246037138773E-4</v>
      </c>
      <c r="BC447" s="23">
        <f>VLOOKUP($B447,Sheet3!$A:$Z,15,FALSE)</f>
        <v>3.5994189252416585E-3</v>
      </c>
      <c r="BD447" s="22">
        <f>VLOOKUP($B447,Sheet3!$A:$Z,16,FALSE)</f>
        <v>2.8117916543770635E-3</v>
      </c>
      <c r="BE447" s="22">
        <f>VLOOKUP($B447,Sheet3!$A:$Z,17,FALSE)</f>
        <v>2.4794710477095382E-3</v>
      </c>
      <c r="BF447" s="22">
        <f>VLOOKUP($B447,Sheet3!$A:$Z,18,FALSE)</f>
        <v>1.9384126351113811E-3</v>
      </c>
      <c r="BG447" s="22">
        <f>VLOOKUP($B447,Sheet3!$A:$Z,19,FALSE)</f>
        <v>3.4483013752616741E-3</v>
      </c>
      <c r="BH447" s="22">
        <f>VLOOKUP($B447,Sheet3!$A:$Z,20,FALSE)</f>
        <v>1.5279255948488636E-3</v>
      </c>
      <c r="BI447" s="22">
        <f>VLOOKUP($B447,Sheet3!$A:$Z,21,FALSE)</f>
        <v>1.4520931135164105E-3</v>
      </c>
      <c r="BJ447" s="22">
        <f>VLOOKUP($B447,Sheet3!$A:$Z,22,FALSE)</f>
        <v>1.8749651727315924E-3</v>
      </c>
      <c r="BK447" s="22">
        <f>VLOOKUP($B447,Sheet3!$A:$Z,23,FALSE)</f>
        <v>1.2869419137067684E-3</v>
      </c>
      <c r="BL447" s="22">
        <f>VLOOKUP($B447,Sheet3!$A:$Z,24,FALSE)</f>
        <v>2.1614921828893682E-3</v>
      </c>
      <c r="BM447" s="22">
        <f>VLOOKUP($B447,Sheet3!$A:$Z,25,FALSE)</f>
        <v>1.9591754882760121E-3</v>
      </c>
      <c r="BN447" s="22">
        <f>VLOOKUP($B447,Sheet3!$A:$Z,25,FALSE)</f>
        <v>1.9591754882760121E-3</v>
      </c>
    </row>
    <row r="448" spans="1:66" hidden="1" x14ac:dyDescent="0.2">
      <c r="A448" t="str">
        <f>VLOOKUP(B448,Sheet3!A:B,2,FALSE)</f>
        <v>compare with baikal</v>
      </c>
      <c r="B448" s="12" t="s">
        <v>172</v>
      </c>
      <c r="C448" s="13">
        <v>98.36</v>
      </c>
      <c r="D448" s="13">
        <v>4.09</v>
      </c>
      <c r="E448" s="12" t="s">
        <v>842</v>
      </c>
      <c r="F448" s="11" t="s">
        <v>846</v>
      </c>
      <c r="G448" s="13" t="s">
        <v>307</v>
      </c>
      <c r="H448" s="12"/>
      <c r="I448" s="12"/>
      <c r="J448" s="12" t="s">
        <v>308</v>
      </c>
      <c r="K448" s="12">
        <v>13</v>
      </c>
      <c r="L448" s="12">
        <v>98.04</v>
      </c>
      <c r="M448" s="12">
        <v>0</v>
      </c>
      <c r="N448" s="11" t="s">
        <v>309</v>
      </c>
      <c r="O448" s="11" t="s">
        <v>496</v>
      </c>
      <c r="P448" s="11" t="s">
        <v>795</v>
      </c>
      <c r="Q448" s="11" t="s">
        <v>796</v>
      </c>
      <c r="R448" s="11" t="s">
        <v>847</v>
      </c>
      <c r="S448" s="11" t="s">
        <v>312</v>
      </c>
      <c r="T448" s="11" t="s">
        <v>312</v>
      </c>
      <c r="U448" s="11" t="s">
        <v>848</v>
      </c>
      <c r="V448" s="12" t="s">
        <v>858</v>
      </c>
      <c r="W448" s="11" t="s">
        <v>859</v>
      </c>
      <c r="X448" s="14">
        <v>246</v>
      </c>
      <c r="Y448" s="14">
        <v>3223</v>
      </c>
      <c r="Z448" s="14">
        <v>246</v>
      </c>
      <c r="AA448" s="15">
        <v>0.91794797746547496</v>
      </c>
      <c r="AB448" s="16">
        <v>0.62531372708909905</v>
      </c>
      <c r="AC448" s="17">
        <v>3102617</v>
      </c>
      <c r="AD448" s="14">
        <v>114924</v>
      </c>
      <c r="AE448" s="14">
        <v>114924</v>
      </c>
      <c r="AF448" s="14">
        <v>12612.264227642199</v>
      </c>
      <c r="AG448" s="14">
        <v>12612.264227642199</v>
      </c>
      <c r="AH448" s="14">
        <v>26345</v>
      </c>
      <c r="AI448" s="14">
        <v>26345</v>
      </c>
      <c r="AJ448" s="14">
        <v>11</v>
      </c>
      <c r="AK448" s="14">
        <v>44</v>
      </c>
      <c r="AL448" s="14">
        <v>0</v>
      </c>
      <c r="AM448" s="14">
        <v>0</v>
      </c>
      <c r="AN448" s="14">
        <v>0</v>
      </c>
      <c r="AO448" s="14">
        <v>0</v>
      </c>
      <c r="AP448" s="14">
        <v>44</v>
      </c>
      <c r="AQ448" s="22">
        <f>VLOOKUP($B448,Sheet3!$A:$Z,3,FALSE)</f>
        <v>6.8981316740559899E-4</v>
      </c>
      <c r="AR448" s="22">
        <f>VLOOKUP($B448,Sheet3!$A:$Z,4,FALSE)</f>
        <v>8.0122383015280554E-4</v>
      </c>
      <c r="AS448" s="22">
        <f>VLOOKUP($B448,Sheet3!$A:$Z,5,FALSE)</f>
        <v>7.4381301258251333E-4</v>
      </c>
      <c r="AT448" s="22">
        <f>VLOOKUP($B448,Sheet3!$A:$Z,6,FALSE)</f>
        <v>8.2724213126282554E-4</v>
      </c>
      <c r="AU448" s="22">
        <f>VLOOKUP($B448,Sheet3!$A:$Z,6,FALSE)</f>
        <v>8.2724213126282554E-4</v>
      </c>
      <c r="AV448" s="22">
        <f>VLOOKUP($B448,Sheet3!$A:$Z,8,FALSE)</f>
        <v>1.2747146324390568E-3</v>
      </c>
      <c r="AW448" s="22">
        <f>VLOOKUP($B448,Sheet3!$A:$Z,9,FALSE)</f>
        <v>6.0339179912534933E-4</v>
      </c>
      <c r="AX448" s="22">
        <f>VLOOKUP($B448,Sheet3!$A:$Z,10,FALSE)</f>
        <v>1.2749660712854897E-3</v>
      </c>
      <c r="AY448" s="22">
        <f>VLOOKUP($B448,Sheet3!$A:$Z,11,FALSE)</f>
        <v>2.1350200577724982E-3</v>
      </c>
      <c r="AZ448" s="22">
        <f>VLOOKUP($B448,Sheet3!$A:$Z,12,FALSE)</f>
        <v>1.3379199629604772E-4</v>
      </c>
      <c r="BA448" s="22">
        <f>VLOOKUP($B448,Sheet3!$A:$Z,13,FALSE)</f>
        <v>2.2682286595065845E-3</v>
      </c>
      <c r="BB448" s="22">
        <f>VLOOKUP($B448,Sheet3!$A:$Z,14,FALSE)</f>
        <v>1.451911863571573E-4</v>
      </c>
      <c r="BC448" s="23">
        <f>VLOOKUP($B448,Sheet3!$A:$Z,15,FALSE)</f>
        <v>1.9888947985680417E-3</v>
      </c>
      <c r="BD448" s="22">
        <f>VLOOKUP($B448,Sheet3!$A:$Z,16,FALSE)</f>
        <v>9.8372458090758294E-4</v>
      </c>
      <c r="BE448" s="22">
        <f>VLOOKUP($B448,Sheet3!$A:$Z,17,FALSE)</f>
        <v>6.7315299081582619E-4</v>
      </c>
      <c r="BF448" s="22">
        <f>VLOOKUP($B448,Sheet3!$A:$Z,18,FALSE)</f>
        <v>6.9302879545766517E-4</v>
      </c>
      <c r="BG448" s="22">
        <f>VLOOKUP($B448,Sheet3!$A:$Z,19,FALSE)</f>
        <v>1.2008097085774887E-3</v>
      </c>
      <c r="BH448" s="22">
        <f>VLOOKUP($B448,Sheet3!$A:$Z,20,FALSE)</f>
        <v>5.3272760772105337E-4</v>
      </c>
      <c r="BI448" s="22">
        <f>VLOOKUP($B448,Sheet3!$A:$Z,21,FALSE)</f>
        <v>4.9013330040883292E-4</v>
      </c>
      <c r="BJ448" s="22">
        <f>VLOOKUP($B448,Sheet3!$A:$Z,22,FALSE)</f>
        <v>1.2068758954573695E-3</v>
      </c>
      <c r="BK448" s="22">
        <f>VLOOKUP($B448,Sheet3!$A:$Z,23,FALSE)</f>
        <v>1.3238786539680602E-3</v>
      </c>
      <c r="BL448" s="22">
        <f>VLOOKUP($B448,Sheet3!$A:$Z,24,FALSE)</f>
        <v>1.4394495063320258E-3</v>
      </c>
      <c r="BM448" s="22">
        <f>VLOOKUP($B448,Sheet3!$A:$Z,25,FALSE)</f>
        <v>1.1925602398426553E-3</v>
      </c>
      <c r="BN448" s="22">
        <f>VLOOKUP($B448,Sheet3!$A:$Z,25,FALSE)</f>
        <v>1.1925602398426553E-3</v>
      </c>
    </row>
    <row r="449" spans="1:66" hidden="1" x14ac:dyDescent="0.2">
      <c r="A449">
        <f>VLOOKUP(B449,Sheet3!A:B,2,FALSE)</f>
        <v>0</v>
      </c>
      <c r="B449" s="12" t="s">
        <v>1786</v>
      </c>
      <c r="C449" s="13">
        <v>96.76</v>
      </c>
      <c r="D449" s="13">
        <v>2.73</v>
      </c>
      <c r="E449" s="12" t="s">
        <v>1770</v>
      </c>
      <c r="F449" s="11" t="s">
        <v>1787</v>
      </c>
      <c r="G449" s="13" t="s">
        <v>1772</v>
      </c>
      <c r="H449" s="12"/>
      <c r="I449" s="12"/>
      <c r="J449" s="12" t="s">
        <v>308</v>
      </c>
      <c r="K449" s="12">
        <v>4</v>
      </c>
      <c r="L449" s="12">
        <v>98.04</v>
      </c>
      <c r="M449" s="12">
        <v>0</v>
      </c>
      <c r="N449" s="11"/>
      <c r="O449" s="11"/>
      <c r="P449" s="11"/>
      <c r="Q449" s="11"/>
      <c r="R449" s="11"/>
      <c r="S449" s="11"/>
      <c r="T449" s="11"/>
      <c r="U449" s="11" t="s">
        <v>1773</v>
      </c>
      <c r="V449" s="12" t="s">
        <v>1788</v>
      </c>
      <c r="W449" s="11"/>
      <c r="X449" s="14">
        <v>89</v>
      </c>
      <c r="Y449" s="14">
        <v>3178</v>
      </c>
      <c r="Z449" s="14">
        <v>89</v>
      </c>
      <c r="AA449" s="15">
        <v>0.90014067648072704</v>
      </c>
      <c r="AB449" s="16">
        <v>0.61500419712491405</v>
      </c>
      <c r="AC449" s="17">
        <v>3193853</v>
      </c>
      <c r="AD449" s="14">
        <v>187511</v>
      </c>
      <c r="AE449" s="14">
        <v>187511</v>
      </c>
      <c r="AF449" s="14">
        <v>35885.988764044901</v>
      </c>
      <c r="AG449" s="14">
        <v>35885.988764044901</v>
      </c>
      <c r="AH449" s="14">
        <v>71608</v>
      </c>
      <c r="AI449" s="14">
        <v>71608</v>
      </c>
      <c r="AJ449" s="14">
        <v>11</v>
      </c>
      <c r="AK449" s="14">
        <v>43</v>
      </c>
      <c r="AL449" s="14">
        <v>0</v>
      </c>
      <c r="AM449" s="14">
        <v>0</v>
      </c>
      <c r="AN449" s="14">
        <v>0</v>
      </c>
      <c r="AO449" s="14">
        <v>1</v>
      </c>
      <c r="AP449" s="14">
        <v>44</v>
      </c>
      <c r="AQ449" s="22">
        <f>VLOOKUP($B449,Sheet3!$A:$Z,3,FALSE)</f>
        <v>3.6588232404553849E-4</v>
      </c>
      <c r="AR449" s="22">
        <f>VLOOKUP($B449,Sheet3!$A:$Z,4,FALSE)</f>
        <v>2.8126896379455913E-4</v>
      </c>
      <c r="AS449" s="22">
        <f>VLOOKUP($B449,Sheet3!$A:$Z,5,FALSE)</f>
        <v>2.2354823739873685E-4</v>
      </c>
      <c r="AT449" s="22">
        <f>VLOOKUP($B449,Sheet3!$A:$Z,6,FALSE)</f>
        <v>1.2438723484787037E-4</v>
      </c>
      <c r="AU449" s="22">
        <f>VLOOKUP($B449,Sheet3!$A:$Z,6,FALSE)</f>
        <v>1.2438723484787037E-4</v>
      </c>
      <c r="AV449" s="22">
        <f>VLOOKUP($B449,Sheet3!$A:$Z,8,FALSE)</f>
        <v>4.9216189644422005E-6</v>
      </c>
      <c r="AW449" s="22">
        <f>VLOOKUP($B449,Sheet3!$A:$Z,9,FALSE)</f>
        <v>8.2333032190133962E-4</v>
      </c>
      <c r="AX449" s="22">
        <f>VLOOKUP($B449,Sheet3!$A:$Z,10,FALSE)</f>
        <v>3.0309009936539011E-6</v>
      </c>
      <c r="AY449" s="22">
        <f>VLOOKUP($B449,Sheet3!$A:$Z,11,FALSE)</f>
        <v>2.2883239145400787E-6</v>
      </c>
      <c r="AZ449" s="22">
        <f>VLOOKUP($B449,Sheet3!$A:$Z,12,FALSE)</f>
        <v>1.1167536812646873E-3</v>
      </c>
      <c r="BA449" s="22">
        <f>VLOOKUP($B449,Sheet3!$A:$Z,13,FALSE)</f>
        <v>4.1749138982976955E-6</v>
      </c>
      <c r="BB449" s="22">
        <f>VLOOKUP($B449,Sheet3!$A:$Z,14,FALSE)</f>
        <v>5.2138329020368773E-4</v>
      </c>
      <c r="BC449" s="23">
        <f>VLOOKUP($B449,Sheet3!$A:$Z,15,FALSE)</f>
        <v>3.5241596571694906E-6</v>
      </c>
      <c r="BD449" s="22">
        <f>VLOOKUP($B449,Sheet3!$A:$Z,16,FALSE)</f>
        <v>2.2716182047178627E-4</v>
      </c>
      <c r="BE449" s="22">
        <f>VLOOKUP($B449,Sheet3!$A:$Z,17,FALSE)</f>
        <v>2.1982143260660642E-4</v>
      </c>
      <c r="BF449" s="22">
        <f>VLOOKUP($B449,Sheet3!$A:$Z,18,FALSE)</f>
        <v>2.047925251437626E-4</v>
      </c>
      <c r="BG449" s="22">
        <f>VLOOKUP($B449,Sheet3!$A:$Z,19,FALSE)</f>
        <v>1.5652657933460184E-5</v>
      </c>
      <c r="BH449" s="22">
        <f>VLOOKUP($B449,Sheet3!$A:$Z,20,FALSE)</f>
        <v>7.2399076613219814E-4</v>
      </c>
      <c r="BI449" s="22">
        <f>VLOOKUP($B449,Sheet3!$A:$Z,21,FALSE)</f>
        <v>1.9742591566218465E-3</v>
      </c>
      <c r="BJ449" s="22">
        <f>VLOOKUP($B449,Sheet3!$A:$Z,22,FALSE)</f>
        <v>2.7190109311668622E-6</v>
      </c>
      <c r="BK449" s="22">
        <f>VLOOKUP($B449,Sheet3!$A:$Z,23,FALSE)</f>
        <v>3.7942866273365695E-6</v>
      </c>
      <c r="BL449" s="22">
        <f>VLOOKUP($B449,Sheet3!$A:$Z,24,FALSE)</f>
        <v>2.453461208758165E-6</v>
      </c>
      <c r="BM449" s="22">
        <f>VLOOKUP($B449,Sheet3!$A:$Z,25,FALSE)</f>
        <v>3.3186234729324243E-6</v>
      </c>
      <c r="BN449" s="22">
        <f>VLOOKUP($B449,Sheet3!$A:$Z,25,FALSE)</f>
        <v>3.3186234729324243E-6</v>
      </c>
    </row>
    <row r="450" spans="1:66" hidden="1" x14ac:dyDescent="0.2">
      <c r="A450">
        <f>VLOOKUP(B450,Sheet3!A:B,2,FALSE)</f>
        <v>0</v>
      </c>
      <c r="B450" s="12" t="s">
        <v>1789</v>
      </c>
      <c r="C450" s="13">
        <v>86.81</v>
      </c>
      <c r="D450" s="13">
        <v>2.73</v>
      </c>
      <c r="E450" s="12" t="s">
        <v>1770</v>
      </c>
      <c r="F450" s="11" t="s">
        <v>1787</v>
      </c>
      <c r="G450" s="13" t="s">
        <v>1772</v>
      </c>
      <c r="H450" s="12"/>
      <c r="I450" s="12"/>
      <c r="J450" s="12" t="s">
        <v>308</v>
      </c>
      <c r="K450" s="12">
        <v>1</v>
      </c>
      <c r="L450" s="12">
        <v>84.31</v>
      </c>
      <c r="M450" s="12">
        <v>5.26</v>
      </c>
      <c r="N450" s="11"/>
      <c r="O450" s="11"/>
      <c r="P450" s="11"/>
      <c r="Q450" s="11"/>
      <c r="R450" s="11"/>
      <c r="S450" s="11"/>
      <c r="T450" s="11"/>
      <c r="U450" s="11" t="s">
        <v>1773</v>
      </c>
      <c r="V450" s="12" t="s">
        <v>1790</v>
      </c>
      <c r="W450" s="11"/>
      <c r="X450" s="14">
        <v>398</v>
      </c>
      <c r="Y450" s="14">
        <v>2547</v>
      </c>
      <c r="Z450" s="14">
        <v>398</v>
      </c>
      <c r="AA450" s="15">
        <v>0.88445965356844403</v>
      </c>
      <c r="AB450" s="16">
        <v>0.62116416161450305</v>
      </c>
      <c r="AC450" s="17">
        <v>2290438</v>
      </c>
      <c r="AD450" s="14">
        <v>38756</v>
      </c>
      <c r="AE450" s="14">
        <v>38756</v>
      </c>
      <c r="AF450" s="14">
        <v>5754.8693467336598</v>
      </c>
      <c r="AG450" s="14">
        <v>5754.8693467336598</v>
      </c>
      <c r="AH450" s="14">
        <v>7617</v>
      </c>
      <c r="AI450" s="14">
        <v>7617</v>
      </c>
      <c r="AJ450" s="14">
        <v>11</v>
      </c>
      <c r="AK450" s="14">
        <v>37</v>
      </c>
      <c r="AL450" s="14">
        <v>0</v>
      </c>
      <c r="AM450" s="14">
        <v>0</v>
      </c>
      <c r="AN450" s="14">
        <v>0</v>
      </c>
      <c r="AO450" s="14">
        <v>1</v>
      </c>
      <c r="AP450" s="14">
        <v>38</v>
      </c>
      <c r="AQ450" s="22">
        <f>VLOOKUP($B450,Sheet3!$A:$Z,3,FALSE)</f>
        <v>2.4041713396500588E-4</v>
      </c>
      <c r="AR450" s="22">
        <f>VLOOKUP($B450,Sheet3!$A:$Z,4,FALSE)</f>
        <v>1.1505240059444395E-4</v>
      </c>
      <c r="AS450" s="22">
        <f>VLOOKUP($B450,Sheet3!$A:$Z,5,FALSE)</f>
        <v>1.2873882467063794E-4</v>
      </c>
      <c r="AT450" s="22">
        <f>VLOOKUP($B450,Sheet3!$A:$Z,6,FALSE)</f>
        <v>5.9505066600549545E-5</v>
      </c>
      <c r="AU450" s="22">
        <f>VLOOKUP($B450,Sheet3!$A:$Z,6,FALSE)</f>
        <v>5.9505066600549545E-5</v>
      </c>
      <c r="AV450" s="22">
        <f>VLOOKUP($B450,Sheet3!$A:$Z,8,FALSE)</f>
        <v>8.0546166737081286E-6</v>
      </c>
      <c r="AW450" s="22">
        <f>VLOOKUP($B450,Sheet3!$A:$Z,9,FALSE)</f>
        <v>1.9543725946451432E-4</v>
      </c>
      <c r="AX450" s="22">
        <f>VLOOKUP($B450,Sheet3!$A:$Z,10,FALSE)</f>
        <v>6.801406962282573E-6</v>
      </c>
      <c r="AY450" s="22">
        <f>VLOOKUP($B450,Sheet3!$A:$Z,11,FALSE)</f>
        <v>6.7139718833533671E-6</v>
      </c>
      <c r="AZ450" s="22">
        <f>VLOOKUP($B450,Sheet3!$A:$Z,12,FALSE)</f>
        <v>2.6477485223723793E-4</v>
      </c>
      <c r="BA450" s="22">
        <f>VLOOKUP($B450,Sheet3!$A:$Z,13,FALSE)</f>
        <v>6.791164190699358E-6</v>
      </c>
      <c r="BB450" s="22">
        <f>VLOOKUP($B450,Sheet3!$A:$Z,14,FALSE)</f>
        <v>1.3927068610688841E-4</v>
      </c>
      <c r="BC450" s="23">
        <f>VLOOKUP($B450,Sheet3!$A:$Z,15,FALSE)</f>
        <v>6.4868262719263487E-6</v>
      </c>
      <c r="BD450" s="22">
        <f>VLOOKUP($B450,Sheet3!$A:$Z,16,FALSE)</f>
        <v>1.0773796781673538E-4</v>
      </c>
      <c r="BE450" s="22">
        <f>VLOOKUP($B450,Sheet3!$A:$Z,17,FALSE)</f>
        <v>1.0396115835396661E-4</v>
      </c>
      <c r="BF450" s="22">
        <f>VLOOKUP($B450,Sheet3!$A:$Z,18,FALSE)</f>
        <v>8.7686310879763488E-5</v>
      </c>
      <c r="BG450" s="22">
        <f>VLOOKUP($B450,Sheet3!$A:$Z,19,FALSE)</f>
        <v>9.9806059017301313E-6</v>
      </c>
      <c r="BH450" s="22">
        <f>VLOOKUP($B450,Sheet3!$A:$Z,20,FALSE)</f>
        <v>1.6206832602479721E-4</v>
      </c>
      <c r="BI450" s="22">
        <f>VLOOKUP($B450,Sheet3!$A:$Z,21,FALSE)</f>
        <v>9.6814131268992609E-4</v>
      </c>
      <c r="BJ450" s="22">
        <f>VLOOKUP($B450,Sheet3!$A:$Z,22,FALSE)</f>
        <v>4.2657374760785611E-6</v>
      </c>
      <c r="BK450" s="22">
        <f>VLOOKUP($B450,Sheet3!$A:$Z,23,FALSE)</f>
        <v>5.7083660481022876E-6</v>
      </c>
      <c r="BL450" s="22">
        <f>VLOOKUP($B450,Sheet3!$A:$Z,24,FALSE)</f>
        <v>4.2084500629464762E-6</v>
      </c>
      <c r="BM450" s="22">
        <f>VLOOKUP($B450,Sheet3!$A:$Z,25,FALSE)</f>
        <v>5.2682552559946031E-6</v>
      </c>
      <c r="BN450" s="22">
        <f>VLOOKUP($B450,Sheet3!$A:$Z,25,FALSE)</f>
        <v>5.2682552559946031E-6</v>
      </c>
    </row>
    <row r="451" spans="1:66" hidden="1" x14ac:dyDescent="0.2">
      <c r="A451">
        <f>VLOOKUP(B451,Sheet3!A:B,2,FALSE)</f>
        <v>0</v>
      </c>
      <c r="B451" s="12" t="s">
        <v>1791</v>
      </c>
      <c r="C451" s="13">
        <v>96.82</v>
      </c>
      <c r="D451" s="13">
        <v>5.78</v>
      </c>
      <c r="E451" s="12" t="s">
        <v>1770</v>
      </c>
      <c r="F451" s="11" t="s">
        <v>1782</v>
      </c>
      <c r="G451" s="13" t="s">
        <v>1772</v>
      </c>
      <c r="H451" s="12"/>
      <c r="I451" s="12"/>
      <c r="J451" s="12" t="s">
        <v>308</v>
      </c>
      <c r="K451" s="12">
        <v>14</v>
      </c>
      <c r="L451" s="12">
        <v>98.04</v>
      </c>
      <c r="M451" s="12">
        <v>3.92</v>
      </c>
      <c r="N451" s="11" t="s">
        <v>309</v>
      </c>
      <c r="O451" s="11" t="s">
        <v>496</v>
      </c>
      <c r="P451" s="11" t="s">
        <v>497</v>
      </c>
      <c r="Q451" s="11" t="s">
        <v>312</v>
      </c>
      <c r="R451" s="11" t="s">
        <v>312</v>
      </c>
      <c r="S451" s="11" t="s">
        <v>312</v>
      </c>
      <c r="T451" s="11" t="s">
        <v>312</v>
      </c>
      <c r="U451" s="11" t="s">
        <v>1783</v>
      </c>
      <c r="V451" s="12" t="s">
        <v>1792</v>
      </c>
      <c r="W451" s="11" t="s">
        <v>1294</v>
      </c>
      <c r="X451" s="14">
        <v>204</v>
      </c>
      <c r="Y451" s="14">
        <v>2969</v>
      </c>
      <c r="Z451" s="14">
        <v>204</v>
      </c>
      <c r="AA451" s="15">
        <v>0.88187384363018995</v>
      </c>
      <c r="AB451" s="16">
        <v>0.57711271790372198</v>
      </c>
      <c r="AC451" s="17">
        <v>2726204</v>
      </c>
      <c r="AD451" s="14">
        <v>128992</v>
      </c>
      <c r="AE451" s="14">
        <v>128992</v>
      </c>
      <c r="AF451" s="14">
        <v>13363.7450980392</v>
      </c>
      <c r="AG451" s="14">
        <v>13363.7450980392</v>
      </c>
      <c r="AH451" s="14">
        <v>30264</v>
      </c>
      <c r="AI451" s="14">
        <v>30264</v>
      </c>
      <c r="AJ451" s="14">
        <v>11</v>
      </c>
      <c r="AK451" s="14">
        <v>52</v>
      </c>
      <c r="AL451" s="14">
        <v>0</v>
      </c>
      <c r="AM451" s="14">
        <v>0</v>
      </c>
      <c r="AN451" s="14">
        <v>0</v>
      </c>
      <c r="AO451" s="14">
        <v>2</v>
      </c>
      <c r="AP451" s="14">
        <v>54</v>
      </c>
      <c r="AQ451" s="22">
        <f>VLOOKUP($B451,Sheet3!$A:$Z,3,FALSE)</f>
        <v>7.3920945220619296E-4</v>
      </c>
      <c r="AR451" s="22">
        <f>VLOOKUP($B451,Sheet3!$A:$Z,4,FALSE)</f>
        <v>4.393289420518725E-4</v>
      </c>
      <c r="AS451" s="22">
        <f>VLOOKUP($B451,Sheet3!$A:$Z,5,FALSE)</f>
        <v>4.8627594327615574E-4</v>
      </c>
      <c r="AT451" s="22">
        <f>VLOOKUP($B451,Sheet3!$A:$Z,6,FALSE)</f>
        <v>3.1657824118263244E-4</v>
      </c>
      <c r="AU451" s="22">
        <f>VLOOKUP($B451,Sheet3!$A:$Z,6,FALSE)</f>
        <v>3.1657824118263244E-4</v>
      </c>
      <c r="AV451" s="22">
        <f>VLOOKUP($B451,Sheet3!$A:$Z,8,FALSE)</f>
        <v>2.4731060355901574E-4</v>
      </c>
      <c r="AW451" s="22">
        <f>VLOOKUP($B451,Sheet3!$A:$Z,9,FALSE)</f>
        <v>8.8436724863264274E-4</v>
      </c>
      <c r="AX451" s="22">
        <f>VLOOKUP($B451,Sheet3!$A:$Z,10,FALSE)</f>
        <v>2.6611880107875599E-4</v>
      </c>
      <c r="AY451" s="22">
        <f>VLOOKUP($B451,Sheet3!$A:$Z,11,FALSE)</f>
        <v>2.5525842569672669E-4</v>
      </c>
      <c r="AZ451" s="22">
        <f>VLOOKUP($B451,Sheet3!$A:$Z,12,FALSE)</f>
        <v>1.0811994644016338E-3</v>
      </c>
      <c r="BA451" s="22">
        <f>VLOOKUP($B451,Sheet3!$A:$Z,13,FALSE)</f>
        <v>2.3194347909545046E-4</v>
      </c>
      <c r="BB451" s="22">
        <f>VLOOKUP($B451,Sheet3!$A:$Z,14,FALSE)</f>
        <v>8.0306044511034482E-4</v>
      </c>
      <c r="BC451" s="23">
        <f>VLOOKUP($B451,Sheet3!$A:$Z,15,FALSE)</f>
        <v>2.571145344870106E-4</v>
      </c>
      <c r="BD451" s="22">
        <f>VLOOKUP($B451,Sheet3!$A:$Z,16,FALSE)</f>
        <v>5.3484218166108461E-4</v>
      </c>
      <c r="BE451" s="22">
        <f>VLOOKUP($B451,Sheet3!$A:$Z,17,FALSE)</f>
        <v>5.1531155267632025E-4</v>
      </c>
      <c r="BF451" s="22">
        <f>VLOOKUP($B451,Sheet3!$A:$Z,18,FALSE)</f>
        <v>4.1903311313960838E-4</v>
      </c>
      <c r="BG451" s="22">
        <f>VLOOKUP($B451,Sheet3!$A:$Z,19,FALSE)</f>
        <v>2.4508910924601716E-4</v>
      </c>
      <c r="BH451" s="22">
        <f>VLOOKUP($B451,Sheet3!$A:$Z,20,FALSE)</f>
        <v>6.8035654776377045E-4</v>
      </c>
      <c r="BI451" s="22">
        <f>VLOOKUP($B451,Sheet3!$A:$Z,21,FALSE)</f>
        <v>3.9119482261664564E-3</v>
      </c>
      <c r="BJ451" s="22">
        <f>VLOOKUP($B451,Sheet3!$A:$Z,22,FALSE)</f>
        <v>2.211252480393711E-4</v>
      </c>
      <c r="BK451" s="22">
        <f>VLOOKUP($B451,Sheet3!$A:$Z,23,FALSE)</f>
        <v>1.2400881141341212E-4</v>
      </c>
      <c r="BL451" s="22">
        <f>VLOOKUP($B451,Sheet3!$A:$Z,24,FALSE)</f>
        <v>1.9812908161556409E-4</v>
      </c>
      <c r="BM451" s="22">
        <f>VLOOKUP($B451,Sheet3!$A:$Z,25,FALSE)</f>
        <v>1.8729703816462457E-4</v>
      </c>
      <c r="BN451" s="22">
        <f>VLOOKUP($B451,Sheet3!$A:$Z,25,FALSE)</f>
        <v>1.8729703816462457E-4</v>
      </c>
    </row>
    <row r="452" spans="1:66" hidden="1" x14ac:dyDescent="0.2">
      <c r="A452" t="str">
        <f>VLOOKUP(B452,Sheet3!A:B,2,FALSE)</f>
        <v>compare with baikal</v>
      </c>
      <c r="B452" s="12" t="s">
        <v>144</v>
      </c>
      <c r="C452" s="13">
        <v>96.88</v>
      </c>
      <c r="D452" s="13">
        <v>3.92</v>
      </c>
      <c r="E452" s="12" t="s">
        <v>842</v>
      </c>
      <c r="F452" s="11" t="s">
        <v>846</v>
      </c>
      <c r="G452" s="13" t="s">
        <v>307</v>
      </c>
      <c r="H452" s="12"/>
      <c r="I452" s="12"/>
      <c r="J452" s="12" t="s">
        <v>308</v>
      </c>
      <c r="K452" s="12">
        <v>21</v>
      </c>
      <c r="L452" s="12">
        <v>100</v>
      </c>
      <c r="M452" s="12">
        <v>5.88</v>
      </c>
      <c r="N452" s="11"/>
      <c r="O452" s="11"/>
      <c r="P452" s="11"/>
      <c r="Q452" s="11"/>
      <c r="R452" s="11"/>
      <c r="S452" s="11"/>
      <c r="T452" s="11"/>
      <c r="U452" s="11" t="s">
        <v>848</v>
      </c>
      <c r="V452" s="12" t="s">
        <v>860</v>
      </c>
      <c r="W452" s="11"/>
      <c r="X452" s="14">
        <v>195</v>
      </c>
      <c r="Y452" s="14">
        <v>2783</v>
      </c>
      <c r="Z452" s="14">
        <v>195</v>
      </c>
      <c r="AA452" s="15">
        <v>0.91014476490146001</v>
      </c>
      <c r="AB452" s="16">
        <v>0.55554181541395298</v>
      </c>
      <c r="AC452" s="17">
        <v>2709013</v>
      </c>
      <c r="AD452" s="14">
        <v>70127</v>
      </c>
      <c r="AE452" s="14">
        <v>70127</v>
      </c>
      <c r="AF452" s="14">
        <v>13892.374358974301</v>
      </c>
      <c r="AG452" s="14">
        <v>13892.374358974301</v>
      </c>
      <c r="AH452" s="14">
        <v>27842</v>
      </c>
      <c r="AI452" s="14">
        <v>27842</v>
      </c>
      <c r="AJ452" s="14">
        <v>11</v>
      </c>
      <c r="AK452" s="14">
        <v>41</v>
      </c>
      <c r="AL452" s="14">
        <v>0</v>
      </c>
      <c r="AM452" s="14">
        <v>0</v>
      </c>
      <c r="AN452" s="14">
        <v>0</v>
      </c>
      <c r="AO452" s="14">
        <v>1</v>
      </c>
      <c r="AP452" s="14">
        <v>42</v>
      </c>
      <c r="AQ452" s="22">
        <f>VLOOKUP($B452,Sheet3!$A:$Z,3,FALSE)</f>
        <v>9.9816684506896965E-4</v>
      </c>
      <c r="AR452" s="22">
        <f>VLOOKUP($B452,Sheet3!$A:$Z,4,FALSE)</f>
        <v>1.0946701156393942E-3</v>
      </c>
      <c r="AS452" s="22">
        <f>VLOOKUP($B452,Sheet3!$A:$Z,5,FALSE)</f>
        <v>1.0988257506425157E-3</v>
      </c>
      <c r="AT452" s="22">
        <f>VLOOKUP($B452,Sheet3!$A:$Z,6,FALSE)</f>
        <v>1.2474328161259339E-3</v>
      </c>
      <c r="AU452" s="22">
        <f>VLOOKUP($B452,Sheet3!$A:$Z,6,FALSE)</f>
        <v>1.2474328161259339E-3</v>
      </c>
      <c r="AV452" s="22">
        <f>VLOOKUP($B452,Sheet3!$A:$Z,8,FALSE)</f>
        <v>1.9291274334141684E-3</v>
      </c>
      <c r="AW452" s="22">
        <f>VLOOKUP($B452,Sheet3!$A:$Z,9,FALSE)</f>
        <v>9.9951343159515702E-4</v>
      </c>
      <c r="AX452" s="22">
        <f>VLOOKUP($B452,Sheet3!$A:$Z,10,FALSE)</f>
        <v>1.8575691901720872E-3</v>
      </c>
      <c r="AY452" s="22">
        <f>VLOOKUP($B452,Sheet3!$A:$Z,11,FALSE)</f>
        <v>1.7237570397597895E-3</v>
      </c>
      <c r="AZ452" s="22">
        <f>VLOOKUP($B452,Sheet3!$A:$Z,12,FALSE)</f>
        <v>3.5709208480388016E-4</v>
      </c>
      <c r="BA452" s="22">
        <f>VLOOKUP($B452,Sheet3!$A:$Z,13,FALSE)</f>
        <v>2.0000882955147582E-3</v>
      </c>
      <c r="BB452" s="22">
        <f>VLOOKUP($B452,Sheet3!$A:$Z,14,FALSE)</f>
        <v>5.5348937457104475E-4</v>
      </c>
      <c r="BC452" s="23">
        <f>VLOOKUP($B452,Sheet3!$A:$Z,15,FALSE)</f>
        <v>1.9074024615106497E-3</v>
      </c>
      <c r="BD452" s="22">
        <f>VLOOKUP($B452,Sheet3!$A:$Z,16,FALSE)</f>
        <v>1.4560426297124762E-3</v>
      </c>
      <c r="BE452" s="22">
        <f>VLOOKUP($B452,Sheet3!$A:$Z,17,FALSE)</f>
        <v>1.0852276013135051E-3</v>
      </c>
      <c r="BF452" s="22">
        <f>VLOOKUP($B452,Sheet3!$A:$Z,18,FALSE)</f>
        <v>1.1221023071422867E-3</v>
      </c>
      <c r="BG452" s="22">
        <f>VLOOKUP($B452,Sheet3!$A:$Z,19,FALSE)</f>
        <v>1.8977214895612158E-3</v>
      </c>
      <c r="BH452" s="22">
        <f>VLOOKUP($B452,Sheet3!$A:$Z,20,FALSE)</f>
        <v>8.1125390636561522E-4</v>
      </c>
      <c r="BI452" s="22">
        <f>VLOOKUP($B452,Sheet3!$A:$Z,21,FALSE)</f>
        <v>6.5390315470134196E-4</v>
      </c>
      <c r="BJ452" s="22">
        <f>VLOOKUP($B452,Sheet3!$A:$Z,22,FALSE)</f>
        <v>1.9019935879845014E-3</v>
      </c>
      <c r="BK452" s="22">
        <f>VLOOKUP($B452,Sheet3!$A:$Z,23,FALSE)</f>
        <v>2.2223559781601684E-3</v>
      </c>
      <c r="BL452" s="22">
        <f>VLOOKUP($B452,Sheet3!$A:$Z,24,FALSE)</f>
        <v>2.2270950147828049E-3</v>
      </c>
      <c r="BM452" s="22">
        <f>VLOOKUP($B452,Sheet3!$A:$Z,25,FALSE)</f>
        <v>2.0621991925939102E-3</v>
      </c>
      <c r="BN452" s="22">
        <f>VLOOKUP($B452,Sheet3!$A:$Z,25,FALSE)</f>
        <v>2.0621991925939102E-3</v>
      </c>
    </row>
    <row r="453" spans="1:66" hidden="1" x14ac:dyDescent="0.2">
      <c r="A453" t="str">
        <f>VLOOKUP(B453,Sheet3!A:B,2,FALSE)</f>
        <v>compare with baikal</v>
      </c>
      <c r="B453" s="12" t="s">
        <v>60</v>
      </c>
      <c r="C453" s="13">
        <v>95.12</v>
      </c>
      <c r="D453" s="13">
        <v>0.41</v>
      </c>
      <c r="E453" s="12" t="s">
        <v>842</v>
      </c>
      <c r="F453" s="11" t="s">
        <v>878</v>
      </c>
      <c r="G453" s="13" t="s">
        <v>307</v>
      </c>
      <c r="H453" s="12"/>
      <c r="I453" s="12"/>
      <c r="J453" s="12" t="s">
        <v>308</v>
      </c>
      <c r="K453" s="12">
        <v>23</v>
      </c>
      <c r="L453" s="12">
        <v>98.04</v>
      </c>
      <c r="M453" s="12">
        <v>1.96</v>
      </c>
      <c r="N453" s="11" t="s">
        <v>309</v>
      </c>
      <c r="O453" s="11" t="s">
        <v>496</v>
      </c>
      <c r="P453" s="11" t="s">
        <v>795</v>
      </c>
      <c r="Q453" s="11" t="s">
        <v>796</v>
      </c>
      <c r="R453" s="11" t="s">
        <v>847</v>
      </c>
      <c r="S453" s="11" t="s">
        <v>879</v>
      </c>
      <c r="T453" s="11" t="s">
        <v>312</v>
      </c>
      <c r="U453" s="11" t="s">
        <v>848</v>
      </c>
      <c r="V453" s="12" t="s">
        <v>880</v>
      </c>
      <c r="W453" s="11" t="s">
        <v>881</v>
      </c>
      <c r="X453" s="14">
        <v>97</v>
      </c>
      <c r="Y453" s="14">
        <v>2164</v>
      </c>
      <c r="Z453" s="14">
        <v>97</v>
      </c>
      <c r="AA453" s="15">
        <v>0.93772919205874306</v>
      </c>
      <c r="AB453" s="16">
        <v>0.58385178869310295</v>
      </c>
      <c r="AC453" s="17">
        <v>2261204</v>
      </c>
      <c r="AD453" s="14">
        <v>171720</v>
      </c>
      <c r="AE453" s="14">
        <v>171720</v>
      </c>
      <c r="AF453" s="14">
        <v>23311.381443298898</v>
      </c>
      <c r="AG453" s="14">
        <v>23311.381443298898</v>
      </c>
      <c r="AH453" s="14">
        <v>47524</v>
      </c>
      <c r="AI453" s="14">
        <v>47524</v>
      </c>
      <c r="AJ453" s="14">
        <v>11</v>
      </c>
      <c r="AK453" s="14">
        <v>40</v>
      </c>
      <c r="AL453" s="14">
        <v>0</v>
      </c>
      <c r="AM453" s="14">
        <v>1</v>
      </c>
      <c r="AN453" s="14">
        <v>0</v>
      </c>
      <c r="AO453" s="14">
        <v>1</v>
      </c>
      <c r="AP453" s="14">
        <v>42</v>
      </c>
      <c r="AQ453" s="22">
        <f>VLOOKUP($B453,Sheet3!$A:$Z,3,FALSE)</f>
        <v>3.5224031099167401E-3</v>
      </c>
      <c r="AR453" s="22">
        <f>VLOOKUP($B453,Sheet3!$A:$Z,4,FALSE)</f>
        <v>3.0851860391169846E-3</v>
      </c>
      <c r="AS453" s="22">
        <f>VLOOKUP($B453,Sheet3!$A:$Z,5,FALSE)</f>
        <v>3.2139445656411271E-3</v>
      </c>
      <c r="AT453" s="22">
        <f>VLOOKUP($B453,Sheet3!$A:$Z,6,FALSE)</f>
        <v>4.2511155712963294E-3</v>
      </c>
      <c r="AU453" s="22">
        <f>VLOOKUP($B453,Sheet3!$A:$Z,6,FALSE)</f>
        <v>4.2511155712963294E-3</v>
      </c>
      <c r="AV453" s="22">
        <f>VLOOKUP($B453,Sheet3!$A:$Z,8,FALSE)</f>
        <v>6.4535758102054639E-3</v>
      </c>
      <c r="AW453" s="22">
        <f>VLOOKUP($B453,Sheet3!$A:$Z,9,FALSE)</f>
        <v>2.8540853049001903E-3</v>
      </c>
      <c r="AX453" s="22">
        <f>VLOOKUP($B453,Sheet3!$A:$Z,10,FALSE)</f>
        <v>5.3886244561506744E-3</v>
      </c>
      <c r="AY453" s="22">
        <f>VLOOKUP($B453,Sheet3!$A:$Z,11,FALSE)</f>
        <v>2.5883810199871984E-3</v>
      </c>
      <c r="AZ453" s="22">
        <f>VLOOKUP($B453,Sheet3!$A:$Z,12,FALSE)</f>
        <v>3.4966554270599997E-4</v>
      </c>
      <c r="BA453" s="22">
        <f>VLOOKUP($B453,Sheet3!$A:$Z,13,FALSE)</f>
        <v>2.7873498811239487E-3</v>
      </c>
      <c r="BB453" s="22">
        <f>VLOOKUP($B453,Sheet3!$A:$Z,14,FALSE)</f>
        <v>9.4297054780085026E-4</v>
      </c>
      <c r="BC453" s="23">
        <f>VLOOKUP($B453,Sheet3!$A:$Z,15,FALSE)</f>
        <v>3.0438967502520371E-3</v>
      </c>
      <c r="BD453" s="22">
        <f>VLOOKUP($B453,Sheet3!$A:$Z,16,FALSE)</f>
        <v>4.7290011968934755E-3</v>
      </c>
      <c r="BE453" s="22">
        <f>VLOOKUP($B453,Sheet3!$A:$Z,17,FALSE)</f>
        <v>3.8292074555401493E-3</v>
      </c>
      <c r="BF453" s="22">
        <f>VLOOKUP($B453,Sheet3!$A:$Z,18,FALSE)</f>
        <v>3.610570738722594E-3</v>
      </c>
      <c r="BG453" s="22">
        <f>VLOOKUP($B453,Sheet3!$A:$Z,19,FALSE)</f>
        <v>5.3718668693863714E-3</v>
      </c>
      <c r="BH453" s="22">
        <f>VLOOKUP($B453,Sheet3!$A:$Z,20,FALSE)</f>
        <v>2.2299742183700027E-3</v>
      </c>
      <c r="BI453" s="22">
        <f>VLOOKUP($B453,Sheet3!$A:$Z,21,FALSE)</f>
        <v>1.8818902968780876E-3</v>
      </c>
      <c r="BJ453" s="22">
        <f>VLOOKUP($B453,Sheet3!$A:$Z,22,FALSE)</f>
        <v>5.400099247541386E-3</v>
      </c>
      <c r="BK453" s="22">
        <f>VLOOKUP($B453,Sheet3!$A:$Z,23,FALSE)</f>
        <v>4.4031113858434712E-3</v>
      </c>
      <c r="BL453" s="22">
        <f>VLOOKUP($B453,Sheet3!$A:$Z,24,FALSE)</f>
        <v>6.2952709747972407E-3</v>
      </c>
      <c r="BM453" s="22">
        <f>VLOOKUP($B453,Sheet3!$A:$Z,25,FALSE)</f>
        <v>6.0766383123763224E-3</v>
      </c>
      <c r="BN453" s="22">
        <f>VLOOKUP($B453,Sheet3!$A:$Z,25,FALSE)</f>
        <v>6.0766383123763224E-3</v>
      </c>
    </row>
    <row r="454" spans="1:66" hidden="1" x14ac:dyDescent="0.2">
      <c r="A454" t="str">
        <f>VLOOKUP(B454,Sheet3!A:B,2,FALSE)</f>
        <v>compare with baikal</v>
      </c>
      <c r="B454" s="12" t="s">
        <v>23</v>
      </c>
      <c r="C454" s="13">
        <v>93.23</v>
      </c>
      <c r="D454" s="13">
        <v>1.39</v>
      </c>
      <c r="E454" s="12" t="s">
        <v>842</v>
      </c>
      <c r="F454" s="11" t="s">
        <v>878</v>
      </c>
      <c r="G454" s="13" t="s">
        <v>307</v>
      </c>
      <c r="H454" s="12"/>
      <c r="I454" s="12"/>
      <c r="J454" s="12" t="s">
        <v>308</v>
      </c>
      <c r="K454" s="12">
        <v>22</v>
      </c>
      <c r="L454" s="12">
        <v>96.08</v>
      </c>
      <c r="M454" s="12">
        <v>0</v>
      </c>
      <c r="N454" s="11"/>
      <c r="O454" s="11"/>
      <c r="P454" s="11"/>
      <c r="Q454" s="11"/>
      <c r="R454" s="11"/>
      <c r="S454" s="11"/>
      <c r="T454" s="11"/>
      <c r="U454" s="11" t="s">
        <v>848</v>
      </c>
      <c r="V454" s="12" t="s">
        <v>882</v>
      </c>
      <c r="W454" s="11"/>
      <c r="X454" s="14">
        <v>49</v>
      </c>
      <c r="Y454" s="14">
        <v>1588</v>
      </c>
      <c r="Z454" s="14">
        <v>49</v>
      </c>
      <c r="AA454" s="15">
        <v>0.95297982456084196</v>
      </c>
      <c r="AB454" s="16">
        <v>0.58920672518901795</v>
      </c>
      <c r="AC454" s="17">
        <v>1563733</v>
      </c>
      <c r="AD454" s="14">
        <v>185205</v>
      </c>
      <c r="AE454" s="14">
        <v>185205</v>
      </c>
      <c r="AF454" s="14">
        <v>31912.918367346902</v>
      </c>
      <c r="AG454" s="14">
        <v>31912.918367346902</v>
      </c>
      <c r="AH454" s="14">
        <v>100752</v>
      </c>
      <c r="AI454" s="14">
        <v>100752</v>
      </c>
      <c r="AJ454" s="14">
        <v>11</v>
      </c>
      <c r="AK454" s="14">
        <v>38</v>
      </c>
      <c r="AL454" s="14">
        <v>0</v>
      </c>
      <c r="AM454" s="14">
        <v>1</v>
      </c>
      <c r="AN454" s="14">
        <v>0</v>
      </c>
      <c r="AO454" s="14">
        <v>0</v>
      </c>
      <c r="AP454" s="14">
        <v>39</v>
      </c>
      <c r="AQ454" s="22">
        <f>VLOOKUP($B454,Sheet3!$A:$Z,3,FALSE)</f>
        <v>7.4929005576121815E-3</v>
      </c>
      <c r="AR454" s="22">
        <f>VLOOKUP($B454,Sheet3!$A:$Z,4,FALSE)</f>
        <v>8.007150562969639E-3</v>
      </c>
      <c r="AS454" s="22">
        <f>VLOOKUP($B454,Sheet3!$A:$Z,5,FALSE)</f>
        <v>8.0002546018882771E-3</v>
      </c>
      <c r="AT454" s="22">
        <f>VLOOKUP($B454,Sheet3!$A:$Z,6,FALSE)</f>
        <v>1.0047321236700506E-2</v>
      </c>
      <c r="AU454" s="22">
        <f>VLOOKUP($B454,Sheet3!$A:$Z,6,FALSE)</f>
        <v>1.0047321236700506E-2</v>
      </c>
      <c r="AV454" s="22">
        <f>VLOOKUP($B454,Sheet3!$A:$Z,8,FALSE)</f>
        <v>1.294083531350493E-2</v>
      </c>
      <c r="AW454" s="22">
        <f>VLOOKUP($B454,Sheet3!$A:$Z,9,FALSE)</f>
        <v>7.1878148610849246E-3</v>
      </c>
      <c r="AX454" s="22">
        <f>VLOOKUP($B454,Sheet3!$A:$Z,10,FALSE)</f>
        <v>1.1965262847095336E-2</v>
      </c>
      <c r="AY454" s="22">
        <f>VLOOKUP($B454,Sheet3!$A:$Z,11,FALSE)</f>
        <v>1.39985137406262E-2</v>
      </c>
      <c r="AZ454" s="22">
        <f>VLOOKUP($B454,Sheet3!$A:$Z,12,FALSE)</f>
        <v>2.4036488952840056E-4</v>
      </c>
      <c r="BA454" s="22">
        <f>VLOOKUP($B454,Sheet3!$A:$Z,13,FALSE)</f>
        <v>1.454093493393061E-2</v>
      </c>
      <c r="BB454" s="22">
        <f>VLOOKUP($B454,Sheet3!$A:$Z,14,FALSE)</f>
        <v>4.6559562052418013E-4</v>
      </c>
      <c r="BC454" s="23">
        <f>VLOOKUP($B454,Sheet3!$A:$Z,15,FALSE)</f>
        <v>1.5819288410454015E-2</v>
      </c>
      <c r="BD454" s="22">
        <f>VLOOKUP($B454,Sheet3!$A:$Z,16,FALSE)</f>
        <v>1.0739823450295534E-2</v>
      </c>
      <c r="BE454" s="22">
        <f>VLOOKUP($B454,Sheet3!$A:$Z,17,FALSE)</f>
        <v>7.4200784233226062E-3</v>
      </c>
      <c r="BF454" s="22">
        <f>VLOOKUP($B454,Sheet3!$A:$Z,18,FALSE)</f>
        <v>7.5683386569387699E-3</v>
      </c>
      <c r="BG454" s="22">
        <f>VLOOKUP($B454,Sheet3!$A:$Z,19,FALSE)</f>
        <v>1.3549948933312605E-2</v>
      </c>
      <c r="BH454" s="22">
        <f>VLOOKUP($B454,Sheet3!$A:$Z,20,FALSE)</f>
        <v>5.7823265105211635E-3</v>
      </c>
      <c r="BI454" s="22">
        <f>VLOOKUP($B454,Sheet3!$A:$Z,21,FALSE)</f>
        <v>4.6999938465092971E-3</v>
      </c>
      <c r="BJ454" s="22">
        <f>VLOOKUP($B454,Sheet3!$A:$Z,22,FALSE)</f>
        <v>1.6617207151159951E-2</v>
      </c>
      <c r="BK454" s="22">
        <f>VLOOKUP($B454,Sheet3!$A:$Z,23,FALSE)</f>
        <v>1.3998768866919292E-2</v>
      </c>
      <c r="BL454" s="22">
        <f>VLOOKUP($B454,Sheet3!$A:$Z,24,FALSE)</f>
        <v>2.0178765768912948E-2</v>
      </c>
      <c r="BM454" s="22">
        <f>VLOOKUP($B454,Sheet3!$A:$Z,25,FALSE)</f>
        <v>1.7169284385016741E-2</v>
      </c>
      <c r="BN454" s="22">
        <f>VLOOKUP($B454,Sheet3!$A:$Z,25,FALSE)</f>
        <v>1.7169284385016741E-2</v>
      </c>
    </row>
    <row r="455" spans="1:66" hidden="1" x14ac:dyDescent="0.2">
      <c r="A455">
        <f>VLOOKUP(B455,Sheet3!A:B,2,FALSE)</f>
        <v>0</v>
      </c>
      <c r="B455" s="12" t="s">
        <v>1803</v>
      </c>
      <c r="C455" s="13">
        <v>88.12</v>
      </c>
      <c r="D455" s="13">
        <v>4.6500000000000004</v>
      </c>
      <c r="E455" s="12" t="s">
        <v>1795</v>
      </c>
      <c r="F455" s="11" t="s">
        <v>1796</v>
      </c>
      <c r="G455" s="13" t="s">
        <v>307</v>
      </c>
      <c r="H455" s="12"/>
      <c r="I455" s="12"/>
      <c r="J455" s="12" t="s">
        <v>308</v>
      </c>
      <c r="K455" s="12">
        <v>2</v>
      </c>
      <c r="L455" s="12">
        <v>88.24</v>
      </c>
      <c r="M455" s="12">
        <v>7.84</v>
      </c>
      <c r="N455" s="11" t="s">
        <v>309</v>
      </c>
      <c r="O455" s="11" t="s">
        <v>1299</v>
      </c>
      <c r="P455" s="11" t="s">
        <v>1797</v>
      </c>
      <c r="Q455" s="11" t="s">
        <v>1798</v>
      </c>
      <c r="R455" s="11" t="s">
        <v>1799</v>
      </c>
      <c r="S455" s="11" t="s">
        <v>1804</v>
      </c>
      <c r="T455" s="11" t="s">
        <v>312</v>
      </c>
      <c r="U455" s="11" t="s">
        <v>1796</v>
      </c>
      <c r="V455" s="12" t="s">
        <v>1805</v>
      </c>
      <c r="W455" s="11" t="s">
        <v>1802</v>
      </c>
      <c r="X455" s="14">
        <v>630</v>
      </c>
      <c r="Y455" s="14">
        <v>2756</v>
      </c>
      <c r="Z455" s="14">
        <v>630</v>
      </c>
      <c r="AA455" s="15">
        <v>0.92021311767337999</v>
      </c>
      <c r="AB455" s="16">
        <v>0.69121202717533703</v>
      </c>
      <c r="AC455" s="17">
        <v>2858327</v>
      </c>
      <c r="AD455" s="14">
        <v>38200</v>
      </c>
      <c r="AE455" s="14">
        <v>38200</v>
      </c>
      <c r="AF455" s="14">
        <v>4537.0269841269801</v>
      </c>
      <c r="AG455" s="14">
        <v>4537.0269841269801</v>
      </c>
      <c r="AH455" s="14">
        <v>5693</v>
      </c>
      <c r="AI455" s="14">
        <v>5693</v>
      </c>
      <c r="AJ455" s="14">
        <v>11</v>
      </c>
      <c r="AK455" s="14">
        <v>38</v>
      </c>
      <c r="AL455" s="14">
        <v>0</v>
      </c>
      <c r="AM455" s="14">
        <v>0</v>
      </c>
      <c r="AN455" s="14">
        <v>0</v>
      </c>
      <c r="AO455" s="14">
        <v>0</v>
      </c>
      <c r="AP455" s="14">
        <v>38</v>
      </c>
      <c r="AQ455" s="22">
        <f>VLOOKUP($B455,Sheet3!$A:$Z,3,FALSE)</f>
        <v>1.9855039824003887E-4</v>
      </c>
      <c r="AR455" s="22">
        <f>VLOOKUP($B455,Sheet3!$A:$Z,4,FALSE)</f>
        <v>1.8343610291293432E-4</v>
      </c>
      <c r="AS455" s="22">
        <f>VLOOKUP($B455,Sheet3!$A:$Z,5,FALSE)</f>
        <v>1.9154021863427884E-4</v>
      </c>
      <c r="AT455" s="22">
        <f>VLOOKUP($B455,Sheet3!$A:$Z,6,FALSE)</f>
        <v>1.4053456391919852E-4</v>
      </c>
      <c r="AU455" s="22">
        <f>VLOOKUP($B455,Sheet3!$A:$Z,6,FALSE)</f>
        <v>1.4053456391919852E-4</v>
      </c>
      <c r="AV455" s="22">
        <f>VLOOKUP($B455,Sheet3!$A:$Z,8,FALSE)</f>
        <v>4.9243347378276131E-5</v>
      </c>
      <c r="AW455" s="22">
        <f>VLOOKUP($B455,Sheet3!$A:$Z,9,FALSE)</f>
        <v>6.6064218903273068E-4</v>
      </c>
      <c r="AX455" s="22">
        <f>VLOOKUP($B455,Sheet3!$A:$Z,10,FALSE)</f>
        <v>4.7723877745509783E-5</v>
      </c>
      <c r="AY455" s="22">
        <f>VLOOKUP($B455,Sheet3!$A:$Z,11,FALSE)</f>
        <v>6.3322964756946072E-5</v>
      </c>
      <c r="AZ455" s="22">
        <f>VLOOKUP($B455,Sheet3!$A:$Z,12,FALSE)</f>
        <v>1.0850969738492979E-3</v>
      </c>
      <c r="BA455" s="22">
        <f>VLOOKUP($B455,Sheet3!$A:$Z,13,FALSE)</f>
        <v>6.1508903082978225E-5</v>
      </c>
      <c r="BB455" s="22">
        <f>VLOOKUP($B455,Sheet3!$A:$Z,14,FALSE)</f>
        <v>5.7955774923857306E-4</v>
      </c>
      <c r="BC455" s="23">
        <f>VLOOKUP($B455,Sheet3!$A:$Z,15,FALSE)</f>
        <v>5.0947227077397378E-5</v>
      </c>
      <c r="BD455" s="22">
        <f>VLOOKUP($B455,Sheet3!$A:$Z,16,FALSE)</f>
        <v>1.4095928351510236E-4</v>
      </c>
      <c r="BE455" s="22">
        <f>VLOOKUP($B455,Sheet3!$A:$Z,17,FALSE)</f>
        <v>2.1940225499477434E-4</v>
      </c>
      <c r="BF455" s="22">
        <f>VLOOKUP($B455,Sheet3!$A:$Z,18,FALSE)</f>
        <v>1.660466468393352E-4</v>
      </c>
      <c r="BG455" s="22">
        <f>VLOOKUP($B455,Sheet3!$A:$Z,19,FALSE)</f>
        <v>5.0958739208111866E-5</v>
      </c>
      <c r="BH455" s="22">
        <f>VLOOKUP($B455,Sheet3!$A:$Z,20,FALSE)</f>
        <v>4.9600323984227415E-4</v>
      </c>
      <c r="BI455" s="22">
        <f>VLOOKUP($B455,Sheet3!$A:$Z,21,FALSE)</f>
        <v>5.0106548741508515E-4</v>
      </c>
      <c r="BJ455" s="22">
        <f>VLOOKUP($B455,Sheet3!$A:$Z,22,FALSE)</f>
        <v>3.1565043578544771E-5</v>
      </c>
      <c r="BK455" s="22">
        <f>VLOOKUP($B455,Sheet3!$A:$Z,23,FALSE)</f>
        <v>2.5574314474675114E-5</v>
      </c>
      <c r="BL455" s="22">
        <f>VLOOKUP($B455,Sheet3!$A:$Z,24,FALSE)</f>
        <v>3.5012640533953958E-5</v>
      </c>
      <c r="BM455" s="22">
        <f>VLOOKUP($B455,Sheet3!$A:$Z,25,FALSE)</f>
        <v>4.0793647332145427E-5</v>
      </c>
      <c r="BN455" s="22">
        <f>VLOOKUP($B455,Sheet3!$A:$Z,25,FALSE)</f>
        <v>4.0793647332145427E-5</v>
      </c>
    </row>
    <row r="456" spans="1:66" hidden="1" x14ac:dyDescent="0.2">
      <c r="A456">
        <f>VLOOKUP(B456,Sheet3!A:B,2,FALSE)</f>
        <v>0</v>
      </c>
      <c r="B456" s="12" t="s">
        <v>1806</v>
      </c>
      <c r="C456" s="13">
        <v>96.32</v>
      </c>
      <c r="D456" s="13">
        <v>1.1399999999999999</v>
      </c>
      <c r="E456" s="12" t="s">
        <v>1795</v>
      </c>
      <c r="F456" s="11" t="s">
        <v>1796</v>
      </c>
      <c r="G456" s="13" t="s">
        <v>307</v>
      </c>
      <c r="H456" s="12"/>
      <c r="I456" s="12"/>
      <c r="J456" s="12" t="s">
        <v>308</v>
      </c>
      <c r="K456" s="12">
        <v>1</v>
      </c>
      <c r="L456" s="12">
        <v>94.12</v>
      </c>
      <c r="M456" s="12">
        <v>2.63</v>
      </c>
      <c r="N456" s="11" t="s">
        <v>309</v>
      </c>
      <c r="O456" s="11" t="s">
        <v>1299</v>
      </c>
      <c r="P456" s="11" t="s">
        <v>1797</v>
      </c>
      <c r="Q456" s="11" t="s">
        <v>1798</v>
      </c>
      <c r="R456" s="11" t="s">
        <v>1799</v>
      </c>
      <c r="S456" s="11" t="s">
        <v>1807</v>
      </c>
      <c r="T456" s="11" t="s">
        <v>312</v>
      </c>
      <c r="U456" s="11" t="s">
        <v>1796</v>
      </c>
      <c r="V456" s="12" t="s">
        <v>1808</v>
      </c>
      <c r="W456" s="11" t="s">
        <v>1802</v>
      </c>
      <c r="X456" s="14">
        <v>170</v>
      </c>
      <c r="Y456" s="14">
        <v>2143</v>
      </c>
      <c r="Z456" s="14">
        <v>170</v>
      </c>
      <c r="AA456" s="15">
        <v>0.93765914547754303</v>
      </c>
      <c r="AB456" s="16">
        <v>0.65301744779367799</v>
      </c>
      <c r="AC456" s="17">
        <v>2422312</v>
      </c>
      <c r="AD456" s="14">
        <v>89428</v>
      </c>
      <c r="AE456" s="14">
        <v>89428</v>
      </c>
      <c r="AF456" s="14">
        <v>14248.894117647</v>
      </c>
      <c r="AG456" s="14">
        <v>14248.894117647</v>
      </c>
      <c r="AH456" s="14">
        <v>21181</v>
      </c>
      <c r="AI456" s="14">
        <v>21181</v>
      </c>
      <c r="AJ456" s="14">
        <v>11</v>
      </c>
      <c r="AK456" s="14">
        <v>47</v>
      </c>
      <c r="AL456" s="14">
        <v>0</v>
      </c>
      <c r="AM456" s="14">
        <v>0</v>
      </c>
      <c r="AN456" s="14">
        <v>0</v>
      </c>
      <c r="AO456" s="14">
        <v>0</v>
      </c>
      <c r="AP456" s="14">
        <v>47</v>
      </c>
      <c r="AQ456" s="22">
        <f>VLOOKUP($B456,Sheet3!$A:$Z,3,FALSE)</f>
        <v>5.7628651400629376E-4</v>
      </c>
      <c r="AR456" s="22">
        <f>VLOOKUP($B456,Sheet3!$A:$Z,4,FALSE)</f>
        <v>4.0286594302432185E-4</v>
      </c>
      <c r="AS456" s="22">
        <f>VLOOKUP($B456,Sheet3!$A:$Z,5,FALSE)</f>
        <v>3.7798299337460562E-4</v>
      </c>
      <c r="AT456" s="22">
        <f>VLOOKUP($B456,Sheet3!$A:$Z,6,FALSE)</f>
        <v>3.793457431324795E-4</v>
      </c>
      <c r="AU456" s="22">
        <f>VLOOKUP($B456,Sheet3!$A:$Z,6,FALSE)</f>
        <v>3.793457431324795E-4</v>
      </c>
      <c r="AV456" s="22">
        <f>VLOOKUP($B456,Sheet3!$A:$Z,8,FALSE)</f>
        <v>3.3922430290983356E-4</v>
      </c>
      <c r="AW456" s="22">
        <f>VLOOKUP($B456,Sheet3!$A:$Z,9,FALSE)</f>
        <v>6.6573955152150592E-4</v>
      </c>
      <c r="AX456" s="22">
        <f>VLOOKUP($B456,Sheet3!$A:$Z,10,FALSE)</f>
        <v>2.858916559843199E-4</v>
      </c>
      <c r="AY456" s="22">
        <f>VLOOKUP($B456,Sheet3!$A:$Z,11,FALSE)</f>
        <v>2.9471179721947302E-4</v>
      </c>
      <c r="AZ456" s="22">
        <f>VLOOKUP($B456,Sheet3!$A:$Z,12,FALSE)</f>
        <v>4.5467156632416885E-4</v>
      </c>
      <c r="BA456" s="22">
        <f>VLOOKUP($B456,Sheet3!$A:$Z,13,FALSE)</f>
        <v>3.4199478234627894E-4</v>
      </c>
      <c r="BB456" s="22">
        <f>VLOOKUP($B456,Sheet3!$A:$Z,14,FALSE)</f>
        <v>4.9480065007498873E-4</v>
      </c>
      <c r="BC456" s="23">
        <f>VLOOKUP($B456,Sheet3!$A:$Z,15,FALSE)</f>
        <v>2.5522396768290782E-4</v>
      </c>
      <c r="BD456" s="22">
        <f>VLOOKUP($B456,Sheet3!$A:$Z,16,FALSE)</f>
        <v>4.16390145161379E-4</v>
      </c>
      <c r="BE456" s="22">
        <f>VLOOKUP($B456,Sheet3!$A:$Z,17,FALSE)</f>
        <v>4.4204983491416951E-4</v>
      </c>
      <c r="BF456" s="22">
        <f>VLOOKUP($B456,Sheet3!$A:$Z,18,FALSE)</f>
        <v>3.6566679968940276E-4</v>
      </c>
      <c r="BG456" s="22">
        <f>VLOOKUP($B456,Sheet3!$A:$Z,19,FALSE)</f>
        <v>1.9736298315666014E-4</v>
      </c>
      <c r="BH456" s="22">
        <f>VLOOKUP($B456,Sheet3!$A:$Z,20,FALSE)</f>
        <v>3.1120957605625473E-4</v>
      </c>
      <c r="BI456" s="22">
        <f>VLOOKUP($B456,Sheet3!$A:$Z,21,FALSE)</f>
        <v>4.731422702086859E-3</v>
      </c>
      <c r="BJ456" s="22">
        <f>VLOOKUP($B456,Sheet3!$A:$Z,22,FALSE)</f>
        <v>1.5043113832906001E-4</v>
      </c>
      <c r="BK456" s="22">
        <f>VLOOKUP($B456,Sheet3!$A:$Z,23,FALSE)</f>
        <v>9.0415580268428679E-5</v>
      </c>
      <c r="BL456" s="22">
        <f>VLOOKUP($B456,Sheet3!$A:$Z,24,FALSE)</f>
        <v>1.5067431732035017E-4</v>
      </c>
      <c r="BM456" s="22">
        <f>VLOOKUP($B456,Sheet3!$A:$Z,25,FALSE)</f>
        <v>1.3873088830773571E-4</v>
      </c>
      <c r="BN456" s="22">
        <f>VLOOKUP($B456,Sheet3!$A:$Z,25,FALSE)</f>
        <v>1.3873088830773571E-4</v>
      </c>
    </row>
    <row r="457" spans="1:66" hidden="1" x14ac:dyDescent="0.2">
      <c r="A457">
        <f>VLOOKUP(B457,Sheet3!A:B,2,FALSE)</f>
        <v>0</v>
      </c>
      <c r="B457" s="12" t="s">
        <v>1809</v>
      </c>
      <c r="C457" s="13">
        <v>97.73</v>
      </c>
      <c r="D457" s="13">
        <v>0</v>
      </c>
      <c r="E457" s="12" t="s">
        <v>1795</v>
      </c>
      <c r="F457" s="11" t="s">
        <v>1796</v>
      </c>
      <c r="G457" s="13" t="s">
        <v>307</v>
      </c>
      <c r="H457" s="12"/>
      <c r="I457" s="12"/>
      <c r="J457" s="12" t="s">
        <v>308</v>
      </c>
      <c r="K457" s="12">
        <v>4</v>
      </c>
      <c r="L457" s="12">
        <v>96.08</v>
      </c>
      <c r="M457" s="12">
        <v>5.26</v>
      </c>
      <c r="N457" s="11" t="s">
        <v>309</v>
      </c>
      <c r="O457" s="11" t="s">
        <v>1299</v>
      </c>
      <c r="P457" s="11" t="s">
        <v>1797</v>
      </c>
      <c r="Q457" s="11" t="s">
        <v>1798</v>
      </c>
      <c r="R457" s="11" t="s">
        <v>1799</v>
      </c>
      <c r="S457" s="11" t="s">
        <v>1810</v>
      </c>
      <c r="T457" s="11" t="s">
        <v>312</v>
      </c>
      <c r="U457" s="11" t="s">
        <v>1796</v>
      </c>
      <c r="V457" s="12" t="s">
        <v>1811</v>
      </c>
      <c r="W457" s="11" t="s">
        <v>1812</v>
      </c>
      <c r="X457" s="14">
        <v>104</v>
      </c>
      <c r="Y457" s="14">
        <v>2654</v>
      </c>
      <c r="Z457" s="14">
        <v>104</v>
      </c>
      <c r="AA457" s="15">
        <v>0.89215538159187402</v>
      </c>
      <c r="AB457" s="16">
        <v>0.72126336520170098</v>
      </c>
      <c r="AC457" s="17">
        <v>3144079</v>
      </c>
      <c r="AD457" s="14">
        <v>217715</v>
      </c>
      <c r="AE457" s="14">
        <v>217715</v>
      </c>
      <c r="AF457" s="14">
        <v>30231.5288461538</v>
      </c>
      <c r="AG457" s="14">
        <v>30231.5288461538</v>
      </c>
      <c r="AH457" s="14">
        <v>73273</v>
      </c>
      <c r="AI457" s="14">
        <v>73273</v>
      </c>
      <c r="AJ457" s="14">
        <v>11</v>
      </c>
      <c r="AK457" s="14">
        <v>46</v>
      </c>
      <c r="AL457" s="14">
        <v>0</v>
      </c>
      <c r="AM457" s="14">
        <v>0</v>
      </c>
      <c r="AN457" s="14">
        <v>0</v>
      </c>
      <c r="AO457" s="14">
        <v>0</v>
      </c>
      <c r="AP457" s="14">
        <v>46</v>
      </c>
      <c r="AQ457" s="22">
        <f>VLOOKUP($B457,Sheet3!$A:$Z,3,FALSE)</f>
        <v>1.8713114840300834E-3</v>
      </c>
      <c r="AR457" s="22">
        <f>VLOOKUP($B457,Sheet3!$A:$Z,4,FALSE)</f>
        <v>3.0150086064694863E-4</v>
      </c>
      <c r="AS457" s="22">
        <f>VLOOKUP($B457,Sheet3!$A:$Z,5,FALSE)</f>
        <v>6.134600076256625E-4</v>
      </c>
      <c r="AT457" s="22">
        <f>VLOOKUP($B457,Sheet3!$A:$Z,6,FALSE)</f>
        <v>3.3405855300931752E-4</v>
      </c>
      <c r="AU457" s="22">
        <f>VLOOKUP($B457,Sheet3!$A:$Z,6,FALSE)</f>
        <v>3.3405855300931752E-4</v>
      </c>
      <c r="AV457" s="22">
        <f>VLOOKUP($B457,Sheet3!$A:$Z,8,FALSE)</f>
        <v>2.0183467487276487E-6</v>
      </c>
      <c r="AW457" s="22">
        <f>VLOOKUP($B457,Sheet3!$A:$Z,9,FALSE)</f>
        <v>5.3886419718799699E-5</v>
      </c>
      <c r="AX457" s="22">
        <f>VLOOKUP($B457,Sheet3!$A:$Z,10,FALSE)</f>
        <v>2.1996923989397306E-6</v>
      </c>
      <c r="AY457" s="22">
        <f>VLOOKUP($B457,Sheet3!$A:$Z,11,FALSE)</f>
        <v>1.0777480571148852E-6</v>
      </c>
      <c r="AZ457" s="22">
        <f>VLOOKUP($B457,Sheet3!$A:$Z,12,FALSE)</f>
        <v>9.9611392161792398E-5</v>
      </c>
      <c r="BA457" s="22">
        <f>VLOOKUP($B457,Sheet3!$A:$Z,13,FALSE)</f>
        <v>1.1197038293510846E-6</v>
      </c>
      <c r="BB457" s="22">
        <f>VLOOKUP($B457,Sheet3!$A:$Z,14,FALSE)</f>
        <v>2.9333912213362575E-5</v>
      </c>
      <c r="BC457" s="23">
        <f>VLOOKUP($B457,Sheet3!$A:$Z,15,FALSE)</f>
        <v>1.3426977340819177E-6</v>
      </c>
      <c r="BD457" s="22">
        <f>VLOOKUP($B457,Sheet3!$A:$Z,16,FALSE)</f>
        <v>4.5652925770925878E-4</v>
      </c>
      <c r="BE457" s="22">
        <f>VLOOKUP($B457,Sheet3!$A:$Z,17,FALSE)</f>
        <v>5.7754160944207807E-4</v>
      </c>
      <c r="BF457" s="22">
        <f>VLOOKUP($B457,Sheet3!$A:$Z,18,FALSE)</f>
        <v>3.197132015665516E-4</v>
      </c>
      <c r="BG457" s="22">
        <f>VLOOKUP($B457,Sheet3!$A:$Z,19,FALSE)</f>
        <v>1.5047698866796241E-5</v>
      </c>
      <c r="BH457" s="22">
        <f>VLOOKUP($B457,Sheet3!$A:$Z,20,FALSE)</f>
        <v>2.0614296576947943E-5</v>
      </c>
      <c r="BI457" s="22">
        <f>VLOOKUP($B457,Sheet3!$A:$Z,21,FALSE)</f>
        <v>3.7005432935481551E-3</v>
      </c>
      <c r="BJ457" s="22">
        <f>VLOOKUP($B457,Sheet3!$A:$Z,22,FALSE)</f>
        <v>2.5870155596176337E-6</v>
      </c>
      <c r="BK457" s="22">
        <f>VLOOKUP($B457,Sheet3!$A:$Z,23,FALSE)</f>
        <v>3.5030338856139534E-6</v>
      </c>
      <c r="BL457" s="22">
        <f>VLOOKUP($B457,Sheet3!$A:$Z,24,FALSE)</f>
        <v>4.4672293969813441E-6</v>
      </c>
      <c r="BM457" s="22">
        <f>VLOOKUP($B457,Sheet3!$A:$Z,25,FALSE)</f>
        <v>5.2368824940481013E-6</v>
      </c>
      <c r="BN457" s="22">
        <f>VLOOKUP($B457,Sheet3!$A:$Z,25,FALSE)</f>
        <v>5.2368824940481013E-6</v>
      </c>
    </row>
    <row r="458" spans="1:66" hidden="1" x14ac:dyDescent="0.2">
      <c r="A458" t="str">
        <f>VLOOKUP(B458,Sheet3!A:B,2,FALSE)</f>
        <v>compare with baikal</v>
      </c>
      <c r="B458" s="12" t="s">
        <v>125</v>
      </c>
      <c r="C458" s="13">
        <v>90.98</v>
      </c>
      <c r="D458" s="13">
        <v>7.08</v>
      </c>
      <c r="E458" s="12" t="s">
        <v>842</v>
      </c>
      <c r="F458" s="11" t="s">
        <v>883</v>
      </c>
      <c r="G458" s="13" t="s">
        <v>307</v>
      </c>
      <c r="H458" s="12"/>
      <c r="I458" s="12"/>
      <c r="J458" s="12" t="s">
        <v>308</v>
      </c>
      <c r="K458" s="12">
        <v>19</v>
      </c>
      <c r="L458" s="12">
        <v>88.24</v>
      </c>
      <c r="M458" s="12">
        <v>13.73</v>
      </c>
      <c r="N458" s="11"/>
      <c r="O458" s="11"/>
      <c r="P458" s="11"/>
      <c r="Q458" s="11"/>
      <c r="R458" s="11"/>
      <c r="S458" s="11"/>
      <c r="T458" s="11"/>
      <c r="U458" s="11" t="s">
        <v>848</v>
      </c>
      <c r="V458" s="12" t="s">
        <v>884</v>
      </c>
      <c r="W458" s="11"/>
      <c r="X458" s="14">
        <v>578</v>
      </c>
      <c r="Y458" s="14">
        <v>3409</v>
      </c>
      <c r="Z458" s="14">
        <v>578</v>
      </c>
      <c r="AA458" s="15">
        <v>0.92988013210863596</v>
      </c>
      <c r="AB458" s="16">
        <v>0.52921669208909194</v>
      </c>
      <c r="AC458" s="17">
        <v>3106837</v>
      </c>
      <c r="AD458" s="14">
        <v>30938</v>
      </c>
      <c r="AE458" s="14">
        <v>30938</v>
      </c>
      <c r="AF458" s="14">
        <v>5375.15051903114</v>
      </c>
      <c r="AG458" s="14">
        <v>5375.15051903114</v>
      </c>
      <c r="AH458" s="14">
        <v>6645</v>
      </c>
      <c r="AI458" s="14">
        <v>6645</v>
      </c>
      <c r="AJ458" s="14">
        <v>11</v>
      </c>
      <c r="AK458" s="14">
        <v>34</v>
      </c>
      <c r="AL458" s="14">
        <v>0</v>
      </c>
      <c r="AM458" s="14">
        <v>0</v>
      </c>
      <c r="AN458" s="14">
        <v>1</v>
      </c>
      <c r="AO458" s="14">
        <v>1</v>
      </c>
      <c r="AP458" s="14">
        <v>36</v>
      </c>
      <c r="AQ458" s="22">
        <f>VLOOKUP($B458,Sheet3!$A:$Z,3,FALSE)</f>
        <v>1.4946594058946614E-3</v>
      </c>
      <c r="AR458" s="22">
        <f>VLOOKUP($B458,Sheet3!$A:$Z,4,FALSE)</f>
        <v>1.280048926950646E-3</v>
      </c>
      <c r="AS458" s="22">
        <f>VLOOKUP($B458,Sheet3!$A:$Z,5,FALSE)</f>
        <v>1.1889870478970414E-3</v>
      </c>
      <c r="AT458" s="22">
        <f>VLOOKUP($B458,Sheet3!$A:$Z,6,FALSE)</f>
        <v>1.3928903237161393E-3</v>
      </c>
      <c r="AU458" s="22">
        <f>VLOOKUP($B458,Sheet3!$A:$Z,6,FALSE)</f>
        <v>1.3928903237161393E-3</v>
      </c>
      <c r="AV458" s="22">
        <f>VLOOKUP($B458,Sheet3!$A:$Z,8,FALSE)</f>
        <v>3.0735703381805351E-3</v>
      </c>
      <c r="AW458" s="22">
        <f>VLOOKUP($B458,Sheet3!$A:$Z,9,FALSE)</f>
        <v>9.7533246609044898E-4</v>
      </c>
      <c r="AX458" s="22">
        <f>VLOOKUP($B458,Sheet3!$A:$Z,10,FALSE)</f>
        <v>3.0404249187852418E-3</v>
      </c>
      <c r="AY458" s="22">
        <f>VLOOKUP($B458,Sheet3!$A:$Z,11,FALSE)</f>
        <v>3.2202708594462879E-3</v>
      </c>
      <c r="AZ458" s="22">
        <f>VLOOKUP($B458,Sheet3!$A:$Z,12,FALSE)</f>
        <v>2.3820337739593036E-5</v>
      </c>
      <c r="BA458" s="22">
        <f>VLOOKUP($B458,Sheet3!$A:$Z,13,FALSE)</f>
        <v>3.2084275418695833E-3</v>
      </c>
      <c r="BB458" s="22">
        <f>VLOOKUP($B458,Sheet3!$A:$Z,14,FALSE)</f>
        <v>3.2689270468199119E-5</v>
      </c>
      <c r="BC458" s="23">
        <f>VLOOKUP($B458,Sheet3!$A:$Z,15,FALSE)</f>
        <v>3.5962672100811536E-3</v>
      </c>
      <c r="BD458" s="22">
        <f>VLOOKUP($B458,Sheet3!$A:$Z,16,FALSE)</f>
        <v>1.4839096981479796E-3</v>
      </c>
      <c r="BE458" s="22">
        <f>VLOOKUP($B458,Sheet3!$A:$Z,17,FALSE)</f>
        <v>1.208841796140095E-3</v>
      </c>
      <c r="BF458" s="22">
        <f>VLOOKUP($B458,Sheet3!$A:$Z,18,FALSE)</f>
        <v>8.3186255847887073E-4</v>
      </c>
      <c r="BG458" s="22">
        <f>VLOOKUP($B458,Sheet3!$A:$Z,19,FALSE)</f>
        <v>1.5677129428696155E-3</v>
      </c>
      <c r="BH458" s="22">
        <f>VLOOKUP($B458,Sheet3!$A:$Z,20,FALSE)</f>
        <v>4.9954607785195049E-4</v>
      </c>
      <c r="BI458" s="22">
        <f>VLOOKUP($B458,Sheet3!$A:$Z,21,FALSE)</f>
        <v>4.2838902535038709E-4</v>
      </c>
      <c r="BJ458" s="22">
        <f>VLOOKUP($B458,Sheet3!$A:$Z,22,FALSE)</f>
        <v>1.3405657606819247E-3</v>
      </c>
      <c r="BK458" s="22">
        <f>VLOOKUP($B458,Sheet3!$A:$Z,23,FALSE)</f>
        <v>9.8482057959753291E-4</v>
      </c>
      <c r="BL458" s="22">
        <f>VLOOKUP($B458,Sheet3!$A:$Z,24,FALSE)</f>
        <v>1.6877164679740635E-3</v>
      </c>
      <c r="BM458" s="22">
        <f>VLOOKUP($B458,Sheet3!$A:$Z,25,FALSE)</f>
        <v>1.2685023870259481E-3</v>
      </c>
      <c r="BN458" s="22">
        <f>VLOOKUP($B458,Sheet3!$A:$Z,25,FALSE)</f>
        <v>1.2685023870259481E-3</v>
      </c>
    </row>
    <row r="459" spans="1:66" hidden="1" x14ac:dyDescent="0.2">
      <c r="A459" t="str">
        <f>VLOOKUP(B459,Sheet3!A:B,2,FALSE)</f>
        <v>compare with baikal</v>
      </c>
      <c r="B459" s="12" t="s">
        <v>18</v>
      </c>
      <c r="C459" s="13">
        <v>84.47</v>
      </c>
      <c r="D459" s="13">
        <v>1.58</v>
      </c>
      <c r="E459" s="12" t="s">
        <v>842</v>
      </c>
      <c r="F459" s="11" t="s">
        <v>887</v>
      </c>
      <c r="G459" s="13" t="s">
        <v>307</v>
      </c>
      <c r="H459" s="12"/>
      <c r="I459" s="12"/>
      <c r="J459" s="12" t="s">
        <v>308</v>
      </c>
      <c r="K459" s="12">
        <v>11</v>
      </c>
      <c r="L459" s="12">
        <v>100</v>
      </c>
      <c r="M459" s="12">
        <v>0</v>
      </c>
      <c r="N459" s="11"/>
      <c r="O459" s="11"/>
      <c r="P459" s="11"/>
      <c r="Q459" s="11"/>
      <c r="R459" s="11"/>
      <c r="S459" s="11"/>
      <c r="T459" s="11"/>
      <c r="U459" s="11" t="s">
        <v>888</v>
      </c>
      <c r="V459" s="12" t="s">
        <v>889</v>
      </c>
      <c r="W459" s="11"/>
      <c r="X459" s="14">
        <v>190</v>
      </c>
      <c r="Y459" s="14">
        <v>1531</v>
      </c>
      <c r="Z459" s="14">
        <v>190</v>
      </c>
      <c r="AA459" s="15">
        <v>0.93966682931226597</v>
      </c>
      <c r="AB459" s="16">
        <v>0.61578411157583501</v>
      </c>
      <c r="AC459" s="17">
        <v>1397722</v>
      </c>
      <c r="AD459" s="14">
        <v>39408</v>
      </c>
      <c r="AE459" s="14">
        <v>39408</v>
      </c>
      <c r="AF459" s="14">
        <v>7356.4315789473603</v>
      </c>
      <c r="AG459" s="14">
        <v>7356.4315789473603</v>
      </c>
      <c r="AH459" s="14">
        <v>11164</v>
      </c>
      <c r="AI459" s="14">
        <v>11164</v>
      </c>
      <c r="AJ459" s="14">
        <v>11</v>
      </c>
      <c r="AK459" s="14">
        <v>36</v>
      </c>
      <c r="AL459" s="14">
        <v>0</v>
      </c>
      <c r="AM459" s="14">
        <v>0</v>
      </c>
      <c r="AN459" s="14">
        <v>0</v>
      </c>
      <c r="AO459" s="14">
        <v>0</v>
      </c>
      <c r="AP459" s="14">
        <v>36</v>
      </c>
      <c r="AQ459" s="22">
        <f>VLOOKUP($B459,Sheet3!$A:$Z,3,FALSE)</f>
        <v>6.6184074164685386E-2</v>
      </c>
      <c r="AR459" s="22">
        <f>VLOOKUP($B459,Sheet3!$A:$Z,4,FALSE)</f>
        <v>1.1340064819472848E-2</v>
      </c>
      <c r="AS459" s="22">
        <f>VLOOKUP($B459,Sheet3!$A:$Z,5,FALSE)</f>
        <v>2.9849518048968862E-2</v>
      </c>
      <c r="AT459" s="22">
        <f>VLOOKUP($B459,Sheet3!$A:$Z,6,FALSE)</f>
        <v>7.7482293710507489E-3</v>
      </c>
      <c r="AU459" s="22">
        <f>VLOOKUP($B459,Sheet3!$A:$Z,6,FALSE)</f>
        <v>7.7482293710507489E-3</v>
      </c>
      <c r="AV459" s="22">
        <f>VLOOKUP($B459,Sheet3!$A:$Z,8,FALSE)</f>
        <v>1.940830888953286E-5</v>
      </c>
      <c r="AW459" s="22">
        <f>VLOOKUP($B459,Sheet3!$A:$Z,9,FALSE)</f>
        <v>2.0205420741430018E-3</v>
      </c>
      <c r="AX459" s="22">
        <f>VLOOKUP($B459,Sheet3!$A:$Z,10,FALSE)</f>
        <v>1.2834524701906691E-5</v>
      </c>
      <c r="AY459" s="22">
        <f>VLOOKUP($B459,Sheet3!$A:$Z,11,FALSE)</f>
        <v>1.6070906464378561E-5</v>
      </c>
      <c r="AZ459" s="22">
        <f>VLOOKUP($B459,Sheet3!$A:$Z,12,FALSE)</f>
        <v>2.8218117362274328E-3</v>
      </c>
      <c r="BA459" s="22">
        <f>VLOOKUP($B459,Sheet3!$A:$Z,13,FALSE)</f>
        <v>1.4218874233776502E-5</v>
      </c>
      <c r="BB459" s="22">
        <f>VLOOKUP($B459,Sheet3!$A:$Z,14,FALSE)</f>
        <v>3.9086795813747269E-5</v>
      </c>
      <c r="BC459" s="23">
        <f>VLOOKUP($B459,Sheet3!$A:$Z,15,FALSE)</f>
        <v>1.5764851713884923E-5</v>
      </c>
      <c r="BD459" s="22">
        <f>VLOOKUP($B459,Sheet3!$A:$Z,16,FALSE)</f>
        <v>1.9418248722849814E-2</v>
      </c>
      <c r="BE459" s="22">
        <f>VLOOKUP($B459,Sheet3!$A:$Z,17,FALSE)</f>
        <v>1.7281006488544946E-2</v>
      </c>
      <c r="BF459" s="22">
        <f>VLOOKUP($B459,Sheet3!$A:$Z,18,FALSE)</f>
        <v>8.3076419379122177E-3</v>
      </c>
      <c r="BG459" s="22">
        <f>VLOOKUP($B459,Sheet3!$A:$Z,19,FALSE)</f>
        <v>1.6641087846564257E-5</v>
      </c>
      <c r="BH459" s="22">
        <f>VLOOKUP($B459,Sheet3!$A:$Z,20,FALSE)</f>
        <v>9.2666768317644908E-5</v>
      </c>
      <c r="BI459" s="22">
        <f>VLOOKUP($B459,Sheet3!$A:$Z,21,FALSE)</f>
        <v>8.2910172022675116E-2</v>
      </c>
      <c r="BJ459" s="22">
        <f>VLOOKUP($B459,Sheet3!$A:$Z,22,FALSE)</f>
        <v>1.6164373224162262E-5</v>
      </c>
      <c r="BK459" s="22">
        <f>VLOOKUP($B459,Sheet3!$A:$Z,23,FALSE)</f>
        <v>2.2568580349244266E-5</v>
      </c>
      <c r="BL459" s="22">
        <f>VLOOKUP($B459,Sheet3!$A:$Z,24,FALSE)</f>
        <v>2.5734692617433463E-5</v>
      </c>
      <c r="BM459" s="22">
        <f>VLOOKUP($B459,Sheet3!$A:$Z,25,FALSE)</f>
        <v>1.9023537021307761E-5</v>
      </c>
      <c r="BN459" s="22">
        <f>VLOOKUP($B459,Sheet3!$A:$Z,25,FALSE)</f>
        <v>1.9023537021307761E-5</v>
      </c>
    </row>
    <row r="460" spans="1:66" hidden="1" x14ac:dyDescent="0.2">
      <c r="A460">
        <f>VLOOKUP(B460,Sheet3!A:B,2,FALSE)</f>
        <v>0</v>
      </c>
      <c r="B460" s="12" t="s">
        <v>1816</v>
      </c>
      <c r="C460" s="13">
        <v>97.73</v>
      </c>
      <c r="D460" s="13">
        <v>1.1399999999999999</v>
      </c>
      <c r="E460" s="12" t="s">
        <v>1795</v>
      </c>
      <c r="F460" s="11" t="s">
        <v>1796</v>
      </c>
      <c r="G460" s="13" t="s">
        <v>307</v>
      </c>
      <c r="H460" s="12"/>
      <c r="I460" s="12"/>
      <c r="J460" s="12" t="s">
        <v>308</v>
      </c>
      <c r="K460" s="12">
        <v>10</v>
      </c>
      <c r="L460" s="12">
        <v>96.08</v>
      </c>
      <c r="M460" s="12">
        <v>5.26</v>
      </c>
      <c r="N460" s="11" t="s">
        <v>309</v>
      </c>
      <c r="O460" s="11" t="s">
        <v>1299</v>
      </c>
      <c r="P460" s="11" t="s">
        <v>1797</v>
      </c>
      <c r="Q460" s="11" t="s">
        <v>1798</v>
      </c>
      <c r="R460" s="11" t="s">
        <v>1799</v>
      </c>
      <c r="S460" s="11" t="s">
        <v>1804</v>
      </c>
      <c r="T460" s="11" t="s">
        <v>312</v>
      </c>
      <c r="U460" s="11" t="s">
        <v>1796</v>
      </c>
      <c r="V460" s="12" t="s">
        <v>1817</v>
      </c>
      <c r="W460" s="11" t="s">
        <v>1802</v>
      </c>
      <c r="X460" s="14">
        <v>152</v>
      </c>
      <c r="Y460" s="14">
        <v>2427</v>
      </c>
      <c r="Z460" s="14">
        <v>152</v>
      </c>
      <c r="AA460" s="15">
        <v>0.92896406559413203</v>
      </c>
      <c r="AB460" s="16">
        <v>0.71434397041123998</v>
      </c>
      <c r="AC460" s="17">
        <v>2775919</v>
      </c>
      <c r="AD460" s="14">
        <v>117260</v>
      </c>
      <c r="AE460" s="14">
        <v>117260</v>
      </c>
      <c r="AF460" s="14">
        <v>18262.625</v>
      </c>
      <c r="AG460" s="14">
        <v>18262.625</v>
      </c>
      <c r="AH460" s="14">
        <v>38683</v>
      </c>
      <c r="AI460" s="14">
        <v>38683</v>
      </c>
      <c r="AJ460" s="14">
        <v>11</v>
      </c>
      <c r="AK460" s="14">
        <v>46</v>
      </c>
      <c r="AL460" s="14">
        <v>0</v>
      </c>
      <c r="AM460" s="14">
        <v>0</v>
      </c>
      <c r="AN460" s="14">
        <v>0</v>
      </c>
      <c r="AO460" s="14">
        <v>0</v>
      </c>
      <c r="AP460" s="14">
        <v>46</v>
      </c>
      <c r="AQ460" s="22">
        <f>VLOOKUP($B460,Sheet3!$A:$Z,3,FALSE)</f>
        <v>2.9663498764861127E-4</v>
      </c>
      <c r="AR460" s="22">
        <f>VLOOKUP($B460,Sheet3!$A:$Z,4,FALSE)</f>
        <v>3.1630742370934321E-4</v>
      </c>
      <c r="AS460" s="22">
        <f>VLOOKUP($B460,Sheet3!$A:$Z,5,FALSE)</f>
        <v>3.0254834415042341E-4</v>
      </c>
      <c r="AT460" s="22">
        <f>VLOOKUP($B460,Sheet3!$A:$Z,6,FALSE)</f>
        <v>3.5493086681909918E-4</v>
      </c>
      <c r="AU460" s="22">
        <f>VLOOKUP($B460,Sheet3!$A:$Z,6,FALSE)</f>
        <v>3.5493086681909918E-4</v>
      </c>
      <c r="AV460" s="22">
        <f>VLOOKUP($B460,Sheet3!$A:$Z,8,FALSE)</f>
        <v>3.7864762971841806E-4</v>
      </c>
      <c r="AW460" s="22">
        <f>VLOOKUP($B460,Sheet3!$A:$Z,9,FALSE)</f>
        <v>5.1110606728211445E-4</v>
      </c>
      <c r="AX460" s="22">
        <f>VLOOKUP($B460,Sheet3!$A:$Z,10,FALSE)</f>
        <v>3.4056089608369423E-4</v>
      </c>
      <c r="AY460" s="22">
        <f>VLOOKUP($B460,Sheet3!$A:$Z,11,FALSE)</f>
        <v>5.4088967940144051E-4</v>
      </c>
      <c r="AZ460" s="22">
        <f>VLOOKUP($B460,Sheet3!$A:$Z,12,FALSE)</f>
        <v>5.2588899063857884E-4</v>
      </c>
      <c r="BA460" s="22">
        <f>VLOOKUP($B460,Sheet3!$A:$Z,13,FALSE)</f>
        <v>4.2974196013647562E-4</v>
      </c>
      <c r="BB460" s="22">
        <f>VLOOKUP($B460,Sheet3!$A:$Z,14,FALSE)</f>
        <v>6.0770743956331562E-4</v>
      </c>
      <c r="BC460" s="23">
        <f>VLOOKUP($B460,Sheet3!$A:$Z,15,FALSE)</f>
        <v>3.9942193537018372E-4</v>
      </c>
      <c r="BD460" s="22">
        <f>VLOOKUP($B460,Sheet3!$A:$Z,16,FALSE)</f>
        <v>8.723165692414317E-4</v>
      </c>
      <c r="BE460" s="22">
        <f>VLOOKUP($B460,Sheet3!$A:$Z,17,FALSE)</f>
        <v>9.5297881884797591E-4</v>
      </c>
      <c r="BF460" s="22">
        <f>VLOOKUP($B460,Sheet3!$A:$Z,18,FALSE)</f>
        <v>9.1782849284378464E-4</v>
      </c>
      <c r="BG460" s="22">
        <f>VLOOKUP($B460,Sheet3!$A:$Z,19,FALSE)</f>
        <v>9.5626803786200056E-4</v>
      </c>
      <c r="BH460" s="22">
        <f>VLOOKUP($B460,Sheet3!$A:$Z,20,FALSE)</f>
        <v>6.1341992760342249E-4</v>
      </c>
      <c r="BI460" s="22">
        <f>VLOOKUP($B460,Sheet3!$A:$Z,21,FALSE)</f>
        <v>5.1586317020678582E-4</v>
      </c>
      <c r="BJ460" s="22">
        <f>VLOOKUP($B460,Sheet3!$A:$Z,22,FALSE)</f>
        <v>1.1924128041117779E-3</v>
      </c>
      <c r="BK460" s="22">
        <f>VLOOKUP($B460,Sheet3!$A:$Z,23,FALSE)</f>
        <v>4.2119772215149501E-4</v>
      </c>
      <c r="BL460" s="22">
        <f>VLOOKUP($B460,Sheet3!$A:$Z,24,FALSE)</f>
        <v>1.3107342937792204E-3</v>
      </c>
      <c r="BM460" s="22">
        <f>VLOOKUP($B460,Sheet3!$A:$Z,25,FALSE)</f>
        <v>1.6420044646298241E-3</v>
      </c>
      <c r="BN460" s="22">
        <f>VLOOKUP($B460,Sheet3!$A:$Z,25,FALSE)</f>
        <v>1.6420044646298241E-3</v>
      </c>
    </row>
    <row r="461" spans="1:66" hidden="1" x14ac:dyDescent="0.2">
      <c r="A461" t="str">
        <f>VLOOKUP(B461,Sheet3!A:B,2,FALSE)</f>
        <v>compare with baikal</v>
      </c>
      <c r="B461" s="12" t="s">
        <v>133</v>
      </c>
      <c r="C461" s="13">
        <v>97.71</v>
      </c>
      <c r="D461" s="13">
        <v>2.19</v>
      </c>
      <c r="E461" s="12" t="s">
        <v>842</v>
      </c>
      <c r="F461" s="11" t="s">
        <v>890</v>
      </c>
      <c r="G461" s="13" t="s">
        <v>307</v>
      </c>
      <c r="H461" s="12"/>
      <c r="I461" s="12"/>
      <c r="J461" s="12" t="s">
        <v>308</v>
      </c>
      <c r="K461" s="12">
        <v>9</v>
      </c>
      <c r="L461" s="12">
        <v>100</v>
      </c>
      <c r="M461" s="12">
        <v>2.63</v>
      </c>
      <c r="N461" s="11" t="s">
        <v>309</v>
      </c>
      <c r="O461" s="11" t="s">
        <v>496</v>
      </c>
      <c r="P461" s="11" t="s">
        <v>795</v>
      </c>
      <c r="Q461" s="11" t="s">
        <v>796</v>
      </c>
      <c r="R461" s="11" t="s">
        <v>891</v>
      </c>
      <c r="S461" s="11" t="s">
        <v>312</v>
      </c>
      <c r="T461" s="11" t="s">
        <v>312</v>
      </c>
      <c r="U461" s="11" t="s">
        <v>888</v>
      </c>
      <c r="V461" s="12" t="s">
        <v>892</v>
      </c>
      <c r="W461" s="11" t="s">
        <v>893</v>
      </c>
      <c r="X461" s="14">
        <v>121</v>
      </c>
      <c r="Y461" s="14">
        <v>2706</v>
      </c>
      <c r="Z461" s="14">
        <v>121</v>
      </c>
      <c r="AA461" s="15">
        <v>0.91751711023231897</v>
      </c>
      <c r="AB461" s="16">
        <v>0.66650955710679005</v>
      </c>
      <c r="AC461" s="17">
        <v>2696632</v>
      </c>
      <c r="AD461" s="14">
        <v>146641</v>
      </c>
      <c r="AE461" s="14">
        <v>146641</v>
      </c>
      <c r="AF461" s="14">
        <v>22286.214876032998</v>
      </c>
      <c r="AG461" s="14">
        <v>22286.214876032998</v>
      </c>
      <c r="AH461" s="14">
        <v>51424</v>
      </c>
      <c r="AI461" s="14">
        <v>51424</v>
      </c>
      <c r="AJ461" s="14">
        <v>11</v>
      </c>
      <c r="AK461" s="14">
        <v>44</v>
      </c>
      <c r="AL461" s="14">
        <v>0</v>
      </c>
      <c r="AM461" s="14">
        <v>0</v>
      </c>
      <c r="AN461" s="14">
        <v>0</v>
      </c>
      <c r="AO461" s="14">
        <v>0</v>
      </c>
      <c r="AP461" s="14">
        <v>44</v>
      </c>
      <c r="AQ461" s="22">
        <f>VLOOKUP($B461,Sheet3!$A:$Z,3,FALSE)</f>
        <v>5.8781597084835132E-3</v>
      </c>
      <c r="AR461" s="22">
        <f>VLOOKUP($B461,Sheet3!$A:$Z,4,FALSE)</f>
        <v>1.2092310622720424E-3</v>
      </c>
      <c r="AS461" s="22">
        <f>VLOOKUP($B461,Sheet3!$A:$Z,5,FALSE)</f>
        <v>3.5779023334034763E-3</v>
      </c>
      <c r="AT461" s="22">
        <f>VLOOKUP($B461,Sheet3!$A:$Z,6,FALSE)</f>
        <v>7.4927296172838675E-4</v>
      </c>
      <c r="AU461" s="22">
        <f>VLOOKUP($B461,Sheet3!$A:$Z,6,FALSE)</f>
        <v>7.4927296172838675E-4</v>
      </c>
      <c r="AV461" s="22">
        <f>VLOOKUP($B461,Sheet3!$A:$Z,8,FALSE)</f>
        <v>2.1221918885047718E-5</v>
      </c>
      <c r="AW461" s="22">
        <f>VLOOKUP($B461,Sheet3!$A:$Z,9,FALSE)</f>
        <v>2.2723599694870304E-4</v>
      </c>
      <c r="AX461" s="22">
        <f>VLOOKUP($B461,Sheet3!$A:$Z,10,FALSE)</f>
        <v>1.7933468758270975E-5</v>
      </c>
      <c r="AY461" s="22">
        <f>VLOOKUP($B461,Sheet3!$A:$Z,11,FALSE)</f>
        <v>2.3137463039540984E-5</v>
      </c>
      <c r="AZ461" s="22">
        <f>VLOOKUP($B461,Sheet3!$A:$Z,12,FALSE)</f>
        <v>5.1854049302358957E-4</v>
      </c>
      <c r="BA461" s="22">
        <f>VLOOKUP($B461,Sheet3!$A:$Z,13,FALSE)</f>
        <v>2.0298796694702534E-5</v>
      </c>
      <c r="BB461" s="22">
        <f>VLOOKUP($B461,Sheet3!$A:$Z,14,FALSE)</f>
        <v>3.428173729746087E-5</v>
      </c>
      <c r="BC461" s="23">
        <f>VLOOKUP($B461,Sheet3!$A:$Z,15,FALSE)</f>
        <v>2.3093809580755893E-5</v>
      </c>
      <c r="BD461" s="22">
        <f>VLOOKUP($B461,Sheet3!$A:$Z,16,FALSE)</f>
        <v>1.5854704297736668E-3</v>
      </c>
      <c r="BE461" s="22">
        <f>VLOOKUP($B461,Sheet3!$A:$Z,17,FALSE)</f>
        <v>1.5893820380192423E-3</v>
      </c>
      <c r="BF461" s="22">
        <f>VLOOKUP($B461,Sheet3!$A:$Z,18,FALSE)</f>
        <v>6.5072482666667466E-4</v>
      </c>
      <c r="BG461" s="22">
        <f>VLOOKUP($B461,Sheet3!$A:$Z,19,FALSE)</f>
        <v>2.2706138464802787E-5</v>
      </c>
      <c r="BH461" s="22">
        <f>VLOOKUP($B461,Sheet3!$A:$Z,20,FALSE)</f>
        <v>2.8777652994633862E-5</v>
      </c>
      <c r="BI461" s="22">
        <f>VLOOKUP($B461,Sheet3!$A:$Z,21,FALSE)</f>
        <v>4.7971343655113935E-3</v>
      </c>
      <c r="BJ461" s="22">
        <f>VLOOKUP($B461,Sheet3!$A:$Z,22,FALSE)</f>
        <v>3.1779387897150979E-5</v>
      </c>
      <c r="BK461" s="22">
        <f>VLOOKUP($B461,Sheet3!$A:$Z,23,FALSE)</f>
        <v>6.9060593273419886E-5</v>
      </c>
      <c r="BL461" s="22">
        <f>VLOOKUP($B461,Sheet3!$A:$Z,24,FALSE)</f>
        <v>6.4132313058086997E-5</v>
      </c>
      <c r="BM461" s="22">
        <f>VLOOKUP($B461,Sheet3!$A:$Z,25,FALSE)</f>
        <v>5.4556650728988947E-5</v>
      </c>
      <c r="BN461" s="22">
        <f>VLOOKUP($B461,Sheet3!$A:$Z,25,FALSE)</f>
        <v>5.4556650728988947E-5</v>
      </c>
    </row>
    <row r="462" spans="1:66" hidden="1" x14ac:dyDescent="0.2">
      <c r="A462" t="str">
        <f>VLOOKUP(B462,Sheet3!A:B,2,FALSE)</f>
        <v>compare with baikal</v>
      </c>
      <c r="B462" s="12" t="s">
        <v>53</v>
      </c>
      <c r="C462" s="13">
        <v>94.02</v>
      </c>
      <c r="D462" s="13">
        <v>0</v>
      </c>
      <c r="E462" s="12" t="s">
        <v>1622</v>
      </c>
      <c r="F462" s="11" t="s">
        <v>1626</v>
      </c>
      <c r="G462" s="13" t="s">
        <v>307</v>
      </c>
      <c r="H462" s="12"/>
      <c r="I462" s="12"/>
      <c r="J462" s="12" t="s">
        <v>308</v>
      </c>
      <c r="K462" s="12">
        <v>23</v>
      </c>
      <c r="L462" s="12">
        <v>98.04</v>
      </c>
      <c r="M462" s="12">
        <v>2.63</v>
      </c>
      <c r="N462" s="11"/>
      <c r="O462" s="11"/>
      <c r="P462" s="11"/>
      <c r="Q462" s="11"/>
      <c r="R462" s="11"/>
      <c r="S462" s="11"/>
      <c r="T462" s="11"/>
      <c r="U462" s="11" t="s">
        <v>1627</v>
      </c>
      <c r="V462" s="12" t="s">
        <v>1628</v>
      </c>
      <c r="W462" s="11"/>
      <c r="X462" s="14">
        <v>24</v>
      </c>
      <c r="Y462" s="14">
        <v>1258</v>
      </c>
      <c r="Z462" s="14">
        <v>24</v>
      </c>
      <c r="AA462" s="15">
        <v>0.94689908247755095</v>
      </c>
      <c r="AB462" s="16">
        <v>0.36461839802851598</v>
      </c>
      <c r="AC462" s="17">
        <v>1206401</v>
      </c>
      <c r="AD462" s="14">
        <v>297221</v>
      </c>
      <c r="AE462" s="14">
        <v>297221</v>
      </c>
      <c r="AF462" s="14">
        <v>50266.708333333299</v>
      </c>
      <c r="AG462" s="14">
        <v>50266.708333333299</v>
      </c>
      <c r="AH462" s="14">
        <v>149636</v>
      </c>
      <c r="AI462" s="14">
        <v>149636</v>
      </c>
      <c r="AJ462" s="14">
        <v>11</v>
      </c>
      <c r="AK462" s="14">
        <v>33</v>
      </c>
      <c r="AL462" s="14">
        <v>0</v>
      </c>
      <c r="AM462" s="14">
        <v>0</v>
      </c>
      <c r="AN462" s="14">
        <v>0</v>
      </c>
      <c r="AO462" s="14">
        <v>1</v>
      </c>
      <c r="AP462" s="14">
        <v>34</v>
      </c>
      <c r="AQ462" s="22">
        <f>VLOOKUP($B462,Sheet3!$A:$Z,3,FALSE)</f>
        <v>5.6352755654577608E-3</v>
      </c>
      <c r="AR462" s="22">
        <f>VLOOKUP($B462,Sheet3!$A:$Z,4,FALSE)</f>
        <v>3.4356171664704921E-3</v>
      </c>
      <c r="AS462" s="22">
        <f>VLOOKUP($B462,Sheet3!$A:$Z,5,FALSE)</f>
        <v>3.8640319614717004E-3</v>
      </c>
      <c r="AT462" s="22">
        <f>VLOOKUP($B462,Sheet3!$A:$Z,6,FALSE)</f>
        <v>4.5289477908154801E-3</v>
      </c>
      <c r="AU462" s="22">
        <f>VLOOKUP($B462,Sheet3!$A:$Z,6,FALSE)</f>
        <v>4.5289477908154801E-3</v>
      </c>
      <c r="AV462" s="22">
        <f>VLOOKUP($B462,Sheet3!$A:$Z,8,FALSE)</f>
        <v>1.0086463040199563E-2</v>
      </c>
      <c r="AW462" s="22">
        <f>VLOOKUP($B462,Sheet3!$A:$Z,9,FALSE)</f>
        <v>3.1461067350200423E-3</v>
      </c>
      <c r="AX462" s="22">
        <f>VLOOKUP($B462,Sheet3!$A:$Z,10,FALSE)</f>
        <v>9.8082973627669039E-3</v>
      </c>
      <c r="AY462" s="22">
        <f>VLOOKUP($B462,Sheet3!$A:$Z,11,FALSE)</f>
        <v>6.4368092631430281E-3</v>
      </c>
      <c r="AZ462" s="22">
        <f>VLOOKUP($B462,Sheet3!$A:$Z,12,FALSE)</f>
        <v>3.7741157720234399E-4</v>
      </c>
      <c r="BA462" s="22">
        <f>VLOOKUP($B462,Sheet3!$A:$Z,13,FALSE)</f>
        <v>7.9751257081620234E-3</v>
      </c>
      <c r="BB462" s="22">
        <f>VLOOKUP($B462,Sheet3!$A:$Z,14,FALSE)</f>
        <v>9.5426606049073509E-4</v>
      </c>
      <c r="BC462" s="23">
        <f>VLOOKUP($B462,Sheet3!$A:$Z,15,FALSE)</f>
        <v>9.1878035390594824E-3</v>
      </c>
      <c r="BD462" s="22">
        <f>VLOOKUP($B462,Sheet3!$A:$Z,16,FALSE)</f>
        <v>7.0563231987248428E-3</v>
      </c>
      <c r="BE462" s="22">
        <f>VLOOKUP($B462,Sheet3!$A:$Z,17,FALSE)</f>
        <v>3.883854856917085E-3</v>
      </c>
      <c r="BF462" s="22">
        <f>VLOOKUP($B462,Sheet3!$A:$Z,18,FALSE)</f>
        <v>3.6155969950108077E-3</v>
      </c>
      <c r="BG462" s="22">
        <f>VLOOKUP($B462,Sheet3!$A:$Z,19,FALSE)</f>
        <v>7.0306282650638777E-3</v>
      </c>
      <c r="BH462" s="22">
        <f>VLOOKUP($B462,Sheet3!$A:$Z,20,FALSE)</f>
        <v>2.5298658465288666E-3</v>
      </c>
      <c r="BI462" s="22">
        <f>VLOOKUP($B462,Sheet3!$A:$Z,21,FALSE)</f>
        <v>1.8903249284348005E-3</v>
      </c>
      <c r="BJ462" s="22">
        <f>VLOOKUP($B462,Sheet3!$A:$Z,22,FALSE)</f>
        <v>1.2920198459754409E-2</v>
      </c>
      <c r="BK462" s="22">
        <f>VLOOKUP($B462,Sheet3!$A:$Z,23,FALSE)</f>
        <v>1.3744822821667188E-2</v>
      </c>
      <c r="BL462" s="22">
        <f>VLOOKUP($B462,Sheet3!$A:$Z,24,FALSE)</f>
        <v>1.4913368646097075E-2</v>
      </c>
      <c r="BM462" s="22">
        <f>VLOOKUP($B462,Sheet3!$A:$Z,25,FALSE)</f>
        <v>1.223885649849619E-2</v>
      </c>
      <c r="BN462" s="22">
        <f>VLOOKUP($B462,Sheet3!$A:$Z,25,FALSE)</f>
        <v>1.223885649849619E-2</v>
      </c>
    </row>
    <row r="463" spans="1:66" hidden="1" x14ac:dyDescent="0.2">
      <c r="A463">
        <f>VLOOKUP(B463,Sheet3!A:B,2,FALSE)</f>
        <v>0</v>
      </c>
      <c r="B463" s="12" t="s">
        <v>1821</v>
      </c>
      <c r="C463" s="13">
        <v>96.59</v>
      </c>
      <c r="D463" s="13">
        <v>0</v>
      </c>
      <c r="E463" s="12" t="s">
        <v>1795</v>
      </c>
      <c r="F463" s="11" t="s">
        <v>1796</v>
      </c>
      <c r="G463" s="13" t="s">
        <v>307</v>
      </c>
      <c r="H463" s="12"/>
      <c r="I463" s="12"/>
      <c r="J463" s="12" t="s">
        <v>308</v>
      </c>
      <c r="K463" s="12">
        <v>3</v>
      </c>
      <c r="L463" s="12">
        <v>94.12</v>
      </c>
      <c r="M463" s="12">
        <v>2.63</v>
      </c>
      <c r="N463" s="11" t="s">
        <v>309</v>
      </c>
      <c r="O463" s="11" t="s">
        <v>1299</v>
      </c>
      <c r="P463" s="11" t="s">
        <v>1797</v>
      </c>
      <c r="Q463" s="11" t="s">
        <v>1798</v>
      </c>
      <c r="R463" s="11" t="s">
        <v>1799</v>
      </c>
      <c r="S463" s="11" t="s">
        <v>1822</v>
      </c>
      <c r="T463" s="11" t="s">
        <v>312</v>
      </c>
      <c r="U463" s="11" t="s">
        <v>1796</v>
      </c>
      <c r="V463" s="12" t="s">
        <v>1823</v>
      </c>
      <c r="W463" s="11" t="s">
        <v>1802</v>
      </c>
      <c r="X463" s="14">
        <v>46</v>
      </c>
      <c r="Y463" s="14">
        <v>2092</v>
      </c>
      <c r="Z463" s="14">
        <v>46</v>
      </c>
      <c r="AA463" s="15">
        <v>0.93670264657091096</v>
      </c>
      <c r="AB463" s="16">
        <v>0.67242496058169299</v>
      </c>
      <c r="AC463" s="17">
        <v>2385313</v>
      </c>
      <c r="AD463" s="14">
        <v>241190</v>
      </c>
      <c r="AE463" s="14">
        <v>241190</v>
      </c>
      <c r="AF463" s="14">
        <v>51854.630434782601</v>
      </c>
      <c r="AG463" s="14">
        <v>51854.630434782601</v>
      </c>
      <c r="AH463" s="14">
        <v>142051</v>
      </c>
      <c r="AI463" s="14">
        <v>142051</v>
      </c>
      <c r="AJ463" s="14">
        <v>11</v>
      </c>
      <c r="AK463" s="14">
        <v>50</v>
      </c>
      <c r="AL463" s="14">
        <v>0</v>
      </c>
      <c r="AM463" s="14">
        <v>0</v>
      </c>
      <c r="AN463" s="14">
        <v>0</v>
      </c>
      <c r="AO463" s="14">
        <v>0</v>
      </c>
      <c r="AP463" s="14">
        <v>50</v>
      </c>
      <c r="AQ463" s="22">
        <f>VLOOKUP($B463,Sheet3!$A:$Z,3,FALSE)</f>
        <v>2.2092921060457553E-4</v>
      </c>
      <c r="AR463" s="22">
        <f>VLOOKUP($B463,Sheet3!$A:$Z,4,FALSE)</f>
        <v>2.4911362427938738E-4</v>
      </c>
      <c r="AS463" s="22">
        <f>VLOOKUP($B463,Sheet3!$A:$Z,5,FALSE)</f>
        <v>2.3502020153785773E-4</v>
      </c>
      <c r="AT463" s="22">
        <f>VLOOKUP($B463,Sheet3!$A:$Z,6,FALSE)</f>
        <v>2.6577281088245586E-4</v>
      </c>
      <c r="AU463" s="22">
        <f>VLOOKUP($B463,Sheet3!$A:$Z,6,FALSE)</f>
        <v>2.6577281088245586E-4</v>
      </c>
      <c r="AV463" s="22">
        <f>VLOOKUP($B463,Sheet3!$A:$Z,8,FALSE)</f>
        <v>3.4734507044205111E-4</v>
      </c>
      <c r="AW463" s="22">
        <f>VLOOKUP($B463,Sheet3!$A:$Z,9,FALSE)</f>
        <v>2.6999768176816841E-4</v>
      </c>
      <c r="AX463" s="22">
        <f>VLOOKUP($B463,Sheet3!$A:$Z,10,FALSE)</f>
        <v>3.4070814263113868E-4</v>
      </c>
      <c r="AY463" s="22">
        <f>VLOOKUP($B463,Sheet3!$A:$Z,11,FALSE)</f>
        <v>2.7584901879523765E-3</v>
      </c>
      <c r="AZ463" s="22">
        <f>VLOOKUP($B463,Sheet3!$A:$Z,12,FALSE)</f>
        <v>1.6143411827646207E-4</v>
      </c>
      <c r="BA463" s="22">
        <f>VLOOKUP($B463,Sheet3!$A:$Z,13,FALSE)</f>
        <v>2.2522031523077479E-3</v>
      </c>
      <c r="BB463" s="22">
        <f>VLOOKUP($B463,Sheet3!$A:$Z,14,FALSE)</f>
        <v>2.3361660286980954E-4</v>
      </c>
      <c r="BC463" s="23">
        <f>VLOOKUP($B463,Sheet3!$A:$Z,15,FALSE)</f>
        <v>2.3716627247400471E-3</v>
      </c>
      <c r="BD463" s="22">
        <f>VLOOKUP($B463,Sheet3!$A:$Z,16,FALSE)</f>
        <v>2.6193022503227738E-4</v>
      </c>
      <c r="BE463" s="22">
        <f>VLOOKUP($B463,Sheet3!$A:$Z,17,FALSE)</f>
        <v>3.1772166855313687E-4</v>
      </c>
      <c r="BF463" s="22">
        <f>VLOOKUP($B463,Sheet3!$A:$Z,18,FALSE)</f>
        <v>2.2439384163631091E-4</v>
      </c>
      <c r="BG463" s="22">
        <f>VLOOKUP($B463,Sheet3!$A:$Z,19,FALSE)</f>
        <v>3.1126280795719244E-4</v>
      </c>
      <c r="BH463" s="22">
        <f>VLOOKUP($B463,Sheet3!$A:$Z,20,FALSE)</f>
        <v>1.7105555982907295E-4</v>
      </c>
      <c r="BI463" s="22">
        <f>VLOOKUP($B463,Sheet3!$A:$Z,21,FALSE)</f>
        <v>1.8975705028399415E-4</v>
      </c>
      <c r="BJ463" s="22">
        <f>VLOOKUP($B463,Sheet3!$A:$Z,22,FALSE)</f>
        <v>1.7502890886646896E-4</v>
      </c>
      <c r="BK463" s="22">
        <f>VLOOKUP($B463,Sheet3!$A:$Z,23,FALSE)</f>
        <v>2.7380815865963638E-4</v>
      </c>
      <c r="BL463" s="22">
        <f>VLOOKUP($B463,Sheet3!$A:$Z,24,FALSE)</f>
        <v>2.6262194514491155E-4</v>
      </c>
      <c r="BM463" s="22">
        <f>VLOOKUP($B463,Sheet3!$A:$Z,25,FALSE)</f>
        <v>3.2645363033355482E-4</v>
      </c>
      <c r="BN463" s="22">
        <f>VLOOKUP($B463,Sheet3!$A:$Z,25,FALSE)</f>
        <v>3.2645363033355482E-4</v>
      </c>
    </row>
    <row r="464" spans="1:66" hidden="1" x14ac:dyDescent="0.2">
      <c r="A464" t="str">
        <f>VLOOKUP(B464,Sheet3!A:B,2,FALSE)</f>
        <v>compare with baikal</v>
      </c>
      <c r="B464" s="12" t="s">
        <v>134</v>
      </c>
      <c r="C464" s="13">
        <v>95.73</v>
      </c>
      <c r="D464" s="13">
        <v>1.81</v>
      </c>
      <c r="E464" s="12" t="s">
        <v>842</v>
      </c>
      <c r="F464" s="11" t="s">
        <v>898</v>
      </c>
      <c r="G464" s="13" t="s">
        <v>307</v>
      </c>
      <c r="H464" s="12"/>
      <c r="I464" s="12"/>
      <c r="J464" s="12" t="s">
        <v>308</v>
      </c>
      <c r="K464" s="12">
        <v>11</v>
      </c>
      <c r="L464" s="12">
        <v>100</v>
      </c>
      <c r="M464" s="12">
        <v>5.26</v>
      </c>
      <c r="N464" s="11"/>
      <c r="O464" s="11"/>
      <c r="P464" s="11"/>
      <c r="Q464" s="11"/>
      <c r="R464" s="11"/>
      <c r="S464" s="11"/>
      <c r="T464" s="11"/>
      <c r="U464" s="11" t="s">
        <v>899</v>
      </c>
      <c r="V464" s="12" t="s">
        <v>900</v>
      </c>
      <c r="W464" s="11"/>
      <c r="X464" s="14">
        <v>118</v>
      </c>
      <c r="Y464" s="14">
        <v>2754</v>
      </c>
      <c r="Z464" s="14">
        <v>118</v>
      </c>
      <c r="AA464" s="15">
        <v>0.93861628765466298</v>
      </c>
      <c r="AB464" s="16">
        <v>0.67014623148543595</v>
      </c>
      <c r="AC464" s="17">
        <v>2673706</v>
      </c>
      <c r="AD464" s="14">
        <v>176406</v>
      </c>
      <c r="AE464" s="14">
        <v>176406</v>
      </c>
      <c r="AF464" s="14">
        <v>22658.525423728799</v>
      </c>
      <c r="AG464" s="14">
        <v>22658.525423728799</v>
      </c>
      <c r="AH464" s="14">
        <v>53280</v>
      </c>
      <c r="AI464" s="14">
        <v>53280</v>
      </c>
      <c r="AJ464" s="14">
        <v>11</v>
      </c>
      <c r="AK464" s="14">
        <v>40</v>
      </c>
      <c r="AL464" s="14">
        <v>0</v>
      </c>
      <c r="AM464" s="14">
        <v>1</v>
      </c>
      <c r="AN464" s="14">
        <v>0</v>
      </c>
      <c r="AO464" s="14">
        <v>2</v>
      </c>
      <c r="AP464" s="14">
        <v>43</v>
      </c>
      <c r="AQ464" s="22">
        <f>VLOOKUP($B464,Sheet3!$A:$Z,3,FALSE)</f>
        <v>6.4849591864228279E-3</v>
      </c>
      <c r="AR464" s="22">
        <f>VLOOKUP($B464,Sheet3!$A:$Z,4,FALSE)</f>
        <v>1.192699175764596E-3</v>
      </c>
      <c r="AS464" s="22">
        <f>VLOOKUP($B464,Sheet3!$A:$Z,5,FALSE)</f>
        <v>2.6344939441121443E-3</v>
      </c>
      <c r="AT464" s="22">
        <f>VLOOKUP($B464,Sheet3!$A:$Z,6,FALSE)</f>
        <v>8.2301209688905301E-4</v>
      </c>
      <c r="AU464" s="22">
        <f>VLOOKUP($B464,Sheet3!$A:$Z,6,FALSE)</f>
        <v>8.2301209688905301E-4</v>
      </c>
      <c r="AV464" s="22">
        <f>VLOOKUP($B464,Sheet3!$A:$Z,8,FALSE)</f>
        <v>1.4791990630503476E-5</v>
      </c>
      <c r="AW464" s="22">
        <f>VLOOKUP($B464,Sheet3!$A:$Z,9,FALSE)</f>
        <v>5.9905482455602677E-4</v>
      </c>
      <c r="AX464" s="22">
        <f>VLOOKUP($B464,Sheet3!$A:$Z,10,FALSE)</f>
        <v>1.2154397793094679E-5</v>
      </c>
      <c r="AY464" s="22">
        <f>VLOOKUP($B464,Sheet3!$A:$Z,11,FALSE)</f>
        <v>1.482784099794785E-5</v>
      </c>
      <c r="AZ464" s="22">
        <f>VLOOKUP($B464,Sheet3!$A:$Z,12,FALSE)</f>
        <v>1.5290196115475094E-3</v>
      </c>
      <c r="BA464" s="22">
        <f>VLOOKUP($B464,Sheet3!$A:$Z,13,FALSE)</f>
        <v>1.27804692864019E-5</v>
      </c>
      <c r="BB464" s="22">
        <f>VLOOKUP($B464,Sheet3!$A:$Z,14,FALSE)</f>
        <v>1.2650449857523746E-4</v>
      </c>
      <c r="BC464" s="23">
        <f>VLOOKUP($B464,Sheet3!$A:$Z,15,FALSE)</f>
        <v>1.5342246925383593E-5</v>
      </c>
      <c r="BD464" s="22">
        <f>VLOOKUP($B464,Sheet3!$A:$Z,16,FALSE)</f>
        <v>2.179746833683396E-3</v>
      </c>
      <c r="BE464" s="22">
        <f>VLOOKUP($B464,Sheet3!$A:$Z,17,FALSE)</f>
        <v>1.8587594119936939E-3</v>
      </c>
      <c r="BF464" s="22">
        <f>VLOOKUP($B464,Sheet3!$A:$Z,18,FALSE)</f>
        <v>1.1448574735943345E-3</v>
      </c>
      <c r="BG464" s="22">
        <f>VLOOKUP($B464,Sheet3!$A:$Z,19,FALSE)</f>
        <v>1.5686181853567353E-5</v>
      </c>
      <c r="BH464" s="22">
        <f>VLOOKUP($B464,Sheet3!$A:$Z,20,FALSE)</f>
        <v>9.6133364597470537E-5</v>
      </c>
      <c r="BI464" s="22">
        <f>VLOOKUP($B464,Sheet3!$A:$Z,21,FALSE)</f>
        <v>1.3873587030018829E-2</v>
      </c>
      <c r="BJ464" s="22">
        <f>VLOOKUP($B464,Sheet3!$A:$Z,22,FALSE)</f>
        <v>2.2947664951448242E-5</v>
      </c>
      <c r="BK464" s="22">
        <f>VLOOKUP($B464,Sheet3!$A:$Z,23,FALSE)</f>
        <v>6.2971930759790723E-5</v>
      </c>
      <c r="BL464" s="22">
        <f>VLOOKUP($B464,Sheet3!$A:$Z,24,FALSE)</f>
        <v>8.5317256363415654E-5</v>
      </c>
      <c r="BM464" s="22">
        <f>VLOOKUP($B464,Sheet3!$A:$Z,25,FALSE)</f>
        <v>3.3939741605060573E-5</v>
      </c>
      <c r="BN464" s="22">
        <f>VLOOKUP($B464,Sheet3!$A:$Z,25,FALSE)</f>
        <v>3.3939741605060573E-5</v>
      </c>
    </row>
    <row r="465" spans="1:66" hidden="1" x14ac:dyDescent="0.2">
      <c r="A465">
        <f>VLOOKUP(B465,Sheet3!A:B,2,FALSE)</f>
        <v>0</v>
      </c>
      <c r="B465" s="12" t="s">
        <v>1828</v>
      </c>
      <c r="C465" s="13">
        <v>96.59</v>
      </c>
      <c r="D465" s="13">
        <v>3.41</v>
      </c>
      <c r="E465" s="12" t="s">
        <v>1824</v>
      </c>
      <c r="F465" s="11" t="s">
        <v>1829</v>
      </c>
      <c r="G465" s="13" t="s">
        <v>307</v>
      </c>
      <c r="H465" s="12"/>
      <c r="I465" s="12"/>
      <c r="J465" s="12" t="s">
        <v>308</v>
      </c>
      <c r="K465" s="12">
        <v>7</v>
      </c>
      <c r="L465" s="12">
        <v>94.12</v>
      </c>
      <c r="M465" s="12">
        <v>0</v>
      </c>
      <c r="N465" s="11" t="s">
        <v>309</v>
      </c>
      <c r="O465" s="11" t="s">
        <v>1299</v>
      </c>
      <c r="P465" s="11" t="s">
        <v>1797</v>
      </c>
      <c r="Q465" s="11" t="s">
        <v>1830</v>
      </c>
      <c r="R465" s="11" t="s">
        <v>1831</v>
      </c>
      <c r="S465" s="11" t="s">
        <v>312</v>
      </c>
      <c r="T465" s="11" t="s">
        <v>312</v>
      </c>
      <c r="U465" s="11" t="s">
        <v>1832</v>
      </c>
      <c r="V465" s="12" t="s">
        <v>1833</v>
      </c>
      <c r="W465" s="11" t="s">
        <v>1834</v>
      </c>
      <c r="X465" s="14">
        <v>123</v>
      </c>
      <c r="Y465" s="14">
        <v>2403</v>
      </c>
      <c r="Z465" s="14">
        <v>123</v>
      </c>
      <c r="AA465" s="15">
        <v>0.88055768477669705</v>
      </c>
      <c r="AB465" s="16">
        <v>0.5034370887845</v>
      </c>
      <c r="AC465" s="17">
        <v>2693995</v>
      </c>
      <c r="AD465" s="14">
        <v>135167</v>
      </c>
      <c r="AE465" s="14">
        <v>135167</v>
      </c>
      <c r="AF465" s="14">
        <v>21902.398373983699</v>
      </c>
      <c r="AG465" s="14">
        <v>21902.398373983699</v>
      </c>
      <c r="AH465" s="14">
        <v>37965</v>
      </c>
      <c r="AI465" s="14">
        <v>37965</v>
      </c>
      <c r="AJ465" s="14">
        <v>11</v>
      </c>
      <c r="AK465" s="14">
        <v>47</v>
      </c>
      <c r="AL465" s="14">
        <v>0</v>
      </c>
      <c r="AM465" s="14">
        <v>0</v>
      </c>
      <c r="AN465" s="14">
        <v>0</v>
      </c>
      <c r="AO465" s="14">
        <v>1</v>
      </c>
      <c r="AP465" s="14">
        <v>48</v>
      </c>
      <c r="AQ465" s="22">
        <f>VLOOKUP($B465,Sheet3!$A:$Z,3,FALSE)</f>
        <v>3.4200342760259753E-3</v>
      </c>
      <c r="AR465" s="22">
        <f>VLOOKUP($B465,Sheet3!$A:$Z,4,FALSE)</f>
        <v>3.2884186181184576E-4</v>
      </c>
      <c r="AS465" s="22">
        <f>VLOOKUP($B465,Sheet3!$A:$Z,5,FALSE)</f>
        <v>9.7382807698503753E-4</v>
      </c>
      <c r="AT465" s="22">
        <f>VLOOKUP($B465,Sheet3!$A:$Z,6,FALSE)</f>
        <v>6.3440692395754915E-4</v>
      </c>
      <c r="AU465" s="22">
        <f>VLOOKUP($B465,Sheet3!$A:$Z,6,FALSE)</f>
        <v>6.3440692395754915E-4</v>
      </c>
      <c r="AV465" s="22">
        <f>VLOOKUP($B465,Sheet3!$A:$Z,8,FALSE)</f>
        <v>2.5704535529781702E-7</v>
      </c>
      <c r="AW465" s="22">
        <f>VLOOKUP($B465,Sheet3!$A:$Z,9,FALSE)</f>
        <v>4.8826953129267055E-6</v>
      </c>
      <c r="AX465" s="22">
        <f>VLOOKUP($B465,Sheet3!$A:$Z,10,FALSE)</f>
        <v>3.324427396696568E-8</v>
      </c>
      <c r="AY465" s="22">
        <f>VLOOKUP($B465,Sheet3!$A:$Z,11,FALSE)</f>
        <v>1.2683560095068711E-7</v>
      </c>
      <c r="AZ465" s="22">
        <f>VLOOKUP($B465,Sheet3!$A:$Z,12,FALSE)</f>
        <v>1.6103304687818758E-6</v>
      </c>
      <c r="BA465" s="22">
        <f>VLOOKUP($B465,Sheet3!$A:$Z,13,FALSE)</f>
        <v>5.63448564561705E-8</v>
      </c>
      <c r="BB465" s="22">
        <f>VLOOKUP($B465,Sheet3!$A:$Z,14,FALSE)</f>
        <v>4.2057594709963568E-7</v>
      </c>
      <c r="BC465" s="23">
        <f>VLOOKUP($B465,Sheet3!$A:$Z,15,FALSE)</f>
        <v>5.0115876898871162E-8</v>
      </c>
      <c r="BD465" s="22">
        <f>VLOOKUP($B465,Sheet3!$A:$Z,16,FALSE)</f>
        <v>1.0457291144009295E-3</v>
      </c>
      <c r="BE465" s="22">
        <f>VLOOKUP($B465,Sheet3!$A:$Z,17,FALSE)</f>
        <v>1.2356871936471188E-3</v>
      </c>
      <c r="BF465" s="22">
        <f>VLOOKUP($B465,Sheet3!$A:$Z,18,FALSE)</f>
        <v>5.3614853630257382E-4</v>
      </c>
      <c r="BG465" s="22">
        <f>VLOOKUP($B465,Sheet3!$A:$Z,19,FALSE)</f>
        <v>1.2039915896540163E-7</v>
      </c>
      <c r="BH465" s="22">
        <f>VLOOKUP($B465,Sheet3!$A:$Z,20,FALSE)</f>
        <v>6.1136473849722525E-7</v>
      </c>
      <c r="BI465" s="22">
        <f>VLOOKUP($B465,Sheet3!$A:$Z,21,FALSE)</f>
        <v>3.8167447953804667E-5</v>
      </c>
      <c r="BJ465" s="22">
        <f>VLOOKUP($B465,Sheet3!$A:$Z,22,FALSE)</f>
        <v>2.4967458838489411E-7</v>
      </c>
      <c r="BK465" s="22">
        <f>VLOOKUP($B465,Sheet3!$A:$Z,23,FALSE)</f>
        <v>1.0146676160855245E-6</v>
      </c>
      <c r="BL465" s="22">
        <f>VLOOKUP($B465,Sheet3!$A:$Z,24,FALSE)</f>
        <v>1.4542148176045622E-6</v>
      </c>
      <c r="BM465" s="22">
        <f>VLOOKUP($B465,Sheet3!$A:$Z,25,FALSE)</f>
        <v>1.4359607829960239E-7</v>
      </c>
      <c r="BN465" s="22">
        <f>VLOOKUP($B465,Sheet3!$A:$Z,25,FALSE)</f>
        <v>1.4359607829960239E-7</v>
      </c>
    </row>
    <row r="466" spans="1:66" hidden="1" x14ac:dyDescent="0.2">
      <c r="A466" t="str">
        <f>VLOOKUP(B466,Sheet3!A:B,2,FALSE)</f>
        <v>compare with baikal</v>
      </c>
      <c r="B466" s="12" t="s">
        <v>49</v>
      </c>
      <c r="C466" s="13">
        <v>77.09</v>
      </c>
      <c r="D466" s="13">
        <v>4.59</v>
      </c>
      <c r="E466" s="12" t="s">
        <v>842</v>
      </c>
      <c r="F466" s="11" t="s">
        <v>901</v>
      </c>
      <c r="G466" s="13" t="s">
        <v>307</v>
      </c>
      <c r="H466" s="12"/>
      <c r="I466" s="12"/>
      <c r="J466" s="12" t="s">
        <v>308</v>
      </c>
      <c r="K466" s="12">
        <v>20</v>
      </c>
      <c r="L466" s="12">
        <v>92.16</v>
      </c>
      <c r="M466" s="12">
        <v>3.92</v>
      </c>
      <c r="N466" s="11"/>
      <c r="O466" s="11"/>
      <c r="P466" s="11"/>
      <c r="Q466" s="11"/>
      <c r="R466" s="11"/>
      <c r="S466" s="11"/>
      <c r="T466" s="11"/>
      <c r="U466" s="11" t="s">
        <v>844</v>
      </c>
      <c r="V466" s="12" t="s">
        <v>902</v>
      </c>
      <c r="W466" s="11"/>
      <c r="X466" s="14">
        <v>696</v>
      </c>
      <c r="Y466" s="14">
        <v>2736</v>
      </c>
      <c r="Z466" s="14">
        <v>696</v>
      </c>
      <c r="AA466" s="15">
        <v>0.93459809295683804</v>
      </c>
      <c r="AB466" s="16">
        <v>0.68239301672117503</v>
      </c>
      <c r="AC466" s="17">
        <v>2170900</v>
      </c>
      <c r="AD466" s="14">
        <v>27020</v>
      </c>
      <c r="AE466" s="14">
        <v>27020</v>
      </c>
      <c r="AF466" s="14">
        <v>3119.10919540229</v>
      </c>
      <c r="AG466" s="14">
        <v>3119.10919540229</v>
      </c>
      <c r="AH466" s="14">
        <v>3373</v>
      </c>
      <c r="AI466" s="14">
        <v>3373</v>
      </c>
      <c r="AJ466" s="14">
        <v>11</v>
      </c>
      <c r="AK466" s="14">
        <v>22</v>
      </c>
      <c r="AL466" s="14">
        <v>0</v>
      </c>
      <c r="AM466" s="14">
        <v>0</v>
      </c>
      <c r="AN466" s="14">
        <v>0</v>
      </c>
      <c r="AO466" s="14">
        <v>1</v>
      </c>
      <c r="AP466" s="14">
        <v>23</v>
      </c>
      <c r="AQ466" s="22">
        <f>VLOOKUP($B466,Sheet3!$A:$Z,3,FALSE)</f>
        <v>1.739157967371224E-3</v>
      </c>
      <c r="AR466" s="22">
        <f>VLOOKUP($B466,Sheet3!$A:$Z,4,FALSE)</f>
        <v>3.9420842454068903E-3</v>
      </c>
      <c r="AS466" s="22">
        <f>VLOOKUP($B466,Sheet3!$A:$Z,5,FALSE)</f>
        <v>2.6937670062004279E-3</v>
      </c>
      <c r="AT466" s="22">
        <f>VLOOKUP($B466,Sheet3!$A:$Z,6,FALSE)</f>
        <v>2.3505968982355904E-3</v>
      </c>
      <c r="AU466" s="22">
        <f>VLOOKUP($B466,Sheet3!$A:$Z,6,FALSE)</f>
        <v>2.3505968982355904E-3</v>
      </c>
      <c r="AV466" s="22">
        <f>VLOOKUP($B466,Sheet3!$A:$Z,8,FALSE)</f>
        <v>6.2532250155134005E-4</v>
      </c>
      <c r="AW466" s="22">
        <f>VLOOKUP($B466,Sheet3!$A:$Z,9,FALSE)</f>
        <v>1.0247941661364042E-2</v>
      </c>
      <c r="AX466" s="22">
        <f>VLOOKUP($B466,Sheet3!$A:$Z,10,FALSE)</f>
        <v>4.8392260187168841E-4</v>
      </c>
      <c r="AY466" s="22">
        <f>VLOOKUP($B466,Sheet3!$A:$Z,11,FALSE)</f>
        <v>2.6154403945887557E-4</v>
      </c>
      <c r="AZ466" s="22">
        <f>VLOOKUP($B466,Sheet3!$A:$Z,12,FALSE)</f>
        <v>1.4136994704572985E-2</v>
      </c>
      <c r="BA466" s="22">
        <f>VLOOKUP($B466,Sheet3!$A:$Z,13,FALSE)</f>
        <v>4.0236432672145403E-4</v>
      </c>
      <c r="BB466" s="22">
        <f>VLOOKUP($B466,Sheet3!$A:$Z,14,FALSE)</f>
        <v>1.702590376959514E-2</v>
      </c>
      <c r="BC466" s="23">
        <f>VLOOKUP($B466,Sheet3!$A:$Z,15,FALSE)</f>
        <v>2.9661456798476518E-4</v>
      </c>
      <c r="BD466" s="22">
        <f>VLOOKUP($B466,Sheet3!$A:$Z,16,FALSE)</f>
        <v>2.6704871289885178E-3</v>
      </c>
      <c r="BE466" s="22">
        <f>VLOOKUP($B466,Sheet3!$A:$Z,17,FALSE)</f>
        <v>3.1789723946454708E-3</v>
      </c>
      <c r="BF466" s="22">
        <f>VLOOKUP($B466,Sheet3!$A:$Z,18,FALSE)</f>
        <v>3.5964133934767305E-3</v>
      </c>
      <c r="BG466" s="22">
        <f>VLOOKUP($B466,Sheet3!$A:$Z,19,FALSE)</f>
        <v>8.5941959735772832E-4</v>
      </c>
      <c r="BH466" s="22">
        <f>VLOOKUP($B466,Sheet3!$A:$Z,20,FALSE)</f>
        <v>1.3730816082089335E-2</v>
      </c>
      <c r="BI466" s="22">
        <f>VLOOKUP($B466,Sheet3!$A:$Z,21,FALSE)</f>
        <v>1.0407611500052653E-2</v>
      </c>
      <c r="BJ466" s="22">
        <f>VLOOKUP($B466,Sheet3!$A:$Z,22,FALSE)</f>
        <v>2.1838458606803933E-4</v>
      </c>
      <c r="BK466" s="22">
        <f>VLOOKUP($B466,Sheet3!$A:$Z,23,FALSE)</f>
        <v>3.9793131692885715E-4</v>
      </c>
      <c r="BL466" s="22">
        <f>VLOOKUP($B466,Sheet3!$A:$Z,24,FALSE)</f>
        <v>2.0157720909217672E-4</v>
      </c>
      <c r="BM466" s="22">
        <f>VLOOKUP($B466,Sheet3!$A:$Z,25,FALSE)</f>
        <v>3.6867522984570589E-4</v>
      </c>
      <c r="BN466" s="22">
        <f>VLOOKUP($B466,Sheet3!$A:$Z,25,FALSE)</f>
        <v>3.6867522984570589E-4</v>
      </c>
    </row>
    <row r="467" spans="1:66" hidden="1" x14ac:dyDescent="0.2">
      <c r="A467">
        <f>VLOOKUP(B467,Sheet3!A:B,2,FALSE)</f>
        <v>0</v>
      </c>
      <c r="B467" s="12" t="s">
        <v>1843</v>
      </c>
      <c r="C467" s="13">
        <v>92.47</v>
      </c>
      <c r="D467" s="13">
        <v>2.15</v>
      </c>
      <c r="E467" s="12" t="s">
        <v>1824</v>
      </c>
      <c r="F467" s="11" t="s">
        <v>1844</v>
      </c>
      <c r="G467" s="13" t="s">
        <v>307</v>
      </c>
      <c r="H467" s="12"/>
      <c r="I467" s="12"/>
      <c r="J467" s="12" t="s">
        <v>308</v>
      </c>
      <c r="K467" s="12">
        <v>5</v>
      </c>
      <c r="L467" s="12">
        <v>88.24</v>
      </c>
      <c r="M467" s="12">
        <v>5.88</v>
      </c>
      <c r="N467" s="11"/>
      <c r="O467" s="11"/>
      <c r="P467" s="11"/>
      <c r="Q467" s="11"/>
      <c r="R467" s="11"/>
      <c r="S467" s="11"/>
      <c r="T467" s="11"/>
      <c r="U467" s="11" t="s">
        <v>1845</v>
      </c>
      <c r="V467" s="12" t="s">
        <v>1846</v>
      </c>
      <c r="W467" s="11"/>
      <c r="X467" s="14">
        <v>809</v>
      </c>
      <c r="Y467" s="14">
        <v>5049</v>
      </c>
      <c r="Z467" s="14">
        <v>809</v>
      </c>
      <c r="AA467" s="15">
        <v>0.922738003342637</v>
      </c>
      <c r="AB467" s="16">
        <v>0.72916441137468602</v>
      </c>
      <c r="AC467" s="17">
        <v>5514807</v>
      </c>
      <c r="AD467" s="14">
        <v>75085</v>
      </c>
      <c r="AE467" s="14">
        <v>75085</v>
      </c>
      <c r="AF467" s="14">
        <v>6816.8195302842996</v>
      </c>
      <c r="AG467" s="14">
        <v>6816.8195302842996</v>
      </c>
      <c r="AH467" s="14">
        <v>12007</v>
      </c>
      <c r="AI467" s="14">
        <v>12007</v>
      </c>
      <c r="AJ467" s="14">
        <v>11</v>
      </c>
      <c r="AK467" s="14">
        <v>35</v>
      </c>
      <c r="AL467" s="14">
        <v>0</v>
      </c>
      <c r="AM467" s="14">
        <v>0</v>
      </c>
      <c r="AN467" s="14">
        <v>0</v>
      </c>
      <c r="AO467" s="14">
        <v>2</v>
      </c>
      <c r="AP467" s="14">
        <v>37</v>
      </c>
      <c r="AQ467" s="22">
        <f>VLOOKUP($B467,Sheet3!$A:$Z,3,FALSE)</f>
        <v>1.4402673248948617E-3</v>
      </c>
      <c r="AR467" s="22">
        <f>VLOOKUP($B467,Sheet3!$A:$Z,4,FALSE)</f>
        <v>1.2686179374954423E-4</v>
      </c>
      <c r="AS467" s="22">
        <f>VLOOKUP($B467,Sheet3!$A:$Z,5,FALSE)</f>
        <v>4.815383528421709E-4</v>
      </c>
      <c r="AT467" s="22">
        <f>VLOOKUP($B467,Sheet3!$A:$Z,6,FALSE)</f>
        <v>1.6839457474618981E-4</v>
      </c>
      <c r="AU467" s="22">
        <f>VLOOKUP($B467,Sheet3!$A:$Z,6,FALSE)</f>
        <v>1.6839457474618981E-4</v>
      </c>
      <c r="AV467" s="22">
        <f>VLOOKUP($B467,Sheet3!$A:$Z,8,FALSE)</f>
        <v>1.1105467634584601E-6</v>
      </c>
      <c r="AW467" s="22">
        <f>VLOOKUP($B467,Sheet3!$A:$Z,9,FALSE)</f>
        <v>1.5190505553478948E-5</v>
      </c>
      <c r="AX467" s="22">
        <f>VLOOKUP($B467,Sheet3!$A:$Z,10,FALSE)</f>
        <v>6.3756171238022342E-7</v>
      </c>
      <c r="AY467" s="22">
        <f>VLOOKUP($B467,Sheet3!$A:$Z,11,FALSE)</f>
        <v>2.1914984772888772E-6</v>
      </c>
      <c r="AZ467" s="22">
        <f>VLOOKUP($B467,Sheet3!$A:$Z,12,FALSE)</f>
        <v>6.2070990230532981E-5</v>
      </c>
      <c r="BA467" s="22">
        <f>VLOOKUP($B467,Sheet3!$A:$Z,13,FALSE)</f>
        <v>1.589759025136663E-6</v>
      </c>
      <c r="BB467" s="22">
        <f>VLOOKUP($B467,Sheet3!$A:$Z,14,FALSE)</f>
        <v>1.4223220572697915E-5</v>
      </c>
      <c r="BC467" s="23">
        <f>VLOOKUP($B467,Sheet3!$A:$Z,15,FALSE)</f>
        <v>1.4336649896124487E-5</v>
      </c>
      <c r="BD467" s="22">
        <f>VLOOKUP($B467,Sheet3!$A:$Z,16,FALSE)</f>
        <v>4.0983436656164609E-4</v>
      </c>
      <c r="BE467" s="22">
        <f>VLOOKUP($B467,Sheet3!$A:$Z,17,FALSE)</f>
        <v>5.8336677807172303E-4</v>
      </c>
      <c r="BF467" s="22">
        <f>VLOOKUP($B467,Sheet3!$A:$Z,18,FALSE)</f>
        <v>2.0881406848913389E-4</v>
      </c>
      <c r="BG467" s="22">
        <f>VLOOKUP($B467,Sheet3!$A:$Z,19,FALSE)</f>
        <v>4.8312493277510555E-5</v>
      </c>
      <c r="BH467" s="22">
        <f>VLOOKUP($B467,Sheet3!$A:$Z,20,FALSE)</f>
        <v>5.3426324434509538E-5</v>
      </c>
      <c r="BI467" s="22">
        <f>VLOOKUP($B467,Sheet3!$A:$Z,21,FALSE)</f>
        <v>6.2278254292956242E-4</v>
      </c>
      <c r="BJ467" s="22">
        <f>VLOOKUP($B467,Sheet3!$A:$Z,22,FALSE)</f>
        <v>2.266917102410111E-5</v>
      </c>
      <c r="BK467" s="22">
        <f>VLOOKUP($B467,Sheet3!$A:$Z,23,FALSE)</f>
        <v>6.1306532806935162E-6</v>
      </c>
      <c r="BL467" s="22">
        <f>VLOOKUP($B467,Sheet3!$A:$Z,24,FALSE)</f>
        <v>8.671895982751685E-6</v>
      </c>
      <c r="BM467" s="22">
        <f>VLOOKUP($B467,Sheet3!$A:$Z,25,FALSE)</f>
        <v>2.4192603576155909E-6</v>
      </c>
      <c r="BN467" s="22">
        <f>VLOOKUP($B467,Sheet3!$A:$Z,25,FALSE)</f>
        <v>2.4192603576155909E-6</v>
      </c>
    </row>
    <row r="468" spans="1:66" hidden="1" x14ac:dyDescent="0.2">
      <c r="A468" t="str">
        <f>VLOOKUP(B468,Sheet3!A:B,2,FALSE)</f>
        <v>compare with baikal</v>
      </c>
      <c r="B468" s="12" t="s">
        <v>121</v>
      </c>
      <c r="C468" s="13">
        <v>55.83</v>
      </c>
      <c r="D468" s="13">
        <v>3.74</v>
      </c>
      <c r="E468" s="12" t="s">
        <v>842</v>
      </c>
      <c r="F468" s="11" t="s">
        <v>901</v>
      </c>
      <c r="G468" s="13" t="s">
        <v>307</v>
      </c>
      <c r="H468" s="12"/>
      <c r="I468" s="12"/>
      <c r="J468" s="12" t="s">
        <v>308</v>
      </c>
      <c r="K468" s="12">
        <v>20</v>
      </c>
      <c r="L468" s="12">
        <v>80.39</v>
      </c>
      <c r="M468" s="12">
        <v>9.8000000000000007</v>
      </c>
      <c r="N468" s="11"/>
      <c r="O468" s="11"/>
      <c r="P468" s="11"/>
      <c r="Q468" s="11"/>
      <c r="R468" s="11"/>
      <c r="S468" s="11"/>
      <c r="T468" s="11"/>
      <c r="U468" s="11" t="s">
        <v>844</v>
      </c>
      <c r="V468" s="12" t="s">
        <v>906</v>
      </c>
      <c r="W468" s="11"/>
      <c r="X468" s="14">
        <v>584</v>
      </c>
      <c r="Y468" s="14">
        <v>2068</v>
      </c>
      <c r="Z468" s="14">
        <v>584</v>
      </c>
      <c r="AA468" s="15">
        <v>0.94716247493061601</v>
      </c>
      <c r="AB468" s="16">
        <v>0.68657002714583704</v>
      </c>
      <c r="AC468" s="17">
        <v>1579616</v>
      </c>
      <c r="AD468" s="14">
        <v>11869</v>
      </c>
      <c r="AE468" s="14">
        <v>11869</v>
      </c>
      <c r="AF468" s="14">
        <v>2704.8219178082099</v>
      </c>
      <c r="AG468" s="14">
        <v>2704.8219178082099</v>
      </c>
      <c r="AH468" s="14">
        <v>2731</v>
      </c>
      <c r="AI468" s="14">
        <v>2731</v>
      </c>
      <c r="AJ468" s="14">
        <v>11</v>
      </c>
      <c r="AK468" s="14">
        <v>12</v>
      </c>
      <c r="AL468" s="14">
        <v>0</v>
      </c>
      <c r="AM468" s="14">
        <v>1</v>
      </c>
      <c r="AN468" s="14">
        <v>0</v>
      </c>
      <c r="AO468" s="14">
        <v>0</v>
      </c>
      <c r="AP468" s="14">
        <v>13</v>
      </c>
      <c r="AQ468" s="22">
        <f>VLOOKUP($B468,Sheet3!$A:$Z,3,FALSE)</f>
        <v>7.207544471706732E-4</v>
      </c>
      <c r="AR468" s="22">
        <f>VLOOKUP($B468,Sheet3!$A:$Z,4,FALSE)</f>
        <v>1.3287445138569511E-3</v>
      </c>
      <c r="AS468" s="22">
        <f>VLOOKUP($B468,Sheet3!$A:$Z,5,FALSE)</f>
        <v>1.0010733518916466E-3</v>
      </c>
      <c r="AT468" s="22">
        <f>VLOOKUP($B468,Sheet3!$A:$Z,6,FALSE)</f>
        <v>8.8844954961163998E-4</v>
      </c>
      <c r="AU468" s="22">
        <f>VLOOKUP($B468,Sheet3!$A:$Z,6,FALSE)</f>
        <v>8.8844954961163998E-4</v>
      </c>
      <c r="AV468" s="22">
        <f>VLOOKUP($B468,Sheet3!$A:$Z,8,FALSE)</f>
        <v>2.2665636482979519E-4</v>
      </c>
      <c r="AW468" s="22">
        <f>VLOOKUP($B468,Sheet3!$A:$Z,9,FALSE)</f>
        <v>3.7383392526482038E-3</v>
      </c>
      <c r="AX468" s="22">
        <f>VLOOKUP($B468,Sheet3!$A:$Z,10,FALSE)</f>
        <v>2.2677327105241019E-4</v>
      </c>
      <c r="AY468" s="22">
        <f>VLOOKUP($B468,Sheet3!$A:$Z,11,FALSE)</f>
        <v>1.2453574116817935E-4</v>
      </c>
      <c r="AZ468" s="22">
        <f>VLOOKUP($B468,Sheet3!$A:$Z,12,FALSE)</f>
        <v>4.9812607162420522E-3</v>
      </c>
      <c r="BA468" s="22">
        <f>VLOOKUP($B468,Sheet3!$A:$Z,13,FALSE)</f>
        <v>2.1277803218850382E-4</v>
      </c>
      <c r="BB468" s="22">
        <f>VLOOKUP($B468,Sheet3!$A:$Z,14,FALSE)</f>
        <v>6.1330969253617492E-3</v>
      </c>
      <c r="BC468" s="23">
        <f>VLOOKUP($B468,Sheet3!$A:$Z,15,FALSE)</f>
        <v>1.3188916928150973E-4</v>
      </c>
      <c r="BD468" s="22">
        <f>VLOOKUP($B468,Sheet3!$A:$Z,16,FALSE)</f>
        <v>1.0359936992809051E-3</v>
      </c>
      <c r="BE468" s="22">
        <f>VLOOKUP($B468,Sheet3!$A:$Z,17,FALSE)</f>
        <v>1.062263245700624E-3</v>
      </c>
      <c r="BF468" s="22">
        <f>VLOOKUP($B468,Sheet3!$A:$Z,18,FALSE)</f>
        <v>1.2444384768918449E-3</v>
      </c>
      <c r="BG468" s="22">
        <f>VLOOKUP($B468,Sheet3!$A:$Z,19,FALSE)</f>
        <v>3.573475507447534E-4</v>
      </c>
      <c r="BH468" s="22">
        <f>VLOOKUP($B468,Sheet3!$A:$Z,20,FALSE)</f>
        <v>5.0863495279884104E-3</v>
      </c>
      <c r="BI468" s="22">
        <f>VLOOKUP($B468,Sheet3!$A:$Z,21,FALSE)</f>
        <v>3.8115360533703207E-3</v>
      </c>
      <c r="BJ468" s="22">
        <f>VLOOKUP($B468,Sheet3!$A:$Z,22,FALSE)</f>
        <v>1.0367428500065316E-4</v>
      </c>
      <c r="BK468" s="22">
        <f>VLOOKUP($B468,Sheet3!$A:$Z,23,FALSE)</f>
        <v>1.6803498912723724E-4</v>
      </c>
      <c r="BL468" s="22">
        <f>VLOOKUP($B468,Sheet3!$A:$Z,24,FALSE)</f>
        <v>9.5076661968803987E-5</v>
      </c>
      <c r="BM468" s="22">
        <f>VLOOKUP($B468,Sheet3!$A:$Z,25,FALSE)</f>
        <v>1.7238521899057749E-4</v>
      </c>
      <c r="BN468" s="22">
        <f>VLOOKUP($B468,Sheet3!$A:$Z,25,FALSE)</f>
        <v>1.7238521899057749E-4</v>
      </c>
    </row>
    <row r="469" spans="1:66" hidden="1" x14ac:dyDescent="0.2">
      <c r="A469">
        <f>VLOOKUP(B469,Sheet3!A:B,2,FALSE)</f>
        <v>0</v>
      </c>
      <c r="B469" s="12" t="s">
        <v>1850</v>
      </c>
      <c r="C469" s="13">
        <v>52.31</v>
      </c>
      <c r="D469" s="13">
        <v>3.78</v>
      </c>
      <c r="E469" s="12" t="s">
        <v>1824</v>
      </c>
      <c r="F469" s="11" t="s">
        <v>1851</v>
      </c>
      <c r="G469" s="13" t="s">
        <v>307</v>
      </c>
      <c r="H469" s="12"/>
      <c r="I469" s="12"/>
      <c r="J469" s="12" t="s">
        <v>308</v>
      </c>
      <c r="K469" s="12">
        <v>2</v>
      </c>
      <c r="L469" s="12">
        <v>56.86</v>
      </c>
      <c r="M469" s="12">
        <v>5.88</v>
      </c>
      <c r="N469" s="11" t="s">
        <v>309</v>
      </c>
      <c r="O469" s="11" t="s">
        <v>1299</v>
      </c>
      <c r="P469" s="11" t="s">
        <v>1852</v>
      </c>
      <c r="Q469" s="11" t="s">
        <v>1853</v>
      </c>
      <c r="R469" s="11" t="s">
        <v>1854</v>
      </c>
      <c r="S469" s="11" t="s">
        <v>1855</v>
      </c>
      <c r="T469" s="11" t="s">
        <v>312</v>
      </c>
      <c r="U469" s="11" t="s">
        <v>1856</v>
      </c>
      <c r="V469" s="12" t="s">
        <v>1857</v>
      </c>
      <c r="W469" s="11" t="s">
        <v>1858</v>
      </c>
      <c r="X469" s="14">
        <v>2480</v>
      </c>
      <c r="Y469" s="14">
        <v>5384</v>
      </c>
      <c r="Z469" s="14">
        <v>2480</v>
      </c>
      <c r="AA469" s="15">
        <v>0.85819860882756005</v>
      </c>
      <c r="AB469" s="16">
        <v>0.51286685901985396</v>
      </c>
      <c r="AC469" s="17">
        <v>4205805</v>
      </c>
      <c r="AD469" s="14">
        <v>6879</v>
      </c>
      <c r="AE469" s="14">
        <v>6879</v>
      </c>
      <c r="AF469" s="14">
        <v>1695.8891129032199</v>
      </c>
      <c r="AG469" s="14">
        <v>1695.8891129032199</v>
      </c>
      <c r="AH469" s="14">
        <v>1714</v>
      </c>
      <c r="AI469" s="14">
        <v>1714</v>
      </c>
      <c r="AJ469" s="14">
        <v>11</v>
      </c>
      <c r="AK469" s="14">
        <v>33</v>
      </c>
      <c r="AL469" s="14">
        <v>0</v>
      </c>
      <c r="AM469" s="14">
        <v>0</v>
      </c>
      <c r="AN469" s="14">
        <v>0</v>
      </c>
      <c r="AO469" s="14">
        <v>2</v>
      </c>
      <c r="AP469" s="14">
        <v>35</v>
      </c>
      <c r="AQ469" s="22">
        <f>VLOOKUP($B469,Sheet3!$A:$Z,3,FALSE)</f>
        <v>6.5602437029034828E-5</v>
      </c>
      <c r="AR469" s="22">
        <f>VLOOKUP($B469,Sheet3!$A:$Z,4,FALSE)</f>
        <v>7.0135663089879993E-5</v>
      </c>
      <c r="AS469" s="22">
        <f>VLOOKUP($B469,Sheet3!$A:$Z,5,FALSE)</f>
        <v>6.7390412748546594E-5</v>
      </c>
      <c r="AT469" s="22">
        <f>VLOOKUP($B469,Sheet3!$A:$Z,6,FALSE)</f>
        <v>7.5889265903083478E-5</v>
      </c>
      <c r="AU469" s="22">
        <f>VLOOKUP($B469,Sheet3!$A:$Z,6,FALSE)</f>
        <v>7.5889265903083478E-5</v>
      </c>
      <c r="AV469" s="22">
        <f>VLOOKUP($B469,Sheet3!$A:$Z,8,FALSE)</f>
        <v>1.1784709305005536E-4</v>
      </c>
      <c r="AW469" s="22">
        <f>VLOOKUP($B469,Sheet3!$A:$Z,9,FALSE)</f>
        <v>8.103145309412017E-5</v>
      </c>
      <c r="AX469" s="22">
        <f>VLOOKUP($B469,Sheet3!$A:$Z,10,FALSE)</f>
        <v>8.9998225879383477E-5</v>
      </c>
      <c r="AY469" s="22">
        <f>VLOOKUP($B469,Sheet3!$A:$Z,11,FALSE)</f>
        <v>7.9303409347603702E-5</v>
      </c>
      <c r="AZ469" s="22">
        <f>VLOOKUP($B469,Sheet3!$A:$Z,12,FALSE)</f>
        <v>7.2768816440650213E-5</v>
      </c>
      <c r="BA469" s="22">
        <f>VLOOKUP($B469,Sheet3!$A:$Z,13,FALSE)</f>
        <v>1.0195633066103394E-4</v>
      </c>
      <c r="BB469" s="22">
        <f>VLOOKUP($B469,Sheet3!$A:$Z,14,FALSE)</f>
        <v>9.466469123363511E-5</v>
      </c>
      <c r="BC469" s="23">
        <f>VLOOKUP($B469,Sheet3!$A:$Z,15,FALSE)</f>
        <v>9.5391851158853409E-5</v>
      </c>
      <c r="BD469" s="22">
        <f>VLOOKUP($B469,Sheet3!$A:$Z,16,FALSE)</f>
        <v>4.0428209113913064E-4</v>
      </c>
      <c r="BE469" s="22">
        <f>VLOOKUP($B469,Sheet3!$A:$Z,17,FALSE)</f>
        <v>5.8332806330919495E-4</v>
      </c>
      <c r="BF469" s="22">
        <f>VLOOKUP($B469,Sheet3!$A:$Z,18,FALSE)</f>
        <v>3.9133176041163207E-4</v>
      </c>
      <c r="BG469" s="22">
        <f>VLOOKUP($B469,Sheet3!$A:$Z,19,FALSE)</f>
        <v>3.6648009179015791E-4</v>
      </c>
      <c r="BH469" s="22">
        <f>VLOOKUP($B469,Sheet3!$A:$Z,20,FALSE)</f>
        <v>2.3034354341466972E-4</v>
      </c>
      <c r="BI469" s="22">
        <f>VLOOKUP($B469,Sheet3!$A:$Z,21,FALSE)</f>
        <v>4.0888243735375462E-4</v>
      </c>
      <c r="BJ469" s="22">
        <f>VLOOKUP($B469,Sheet3!$A:$Z,22,FALSE)</f>
        <v>1.1153018132154454E-4</v>
      </c>
      <c r="BK469" s="22">
        <f>VLOOKUP($B469,Sheet3!$A:$Z,23,FALSE)</f>
        <v>1.3088454687808611E-4</v>
      </c>
      <c r="BL469" s="22">
        <f>VLOOKUP($B469,Sheet3!$A:$Z,24,FALSE)</f>
        <v>1.1253866834346874E-4</v>
      </c>
      <c r="BM469" s="22">
        <f>VLOOKUP($B469,Sheet3!$A:$Z,25,FALSE)</f>
        <v>1.4702766004796617E-4</v>
      </c>
      <c r="BN469" s="22">
        <f>VLOOKUP($B469,Sheet3!$A:$Z,25,FALSE)</f>
        <v>1.4702766004796617E-4</v>
      </c>
    </row>
    <row r="470" spans="1:66" hidden="1" x14ac:dyDescent="0.2">
      <c r="A470" t="str">
        <f>VLOOKUP(B470,Sheet3!A:B,2,FALSE)</f>
        <v>compare with baikal</v>
      </c>
      <c r="B470" s="12" t="s">
        <v>26</v>
      </c>
      <c r="C470" s="13">
        <v>98.46</v>
      </c>
      <c r="D470" s="13">
        <v>1.66</v>
      </c>
      <c r="E470" s="12" t="s">
        <v>842</v>
      </c>
      <c r="F470" s="11" t="s">
        <v>901</v>
      </c>
      <c r="G470" s="13" t="s">
        <v>307</v>
      </c>
      <c r="H470" s="12"/>
      <c r="I470" s="12"/>
      <c r="J470" s="12" t="s">
        <v>308</v>
      </c>
      <c r="K470" s="12">
        <v>20</v>
      </c>
      <c r="L470" s="12">
        <v>100</v>
      </c>
      <c r="M470" s="12">
        <v>3.92</v>
      </c>
      <c r="N470" s="11" t="s">
        <v>309</v>
      </c>
      <c r="O470" s="11" t="s">
        <v>496</v>
      </c>
      <c r="P470" s="11" t="s">
        <v>795</v>
      </c>
      <c r="Q470" s="11" t="s">
        <v>796</v>
      </c>
      <c r="R470" s="11" t="s">
        <v>907</v>
      </c>
      <c r="S470" s="11" t="s">
        <v>908</v>
      </c>
      <c r="T470" s="11" t="s">
        <v>312</v>
      </c>
      <c r="U470" s="11" t="s">
        <v>844</v>
      </c>
      <c r="V470" s="12" t="s">
        <v>909</v>
      </c>
      <c r="W470" s="11" t="s">
        <v>910</v>
      </c>
      <c r="X470" s="14">
        <v>190</v>
      </c>
      <c r="Y470" s="14">
        <v>2675</v>
      </c>
      <c r="Z470" s="14">
        <v>190</v>
      </c>
      <c r="AA470" s="15">
        <v>0.93909582385463597</v>
      </c>
      <c r="AB470" s="16">
        <v>0.68966374969554001</v>
      </c>
      <c r="AC470" s="17">
        <v>2512652</v>
      </c>
      <c r="AD470" s="14">
        <v>68749</v>
      </c>
      <c r="AE470" s="14">
        <v>68749</v>
      </c>
      <c r="AF470" s="14">
        <v>13224.4842105263</v>
      </c>
      <c r="AG470" s="14">
        <v>13224.4842105263</v>
      </c>
      <c r="AH470" s="14">
        <v>22126</v>
      </c>
      <c r="AI470" s="14">
        <v>22126</v>
      </c>
      <c r="AJ470" s="14">
        <v>11</v>
      </c>
      <c r="AK470" s="14">
        <v>40</v>
      </c>
      <c r="AL470" s="14">
        <v>0</v>
      </c>
      <c r="AM470" s="14">
        <v>1</v>
      </c>
      <c r="AN470" s="14">
        <v>0</v>
      </c>
      <c r="AO470" s="14">
        <v>0</v>
      </c>
      <c r="AP470" s="14">
        <v>41</v>
      </c>
      <c r="AQ470" s="22">
        <f>VLOOKUP($B470,Sheet3!$A:$Z,3,FALSE)</f>
        <v>3.5454285566076642E-3</v>
      </c>
      <c r="AR470" s="22">
        <f>VLOOKUP($B470,Sheet3!$A:$Z,4,FALSE)</f>
        <v>7.3770614287891568E-3</v>
      </c>
      <c r="AS470" s="22">
        <f>VLOOKUP($B470,Sheet3!$A:$Z,5,FALSE)</f>
        <v>5.2922632248245333E-3</v>
      </c>
      <c r="AT470" s="22">
        <f>VLOOKUP($B470,Sheet3!$A:$Z,6,FALSE)</f>
        <v>4.081959785568876E-3</v>
      </c>
      <c r="AU470" s="22">
        <f>VLOOKUP($B470,Sheet3!$A:$Z,6,FALSE)</f>
        <v>4.081959785568876E-3</v>
      </c>
      <c r="AV470" s="22">
        <f>VLOOKUP($B470,Sheet3!$A:$Z,8,FALSE)</f>
        <v>3.6942581111018021E-4</v>
      </c>
      <c r="AW470" s="22">
        <f>VLOOKUP($B470,Sheet3!$A:$Z,9,FALSE)</f>
        <v>2.2590468468122262E-2</v>
      </c>
      <c r="AX470" s="22">
        <f>VLOOKUP($B470,Sheet3!$A:$Z,10,FALSE)</f>
        <v>2.6268152669445835E-4</v>
      </c>
      <c r="AY470" s="22">
        <f>VLOOKUP($B470,Sheet3!$A:$Z,11,FALSE)</f>
        <v>1.61021425719414E-4</v>
      </c>
      <c r="AZ470" s="22">
        <f>VLOOKUP($B470,Sheet3!$A:$Z,12,FALSE)</f>
        <v>2.8439450299006505E-2</v>
      </c>
      <c r="BA470" s="22">
        <f>VLOOKUP($B470,Sheet3!$A:$Z,13,FALSE)</f>
        <v>2.9162893323214206E-4</v>
      </c>
      <c r="BB470" s="22">
        <f>VLOOKUP($B470,Sheet3!$A:$Z,14,FALSE)</f>
        <v>3.0976191950383175E-2</v>
      </c>
      <c r="BC470" s="23">
        <f>VLOOKUP($B470,Sheet3!$A:$Z,15,FALSE)</f>
        <v>2.1378590891713272E-4</v>
      </c>
      <c r="BD470" s="22">
        <f>VLOOKUP($B470,Sheet3!$A:$Z,16,FALSE)</f>
        <v>4.8955010188429871E-3</v>
      </c>
      <c r="BE470" s="22">
        <f>VLOOKUP($B470,Sheet3!$A:$Z,17,FALSE)</f>
        <v>5.4031821951934693E-3</v>
      </c>
      <c r="BF470" s="22">
        <f>VLOOKUP($B470,Sheet3!$A:$Z,18,FALSE)</f>
        <v>5.924593613612192E-3</v>
      </c>
      <c r="BG470" s="22">
        <f>VLOOKUP($B470,Sheet3!$A:$Z,19,FALSE)</f>
        <v>8.5272218227687793E-4</v>
      </c>
      <c r="BH470" s="22">
        <f>VLOOKUP($B470,Sheet3!$A:$Z,20,FALSE)</f>
        <v>2.6971537913552581E-2</v>
      </c>
      <c r="BI470" s="22">
        <f>VLOOKUP($B470,Sheet3!$A:$Z,21,FALSE)</f>
        <v>2.5516565158359896E-2</v>
      </c>
      <c r="BJ470" s="22">
        <f>VLOOKUP($B470,Sheet3!$A:$Z,22,FALSE)</f>
        <v>1.477828076701571E-4</v>
      </c>
      <c r="BK470" s="22">
        <f>VLOOKUP($B470,Sheet3!$A:$Z,23,FALSE)</f>
        <v>3.082072828102242E-4</v>
      </c>
      <c r="BL470" s="22">
        <f>VLOOKUP($B470,Sheet3!$A:$Z,24,FALSE)</f>
        <v>1.3825443996126624E-4</v>
      </c>
      <c r="BM470" s="22">
        <f>VLOOKUP($B470,Sheet3!$A:$Z,25,FALSE)</f>
        <v>2.3869417653238356E-4</v>
      </c>
      <c r="BN470" s="22">
        <f>VLOOKUP($B470,Sheet3!$A:$Z,25,FALSE)</f>
        <v>2.3869417653238356E-4</v>
      </c>
    </row>
    <row r="471" spans="1:66" hidden="1" x14ac:dyDescent="0.2">
      <c r="A471" t="str">
        <f>VLOOKUP(B471,Sheet3!A:B,2,FALSE)</f>
        <v>compare with baikal</v>
      </c>
      <c r="B471" s="12" t="s">
        <v>204</v>
      </c>
      <c r="C471" s="13">
        <v>96.56</v>
      </c>
      <c r="D471" s="13">
        <v>1.26</v>
      </c>
      <c r="E471" s="12" t="s">
        <v>842</v>
      </c>
      <c r="F471" s="11" t="s">
        <v>914</v>
      </c>
      <c r="G471" s="13" t="s">
        <v>307</v>
      </c>
      <c r="H471" s="12"/>
      <c r="I471" s="12"/>
      <c r="J471" s="12" t="s">
        <v>308</v>
      </c>
      <c r="K471" s="12">
        <v>6</v>
      </c>
      <c r="L471" s="12">
        <v>100</v>
      </c>
      <c r="M471" s="12">
        <v>2.63</v>
      </c>
      <c r="N471" s="11"/>
      <c r="O471" s="11"/>
      <c r="P471" s="11"/>
      <c r="Q471" s="11"/>
      <c r="R471" s="11"/>
      <c r="S471" s="11"/>
      <c r="T471" s="11"/>
      <c r="U471" s="11" t="s">
        <v>844</v>
      </c>
      <c r="V471" s="12" t="s">
        <v>916</v>
      </c>
      <c r="W471" s="11"/>
      <c r="X471" s="14">
        <v>127</v>
      </c>
      <c r="Y471" s="14">
        <v>3848</v>
      </c>
      <c r="Z471" s="14">
        <v>127</v>
      </c>
      <c r="AA471" s="15">
        <v>0.87689946042591205</v>
      </c>
      <c r="AB471" s="16">
        <v>0.66004916828964499</v>
      </c>
      <c r="AC471" s="17">
        <v>3915125</v>
      </c>
      <c r="AD471" s="14">
        <v>331766</v>
      </c>
      <c r="AE471" s="14">
        <v>331766</v>
      </c>
      <c r="AF471" s="14">
        <v>30827.7559055118</v>
      </c>
      <c r="AG471" s="14">
        <v>30827.7559055118</v>
      </c>
      <c r="AH471" s="14">
        <v>60789</v>
      </c>
      <c r="AI471" s="14">
        <v>60789</v>
      </c>
      <c r="AJ471" s="14">
        <v>11</v>
      </c>
      <c r="AK471" s="14">
        <v>43</v>
      </c>
      <c r="AL471" s="14">
        <v>0</v>
      </c>
      <c r="AM471" s="14">
        <v>1</v>
      </c>
      <c r="AN471" s="14">
        <v>0</v>
      </c>
      <c r="AO471" s="14">
        <v>2</v>
      </c>
      <c r="AP471" s="14">
        <v>46</v>
      </c>
      <c r="AQ471" s="22">
        <f>VLOOKUP($B471,Sheet3!$A:$Z,3,FALSE)</f>
        <v>4.3939118565691239E-4</v>
      </c>
      <c r="AR471" s="22">
        <f>VLOOKUP($B471,Sheet3!$A:$Z,4,FALSE)</f>
        <v>6.6346175528879197E-4</v>
      </c>
      <c r="AS471" s="22">
        <f>VLOOKUP($B471,Sheet3!$A:$Z,5,FALSE)</f>
        <v>5.1319905984520127E-4</v>
      </c>
      <c r="AT471" s="22">
        <f>VLOOKUP($B471,Sheet3!$A:$Z,6,FALSE)</f>
        <v>3.295840783088555E-4</v>
      </c>
      <c r="AU471" s="22">
        <f>VLOOKUP($B471,Sheet3!$A:$Z,6,FALSE)</f>
        <v>3.295840783088555E-4</v>
      </c>
      <c r="AV471" s="22">
        <f>VLOOKUP($B471,Sheet3!$A:$Z,8,FALSE)</f>
        <v>3.4231021443738933E-5</v>
      </c>
      <c r="AW471" s="22">
        <f>VLOOKUP($B471,Sheet3!$A:$Z,9,FALSE)</f>
        <v>2.0649572765874332E-3</v>
      </c>
      <c r="AX471" s="22">
        <f>VLOOKUP($B471,Sheet3!$A:$Z,10,FALSE)</f>
        <v>2.4125020118183653E-5</v>
      </c>
      <c r="AY471" s="22">
        <f>VLOOKUP($B471,Sheet3!$A:$Z,11,FALSE)</f>
        <v>2.8918585475303269E-5</v>
      </c>
      <c r="AZ471" s="22">
        <f>VLOOKUP($B471,Sheet3!$A:$Z,12,FALSE)</f>
        <v>3.3105661604847735E-3</v>
      </c>
      <c r="BA471" s="22">
        <f>VLOOKUP($B471,Sheet3!$A:$Z,13,FALSE)</f>
        <v>3.2355651157890802E-5</v>
      </c>
      <c r="BB471" s="22">
        <f>VLOOKUP($B471,Sheet3!$A:$Z,14,FALSE)</f>
        <v>3.0602029382900005E-3</v>
      </c>
      <c r="BC471" s="23">
        <f>VLOOKUP($B471,Sheet3!$A:$Z,15,FALSE)</f>
        <v>2.753391210562116E-5</v>
      </c>
      <c r="BD471" s="22">
        <f>VLOOKUP($B471,Sheet3!$A:$Z,16,FALSE)</f>
        <v>4.2686593455387554E-4</v>
      </c>
      <c r="BE471" s="22">
        <f>VLOOKUP($B471,Sheet3!$A:$Z,17,FALSE)</f>
        <v>5.0373306796116081E-4</v>
      </c>
      <c r="BF471" s="22">
        <f>VLOOKUP($B471,Sheet3!$A:$Z,18,FALSE)</f>
        <v>4.6647465686250664E-4</v>
      </c>
      <c r="BG471" s="22">
        <f>VLOOKUP($B471,Sheet3!$A:$Z,19,FALSE)</f>
        <v>8.0969163196162181E-5</v>
      </c>
      <c r="BH471" s="22">
        <f>VLOOKUP($B471,Sheet3!$A:$Z,20,FALSE)</f>
        <v>2.5100718486830058E-3</v>
      </c>
      <c r="BI471" s="22">
        <f>VLOOKUP($B471,Sheet3!$A:$Z,21,FALSE)</f>
        <v>1.7817937751155547E-3</v>
      </c>
      <c r="BJ471" s="22">
        <f>VLOOKUP($B471,Sheet3!$A:$Z,22,FALSE)</f>
        <v>2.1452702977290837E-5</v>
      </c>
      <c r="BK471" s="22">
        <f>VLOOKUP($B471,Sheet3!$A:$Z,23,FALSE)</f>
        <v>3.0892917059083594E-5</v>
      </c>
      <c r="BL471" s="22">
        <f>VLOOKUP($B471,Sheet3!$A:$Z,24,FALSE)</f>
        <v>3.010161014895892E-5</v>
      </c>
      <c r="BM471" s="22">
        <f>VLOOKUP($B471,Sheet3!$A:$Z,25,FALSE)</f>
        <v>3.0255382238621093E-5</v>
      </c>
      <c r="BN471" s="22">
        <f>VLOOKUP($B471,Sheet3!$A:$Z,25,FALSE)</f>
        <v>3.0255382238621093E-5</v>
      </c>
    </row>
    <row r="472" spans="1:66" hidden="1" x14ac:dyDescent="0.2">
      <c r="A472">
        <f>VLOOKUP(B472,Sheet3!A:B,2,FALSE)</f>
        <v>0</v>
      </c>
      <c r="B472" s="12" t="s">
        <v>1867</v>
      </c>
      <c r="C472" s="13">
        <v>54.73</v>
      </c>
      <c r="D472" s="13">
        <v>8.8000000000000007</v>
      </c>
      <c r="E472" s="12" t="s">
        <v>1824</v>
      </c>
      <c r="F472" s="11" t="s">
        <v>1868</v>
      </c>
      <c r="G472" s="13" t="s">
        <v>307</v>
      </c>
      <c r="H472" s="12"/>
      <c r="I472" s="12"/>
      <c r="J472" s="12" t="s">
        <v>308</v>
      </c>
      <c r="K472" s="12">
        <v>13</v>
      </c>
      <c r="L472" s="12">
        <v>58.82</v>
      </c>
      <c r="M472" s="12">
        <v>11.76</v>
      </c>
      <c r="N472" s="11" t="s">
        <v>1869</v>
      </c>
      <c r="O472" s="11" t="s">
        <v>312</v>
      </c>
      <c r="P472" s="11" t="s">
        <v>312</v>
      </c>
      <c r="Q472" s="11" t="s">
        <v>312</v>
      </c>
      <c r="R472" s="11" t="s">
        <v>312</v>
      </c>
      <c r="S472" s="11" t="s">
        <v>312</v>
      </c>
      <c r="T472" s="11" t="s">
        <v>312</v>
      </c>
      <c r="U472" s="11" t="s">
        <v>1870</v>
      </c>
      <c r="V472" s="12" t="s">
        <v>1871</v>
      </c>
      <c r="W472" s="11"/>
      <c r="X472" s="14">
        <v>1216</v>
      </c>
      <c r="Y472" s="14">
        <v>3359</v>
      </c>
      <c r="Z472" s="14">
        <v>1216</v>
      </c>
      <c r="AA472" s="15">
        <v>0.90778683105171398</v>
      </c>
      <c r="AB472" s="16">
        <v>0.70414641731720595</v>
      </c>
      <c r="AC472" s="17">
        <v>2987133</v>
      </c>
      <c r="AD472" s="14">
        <v>12219</v>
      </c>
      <c r="AE472" s="14">
        <v>12219</v>
      </c>
      <c r="AF472" s="14">
        <v>2456.52384868421</v>
      </c>
      <c r="AG472" s="14">
        <v>2456.52384868421</v>
      </c>
      <c r="AH472" s="14">
        <v>2446</v>
      </c>
      <c r="AI472" s="14">
        <v>2446</v>
      </c>
      <c r="AJ472" s="14">
        <v>11</v>
      </c>
      <c r="AK472" s="14">
        <v>39</v>
      </c>
      <c r="AL472" s="14">
        <v>0</v>
      </c>
      <c r="AM472" s="14">
        <v>0</v>
      </c>
      <c r="AN472" s="14">
        <v>0</v>
      </c>
      <c r="AO472" s="14">
        <v>1</v>
      </c>
      <c r="AP472" s="14">
        <v>40</v>
      </c>
      <c r="AQ472" s="22">
        <f>VLOOKUP($B472,Sheet3!$A:$Z,3,FALSE)</f>
        <v>6.8445344397187498E-5</v>
      </c>
      <c r="AR472" s="22">
        <f>VLOOKUP($B472,Sheet3!$A:$Z,4,FALSE)</f>
        <v>6.4841712982830136E-5</v>
      </c>
      <c r="AS472" s="22">
        <f>VLOOKUP($B472,Sheet3!$A:$Z,5,FALSE)</f>
        <v>6.401611423214404E-5</v>
      </c>
      <c r="AT472" s="22">
        <f>VLOOKUP($B472,Sheet3!$A:$Z,6,FALSE)</f>
        <v>6.4087362186593893E-5</v>
      </c>
      <c r="AU472" s="22">
        <f>VLOOKUP($B472,Sheet3!$A:$Z,6,FALSE)</f>
        <v>6.4087362186593893E-5</v>
      </c>
      <c r="AV472" s="22">
        <f>VLOOKUP($B472,Sheet3!$A:$Z,8,FALSE)</f>
        <v>1.1859172246278429E-4</v>
      </c>
      <c r="AW472" s="22">
        <f>VLOOKUP($B472,Sheet3!$A:$Z,9,FALSE)</f>
        <v>6.5564342335531245E-5</v>
      </c>
      <c r="AX472" s="22">
        <f>VLOOKUP($B472,Sheet3!$A:$Z,10,FALSE)</f>
        <v>1.0444981931608353E-4</v>
      </c>
      <c r="AY472" s="22">
        <f>VLOOKUP($B472,Sheet3!$A:$Z,11,FALSE)</f>
        <v>6.9280422408935603E-5</v>
      </c>
      <c r="AZ472" s="22">
        <f>VLOOKUP($B472,Sheet3!$A:$Z,12,FALSE)</f>
        <v>5.6440884627713261E-5</v>
      </c>
      <c r="BA472" s="22">
        <f>VLOOKUP($B472,Sheet3!$A:$Z,13,FALSE)</f>
        <v>6.4821915124152233E-5</v>
      </c>
      <c r="BB472" s="22">
        <f>VLOOKUP($B472,Sheet3!$A:$Z,14,FALSE)</f>
        <v>4.8098955897393798E-5</v>
      </c>
      <c r="BC472" s="23">
        <f>VLOOKUP($B472,Sheet3!$A:$Z,15,FALSE)</f>
        <v>9.6259051621013793E-5</v>
      </c>
      <c r="BD472" s="22">
        <f>VLOOKUP($B472,Sheet3!$A:$Z,16,FALSE)</f>
        <v>9.6040691976275063E-5</v>
      </c>
      <c r="BE472" s="22">
        <f>VLOOKUP($B472,Sheet3!$A:$Z,17,FALSE)</f>
        <v>1.3064836454014183E-4</v>
      </c>
      <c r="BF472" s="22">
        <f>VLOOKUP($B472,Sheet3!$A:$Z,18,FALSE)</f>
        <v>9.77513330125943E-5</v>
      </c>
      <c r="BG472" s="22">
        <f>VLOOKUP($B472,Sheet3!$A:$Z,19,FALSE)</f>
        <v>7.9255280956471696E-5</v>
      </c>
      <c r="BH472" s="22">
        <f>VLOOKUP($B472,Sheet3!$A:$Z,20,FALSE)</f>
        <v>6.249934149507324E-5</v>
      </c>
      <c r="BI472" s="22">
        <f>VLOOKUP($B472,Sheet3!$A:$Z,21,FALSE)</f>
        <v>5.0023427522538393E-5</v>
      </c>
      <c r="BJ472" s="22">
        <f>VLOOKUP($B472,Sheet3!$A:$Z,22,FALSE)</f>
        <v>8.5096258392431691E-5</v>
      </c>
      <c r="BK472" s="22">
        <f>VLOOKUP($B472,Sheet3!$A:$Z,23,FALSE)</f>
        <v>1.5734922695414381E-4</v>
      </c>
      <c r="BL472" s="22">
        <f>VLOOKUP($B472,Sheet3!$A:$Z,24,FALSE)</f>
        <v>8.5224480984616579E-5</v>
      </c>
      <c r="BM472" s="22">
        <f>VLOOKUP($B472,Sheet3!$A:$Z,25,FALSE)</f>
        <v>9.183082473608923E-5</v>
      </c>
      <c r="BN472" s="22">
        <f>VLOOKUP($B472,Sheet3!$A:$Z,25,FALSE)</f>
        <v>9.183082473608923E-5</v>
      </c>
    </row>
    <row r="473" spans="1:66" hidden="1" x14ac:dyDescent="0.2">
      <c r="A473" t="str">
        <f>VLOOKUP(B473,Sheet3!A:B,2,FALSE)</f>
        <v>compare with baikal</v>
      </c>
      <c r="B473" s="12" t="s">
        <v>188</v>
      </c>
      <c r="C473" s="13">
        <v>96.57</v>
      </c>
      <c r="D473" s="13">
        <v>0</v>
      </c>
      <c r="E473" s="12" t="s">
        <v>1622</v>
      </c>
      <c r="F473" s="11" t="s">
        <v>1636</v>
      </c>
      <c r="G473" s="13" t="s">
        <v>307</v>
      </c>
      <c r="H473" s="12"/>
      <c r="I473" s="12"/>
      <c r="J473" s="12" t="s">
        <v>308</v>
      </c>
      <c r="K473" s="12">
        <v>9</v>
      </c>
      <c r="L473" s="12">
        <v>100</v>
      </c>
      <c r="M473" s="12">
        <v>0</v>
      </c>
      <c r="N473" s="11" t="s">
        <v>309</v>
      </c>
      <c r="O473" s="11" t="s">
        <v>496</v>
      </c>
      <c r="P473" s="11" t="s">
        <v>795</v>
      </c>
      <c r="Q473" s="11" t="s">
        <v>1637</v>
      </c>
      <c r="R473" s="11" t="s">
        <v>1638</v>
      </c>
      <c r="S473" s="11" t="s">
        <v>312</v>
      </c>
      <c r="T473" s="11" t="s">
        <v>312</v>
      </c>
      <c r="U473" s="11" t="s">
        <v>1639</v>
      </c>
      <c r="V473" s="12" t="s">
        <v>1640</v>
      </c>
      <c r="W473" s="11" t="s">
        <v>1641</v>
      </c>
      <c r="X473" s="14">
        <v>212</v>
      </c>
      <c r="Y473" s="14">
        <v>2739</v>
      </c>
      <c r="Z473" s="14">
        <v>212</v>
      </c>
      <c r="AA473" s="15">
        <v>0.870422924391827</v>
      </c>
      <c r="AB473" s="16">
        <v>0.47946943674312897</v>
      </c>
      <c r="AC473" s="17">
        <v>2475407</v>
      </c>
      <c r="AD473" s="14">
        <v>82809</v>
      </c>
      <c r="AE473" s="14">
        <v>82809</v>
      </c>
      <c r="AF473" s="14">
        <v>11676.4481132075</v>
      </c>
      <c r="AG473" s="14">
        <v>11676.4481132075</v>
      </c>
      <c r="AH473" s="14">
        <v>17743</v>
      </c>
      <c r="AI473" s="14">
        <v>17743</v>
      </c>
      <c r="AJ473" s="14">
        <v>11</v>
      </c>
      <c r="AK473" s="14">
        <v>34</v>
      </c>
      <c r="AL473" s="14">
        <v>0</v>
      </c>
      <c r="AM473" s="14">
        <v>0</v>
      </c>
      <c r="AN473" s="14">
        <v>0</v>
      </c>
      <c r="AO473" s="14">
        <v>1</v>
      </c>
      <c r="AP473" s="14">
        <v>35</v>
      </c>
      <c r="AQ473" s="22">
        <f>VLOOKUP($B473,Sheet3!$A:$Z,3,FALSE)</f>
        <v>2.2943359033049233E-3</v>
      </c>
      <c r="AR473" s="22">
        <f>VLOOKUP($B473,Sheet3!$A:$Z,4,FALSE)</f>
        <v>7.4021949722498457E-4</v>
      </c>
      <c r="AS473" s="22">
        <f>VLOOKUP($B473,Sheet3!$A:$Z,5,FALSE)</f>
        <v>9.4305400672134974E-4</v>
      </c>
      <c r="AT473" s="22">
        <f>VLOOKUP($B473,Sheet3!$A:$Z,6,FALSE)</f>
        <v>3.2823891761769506E-4</v>
      </c>
      <c r="AU473" s="22">
        <f>VLOOKUP($B473,Sheet3!$A:$Z,6,FALSE)</f>
        <v>3.2823891761769506E-4</v>
      </c>
      <c r="AV473" s="22">
        <f>VLOOKUP($B473,Sheet3!$A:$Z,8,FALSE)</f>
        <v>3.5903998502258008E-6</v>
      </c>
      <c r="AW473" s="22">
        <f>VLOOKUP($B473,Sheet3!$A:$Z,9,FALSE)</f>
        <v>2.4450101673764977E-3</v>
      </c>
      <c r="AX473" s="22">
        <f>VLOOKUP($B473,Sheet3!$A:$Z,10,FALSE)</f>
        <v>4.9307889533461823E-7</v>
      </c>
      <c r="AY473" s="22">
        <f>VLOOKUP($B473,Sheet3!$A:$Z,11,FALSE)</f>
        <v>5.8883500218995857E-7</v>
      </c>
      <c r="AZ473" s="22">
        <f>VLOOKUP($B473,Sheet3!$A:$Z,12,FALSE)</f>
        <v>1.4812584423575202E-3</v>
      </c>
      <c r="BA473" s="22">
        <f>VLOOKUP($B473,Sheet3!$A:$Z,13,FALSE)</f>
        <v>1.0659581573980743E-6</v>
      </c>
      <c r="BB473" s="22">
        <f>VLOOKUP($B473,Sheet3!$A:$Z,14,FALSE)</f>
        <v>2.2130027612446163E-4</v>
      </c>
      <c r="BC473" s="23">
        <f>VLOOKUP($B473,Sheet3!$A:$Z,15,FALSE)</f>
        <v>6.4656875075251764E-7</v>
      </c>
      <c r="BD473" s="22">
        <f>VLOOKUP($B473,Sheet3!$A:$Z,16,FALSE)</f>
        <v>9.6623102307740643E-4</v>
      </c>
      <c r="BE473" s="22">
        <f>VLOOKUP($B473,Sheet3!$A:$Z,17,FALSE)</f>
        <v>9.3393211638321638E-4</v>
      </c>
      <c r="BF473" s="22">
        <f>VLOOKUP($B473,Sheet3!$A:$Z,18,FALSE)</f>
        <v>4.4809716678148348E-4</v>
      </c>
      <c r="BG473" s="22">
        <f>VLOOKUP($B473,Sheet3!$A:$Z,19,FALSE)</f>
        <v>5.3680116214806402E-6</v>
      </c>
      <c r="BH473" s="22">
        <f>VLOOKUP($B473,Sheet3!$A:$Z,20,FALSE)</f>
        <v>6.3092366310105822E-5</v>
      </c>
      <c r="BI473" s="22">
        <f>VLOOKUP($B473,Sheet3!$A:$Z,21,FALSE)</f>
        <v>1.0146007978360707E-2</v>
      </c>
      <c r="BJ473" s="22">
        <f>VLOOKUP($B473,Sheet3!$A:$Z,22,FALSE)</f>
        <v>6.2161804868489077E-7</v>
      </c>
      <c r="BK473" s="22">
        <f>VLOOKUP($B473,Sheet3!$A:$Z,23,FALSE)</f>
        <v>1.1815404211138933E-6</v>
      </c>
      <c r="BL473" s="22">
        <f>VLOOKUP($B473,Sheet3!$A:$Z,24,FALSE)</f>
        <v>1.5082784659232567E-6</v>
      </c>
      <c r="BM473" s="22">
        <f>VLOOKUP($B473,Sheet3!$A:$Z,25,FALSE)</f>
        <v>1.0463354221861507E-6</v>
      </c>
      <c r="BN473" s="22">
        <f>VLOOKUP($B473,Sheet3!$A:$Z,25,FALSE)</f>
        <v>1.0463354221861507E-6</v>
      </c>
    </row>
    <row r="474" spans="1:66" hidden="1" x14ac:dyDescent="0.2">
      <c r="A474">
        <f>VLOOKUP(B474,Sheet3!A:B,2,FALSE)</f>
        <v>0</v>
      </c>
      <c r="B474" s="12" t="s">
        <v>1876</v>
      </c>
      <c r="C474" s="13">
        <v>76.319999999999993</v>
      </c>
      <c r="D474" s="13">
        <v>5.9</v>
      </c>
      <c r="E474" s="12" t="s">
        <v>1824</v>
      </c>
      <c r="F474" s="11" t="s">
        <v>1863</v>
      </c>
      <c r="G474" s="13" t="s">
        <v>307</v>
      </c>
      <c r="H474" s="12"/>
      <c r="I474" s="12"/>
      <c r="J474" s="12" t="s">
        <v>308</v>
      </c>
      <c r="K474" s="12">
        <v>6</v>
      </c>
      <c r="L474" s="12">
        <v>88.24</v>
      </c>
      <c r="M474" s="12">
        <v>7.84</v>
      </c>
      <c r="N474" s="11"/>
      <c r="O474" s="11"/>
      <c r="P474" s="11"/>
      <c r="Q474" s="11"/>
      <c r="R474" s="11"/>
      <c r="S474" s="11"/>
      <c r="T474" s="11"/>
      <c r="U474" s="11" t="s">
        <v>1845</v>
      </c>
      <c r="V474" s="12" t="s">
        <v>1877</v>
      </c>
      <c r="W474" s="11"/>
      <c r="X474" s="14">
        <v>2598</v>
      </c>
      <c r="Y474" s="14">
        <v>6315</v>
      </c>
      <c r="Z474" s="14">
        <v>2598</v>
      </c>
      <c r="AA474" s="15">
        <v>0.87159833921741703</v>
      </c>
      <c r="AB474" s="16">
        <v>0.64268183724514105</v>
      </c>
      <c r="AC474" s="17">
        <v>5670098</v>
      </c>
      <c r="AD474" s="14">
        <v>14914</v>
      </c>
      <c r="AE474" s="14">
        <v>14914</v>
      </c>
      <c r="AF474" s="14">
        <v>2182.4857582755899</v>
      </c>
      <c r="AG474" s="14">
        <v>2182.4857582755899</v>
      </c>
      <c r="AH474" s="14">
        <v>2388</v>
      </c>
      <c r="AI474" s="14">
        <v>2388</v>
      </c>
      <c r="AJ474" s="14">
        <v>11</v>
      </c>
      <c r="AK474" s="14">
        <v>19</v>
      </c>
      <c r="AL474" s="14">
        <v>0</v>
      </c>
      <c r="AM474" s="14">
        <v>0</v>
      </c>
      <c r="AN474" s="14">
        <v>0</v>
      </c>
      <c r="AO474" s="14">
        <v>1</v>
      </c>
      <c r="AP474" s="14">
        <v>20</v>
      </c>
      <c r="AQ474" s="22">
        <f>VLOOKUP($B474,Sheet3!$A:$Z,3,FALSE)</f>
        <v>9.8321082906367856E-5</v>
      </c>
      <c r="AR474" s="22">
        <f>VLOOKUP($B474,Sheet3!$A:$Z,4,FALSE)</f>
        <v>2.7683264128096894E-4</v>
      </c>
      <c r="AS474" s="22">
        <f>VLOOKUP($B474,Sheet3!$A:$Z,5,FALSE)</f>
        <v>2.5807353942198911E-4</v>
      </c>
      <c r="AT474" s="22">
        <f>VLOOKUP($B474,Sheet3!$A:$Z,6,FALSE)</f>
        <v>4.0104062131388822E-4</v>
      </c>
      <c r="AU474" s="22">
        <f>VLOOKUP($B474,Sheet3!$A:$Z,6,FALSE)</f>
        <v>4.0104062131388822E-4</v>
      </c>
      <c r="AV474" s="22">
        <f>VLOOKUP($B474,Sheet3!$A:$Z,8,FALSE)</f>
        <v>1.5664763065022894E-7</v>
      </c>
      <c r="AW474" s="22">
        <f>VLOOKUP($B474,Sheet3!$A:$Z,9,FALSE)</f>
        <v>1.2636392443566514E-6</v>
      </c>
      <c r="AX474" s="22">
        <f>VLOOKUP($B474,Sheet3!$A:$Z,10,FALSE)</f>
        <v>7.670001691377881E-8</v>
      </c>
      <c r="AY474" s="22">
        <f>VLOOKUP($B474,Sheet3!$A:$Z,11,FALSE)</f>
        <v>1.1558113646080718E-7</v>
      </c>
      <c r="AZ474" s="22">
        <f>VLOOKUP($B474,Sheet3!$A:$Z,12,FALSE)</f>
        <v>1.3708606049541368E-6</v>
      </c>
      <c r="BA474" s="22">
        <f>VLOOKUP($B474,Sheet3!$A:$Z,13,FALSE)</f>
        <v>9.4527776802926796E-8</v>
      </c>
      <c r="BB474" s="22">
        <f>VLOOKUP($B474,Sheet3!$A:$Z,14,FALSE)</f>
        <v>1.2888044594570059E-6</v>
      </c>
      <c r="BC474" s="23">
        <f>VLOOKUP($B474,Sheet3!$A:$Z,15,FALSE)</f>
        <v>1.1914438771599352E-7</v>
      </c>
      <c r="BD474" s="22">
        <f>VLOOKUP($B474,Sheet3!$A:$Z,16,FALSE)</f>
        <v>2.034748588104091E-5</v>
      </c>
      <c r="BE474" s="22">
        <f>VLOOKUP($B474,Sheet3!$A:$Z,17,FALSE)</f>
        <v>9.0446594077163987E-4</v>
      </c>
      <c r="BF474" s="22">
        <f>VLOOKUP($B474,Sheet3!$A:$Z,18,FALSE)</f>
        <v>4.3270014768191509E-4</v>
      </c>
      <c r="BG474" s="22">
        <f>VLOOKUP($B474,Sheet3!$A:$Z,19,FALSE)</f>
        <v>1.4639812709568015E-7</v>
      </c>
      <c r="BH474" s="22">
        <f>VLOOKUP($B474,Sheet3!$A:$Z,20,FALSE)</f>
        <v>7.3783180898142979E-7</v>
      </c>
      <c r="BI474" s="22">
        <f>VLOOKUP($B474,Sheet3!$A:$Z,21,FALSE)</f>
        <v>6.1110692179658838E-6</v>
      </c>
      <c r="BJ474" s="22">
        <f>VLOOKUP($B474,Sheet3!$A:$Z,22,FALSE)</f>
        <v>1.4798819760102339E-7</v>
      </c>
      <c r="BK474" s="22">
        <f>VLOOKUP($B474,Sheet3!$A:$Z,23,FALSE)</f>
        <v>3.1027473269402407E-7</v>
      </c>
      <c r="BL474" s="22">
        <f>VLOOKUP($B474,Sheet3!$A:$Z,24,FALSE)</f>
        <v>2.6445567130933293E-7</v>
      </c>
      <c r="BM474" s="22">
        <f>VLOOKUP($B474,Sheet3!$A:$Z,25,FALSE)</f>
        <v>1.1108471779301653E-7</v>
      </c>
      <c r="BN474" s="22">
        <f>VLOOKUP($B474,Sheet3!$A:$Z,25,FALSE)</f>
        <v>1.1108471779301653E-7</v>
      </c>
    </row>
    <row r="475" spans="1:66" hidden="1" x14ac:dyDescent="0.2">
      <c r="A475" t="str">
        <f>VLOOKUP(B475,Sheet3!A:B,2,FALSE)</f>
        <v>compare with baikal</v>
      </c>
      <c r="B475" s="12" t="s">
        <v>147</v>
      </c>
      <c r="C475" s="13">
        <v>53.05</v>
      </c>
      <c r="D475" s="13">
        <v>8.31</v>
      </c>
      <c r="E475" s="12" t="s">
        <v>1622</v>
      </c>
      <c r="F475" s="11" t="s">
        <v>1649</v>
      </c>
      <c r="G475" s="13" t="s">
        <v>307</v>
      </c>
      <c r="H475" s="12"/>
      <c r="I475" s="12"/>
      <c r="J475" s="12" t="s">
        <v>308</v>
      </c>
      <c r="K475" s="12">
        <v>17</v>
      </c>
      <c r="L475" s="12">
        <v>76.47</v>
      </c>
      <c r="M475" s="12">
        <v>9.8000000000000007</v>
      </c>
      <c r="N475" s="11" t="s">
        <v>309</v>
      </c>
      <c r="O475" s="11" t="s">
        <v>352</v>
      </c>
      <c r="P475" s="11" t="s">
        <v>352</v>
      </c>
      <c r="Q475" s="11" t="s">
        <v>1654</v>
      </c>
      <c r="R475" s="11" t="s">
        <v>312</v>
      </c>
      <c r="S475" s="11" t="s">
        <v>312</v>
      </c>
      <c r="T475" s="11" t="s">
        <v>312</v>
      </c>
      <c r="U475" s="11" t="s">
        <v>1624</v>
      </c>
      <c r="V475" s="12" t="s">
        <v>1655</v>
      </c>
      <c r="W475" s="11" t="s">
        <v>1656</v>
      </c>
      <c r="X475" s="14">
        <v>1285</v>
      </c>
      <c r="Y475" s="14">
        <v>3552</v>
      </c>
      <c r="Z475" s="14">
        <v>1285</v>
      </c>
      <c r="AA475" s="15">
        <v>0.91217434410756804</v>
      </c>
      <c r="AB475" s="16">
        <v>0.59411743618507795</v>
      </c>
      <c r="AC475" s="17">
        <v>2761619</v>
      </c>
      <c r="AD475" s="14">
        <v>38331</v>
      </c>
      <c r="AE475" s="14">
        <v>38331</v>
      </c>
      <c r="AF475" s="14">
        <v>2149.1198443579701</v>
      </c>
      <c r="AG475" s="14">
        <v>2149.1198443579701</v>
      </c>
      <c r="AH475" s="14">
        <v>2347</v>
      </c>
      <c r="AI475" s="14">
        <v>2347</v>
      </c>
      <c r="AJ475" s="14">
        <v>11</v>
      </c>
      <c r="AK475" s="14">
        <v>46</v>
      </c>
      <c r="AL475" s="14">
        <v>0</v>
      </c>
      <c r="AM475" s="14">
        <v>0</v>
      </c>
      <c r="AN475" s="14">
        <v>0</v>
      </c>
      <c r="AO475" s="14">
        <v>2</v>
      </c>
      <c r="AP475" s="14">
        <v>48</v>
      </c>
      <c r="AQ475" s="22">
        <f>VLOOKUP($B475,Sheet3!$A:$Z,3,FALSE)</f>
        <v>8.7217797503075429E-4</v>
      </c>
      <c r="AR475" s="22">
        <f>VLOOKUP($B475,Sheet3!$A:$Z,4,FALSE)</f>
        <v>1.0462906855872888E-3</v>
      </c>
      <c r="AS475" s="22">
        <f>VLOOKUP($B475,Sheet3!$A:$Z,5,FALSE)</f>
        <v>9.2383390378270491E-4</v>
      </c>
      <c r="AT475" s="22">
        <f>VLOOKUP($B475,Sheet3!$A:$Z,6,FALSE)</f>
        <v>1.0219451990830192E-3</v>
      </c>
      <c r="AU475" s="22">
        <f>VLOOKUP($B475,Sheet3!$A:$Z,6,FALSE)</f>
        <v>1.0219451990830192E-3</v>
      </c>
      <c r="AV475" s="22">
        <f>VLOOKUP($B475,Sheet3!$A:$Z,8,FALSE)</f>
        <v>1.269634669240619E-3</v>
      </c>
      <c r="AW475" s="22">
        <f>VLOOKUP($B475,Sheet3!$A:$Z,9,FALSE)</f>
        <v>1.7548355398635535E-3</v>
      </c>
      <c r="AX475" s="22">
        <f>VLOOKUP($B475,Sheet3!$A:$Z,10,FALSE)</f>
        <v>1.0548462628456373E-3</v>
      </c>
      <c r="AY475" s="22">
        <f>VLOOKUP($B475,Sheet3!$A:$Z,11,FALSE)</f>
        <v>1.035019442236419E-3</v>
      </c>
      <c r="AZ475" s="22">
        <f>VLOOKUP($B475,Sheet3!$A:$Z,12,FALSE)</f>
        <v>2.2582560114470331E-3</v>
      </c>
      <c r="BA475" s="22">
        <f>VLOOKUP($B475,Sheet3!$A:$Z,13,FALSE)</f>
        <v>1.0666734371439252E-3</v>
      </c>
      <c r="BB475" s="22">
        <f>VLOOKUP($B475,Sheet3!$A:$Z,14,FALSE)</f>
        <v>2.291691304358546E-3</v>
      </c>
      <c r="BC475" s="23">
        <f>VLOOKUP($B475,Sheet3!$A:$Z,15,FALSE)</f>
        <v>9.4668932323709737E-4</v>
      </c>
      <c r="BD475" s="22">
        <f>VLOOKUP($B475,Sheet3!$A:$Z,16,FALSE)</f>
        <v>1.1516240254372059E-3</v>
      </c>
      <c r="BE475" s="22">
        <f>VLOOKUP($B475,Sheet3!$A:$Z,17,FALSE)</f>
        <v>1.1713228179585471E-3</v>
      </c>
      <c r="BF475" s="22">
        <f>VLOOKUP($B475,Sheet3!$A:$Z,18,FALSE)</f>
        <v>1.115152919837035E-3</v>
      </c>
      <c r="BG475" s="22">
        <f>VLOOKUP($B475,Sheet3!$A:$Z,19,FALSE)</f>
        <v>1.1883091303471123E-3</v>
      </c>
      <c r="BH475" s="22">
        <f>VLOOKUP($B475,Sheet3!$A:$Z,20,FALSE)</f>
        <v>1.5312716987967098E-3</v>
      </c>
      <c r="BI475" s="22">
        <f>VLOOKUP($B475,Sheet3!$A:$Z,21,FALSE)</f>
        <v>1.1879712815767727E-3</v>
      </c>
      <c r="BJ475" s="22">
        <f>VLOOKUP($B475,Sheet3!$A:$Z,22,FALSE)</f>
        <v>8.7617631404266394E-4</v>
      </c>
      <c r="BK475" s="22">
        <f>VLOOKUP($B475,Sheet3!$A:$Z,23,FALSE)</f>
        <v>1.176765453348765E-3</v>
      </c>
      <c r="BL475" s="22">
        <f>VLOOKUP($B475,Sheet3!$A:$Z,24,FALSE)</f>
        <v>9.2324190111431218E-4</v>
      </c>
      <c r="BM475" s="22">
        <f>VLOOKUP($B475,Sheet3!$A:$Z,25,FALSE)</f>
        <v>1.1513557202707924E-3</v>
      </c>
      <c r="BN475" s="22">
        <f>VLOOKUP($B475,Sheet3!$A:$Z,25,FALSE)</f>
        <v>1.1513557202707924E-3</v>
      </c>
    </row>
    <row r="476" spans="1:66" hidden="1" x14ac:dyDescent="0.2">
      <c r="A476" t="str">
        <f>VLOOKUP(B476,Sheet3!A:B,2,FALSE)</f>
        <v>compare with baikal</v>
      </c>
      <c r="B476" s="12" t="s">
        <v>44</v>
      </c>
      <c r="C476" s="13">
        <v>94.25</v>
      </c>
      <c r="D476" s="13">
        <v>2.0499999999999998</v>
      </c>
      <c r="E476" s="12" t="s">
        <v>1622</v>
      </c>
      <c r="F476" s="11" t="s">
        <v>1649</v>
      </c>
      <c r="G476" s="13" t="s">
        <v>307</v>
      </c>
      <c r="H476" s="12"/>
      <c r="I476" s="12"/>
      <c r="J476" s="12" t="s">
        <v>308</v>
      </c>
      <c r="K476" s="12">
        <v>13</v>
      </c>
      <c r="L476" s="12">
        <v>98.04</v>
      </c>
      <c r="M476" s="12">
        <v>2.63</v>
      </c>
      <c r="N476" s="11" t="s">
        <v>309</v>
      </c>
      <c r="O476" s="11" t="s">
        <v>496</v>
      </c>
      <c r="P476" s="11" t="s">
        <v>795</v>
      </c>
      <c r="Q476" s="11" t="s">
        <v>1657</v>
      </c>
      <c r="R476" s="11" t="s">
        <v>312</v>
      </c>
      <c r="S476" s="11" t="s">
        <v>312</v>
      </c>
      <c r="T476" s="11" t="s">
        <v>312</v>
      </c>
      <c r="U476" s="11" t="s">
        <v>1624</v>
      </c>
      <c r="V476" s="12" t="s">
        <v>1658</v>
      </c>
      <c r="W476" s="11" t="s">
        <v>1659</v>
      </c>
      <c r="X476" s="14">
        <v>46</v>
      </c>
      <c r="Y476" s="14">
        <v>2375</v>
      </c>
      <c r="Z476" s="14">
        <v>46</v>
      </c>
      <c r="AA476" s="15">
        <v>0.93211476683872196</v>
      </c>
      <c r="AB476" s="16">
        <v>0.69005747286472396</v>
      </c>
      <c r="AC476" s="17">
        <v>2370162</v>
      </c>
      <c r="AD476" s="14">
        <v>187911</v>
      </c>
      <c r="AE476" s="14">
        <v>187911</v>
      </c>
      <c r="AF476" s="14">
        <v>51525.260869565202</v>
      </c>
      <c r="AG476" s="14">
        <v>51525.260869565202</v>
      </c>
      <c r="AH476" s="14">
        <v>96120</v>
      </c>
      <c r="AI476" s="14">
        <v>96120</v>
      </c>
      <c r="AJ476" s="14">
        <v>11</v>
      </c>
      <c r="AK476" s="14">
        <v>42</v>
      </c>
      <c r="AL476" s="14">
        <v>0</v>
      </c>
      <c r="AM476" s="14">
        <v>0</v>
      </c>
      <c r="AN476" s="14">
        <v>0</v>
      </c>
      <c r="AO476" s="14">
        <v>1</v>
      </c>
      <c r="AP476" s="14">
        <v>43</v>
      </c>
      <c r="AQ476" s="22">
        <f>VLOOKUP($B476,Sheet3!$A:$Z,3,FALSE)</f>
        <v>2.3993700779327198E-3</v>
      </c>
      <c r="AR476" s="22">
        <f>VLOOKUP($B476,Sheet3!$A:$Z,4,FALSE)</f>
        <v>4.3166711230238925E-3</v>
      </c>
      <c r="AS476" s="22">
        <f>VLOOKUP($B476,Sheet3!$A:$Z,5,FALSE)</f>
        <v>3.4137099368843852E-3</v>
      </c>
      <c r="AT476" s="22">
        <f>VLOOKUP($B476,Sheet3!$A:$Z,6,FALSE)</f>
        <v>2.2931126293075782E-3</v>
      </c>
      <c r="AU476" s="22">
        <f>VLOOKUP($B476,Sheet3!$A:$Z,6,FALSE)</f>
        <v>2.2931126293075782E-3</v>
      </c>
      <c r="AV476" s="22">
        <f>VLOOKUP($B476,Sheet3!$A:$Z,8,FALSE)</f>
        <v>9.0220804394234761E-5</v>
      </c>
      <c r="AW476" s="22">
        <f>VLOOKUP($B476,Sheet3!$A:$Z,9,FALSE)</f>
        <v>1.9277852025930249E-2</v>
      </c>
      <c r="AX476" s="22">
        <f>VLOOKUP($B476,Sheet3!$A:$Z,10,FALSE)</f>
        <v>6.2730388648973143E-5</v>
      </c>
      <c r="AY476" s="22">
        <f>VLOOKUP($B476,Sheet3!$A:$Z,11,FALSE)</f>
        <v>3.8261908661876724E-5</v>
      </c>
      <c r="AZ476" s="22">
        <f>VLOOKUP($B476,Sheet3!$A:$Z,12,FALSE)</f>
        <v>2.3350878493364161E-2</v>
      </c>
      <c r="BA476" s="22">
        <f>VLOOKUP($B476,Sheet3!$A:$Z,13,FALSE)</f>
        <v>7.7292522730710434E-5</v>
      </c>
      <c r="BB476" s="22">
        <f>VLOOKUP($B476,Sheet3!$A:$Z,14,FALSE)</f>
        <v>1.8348715020363837E-2</v>
      </c>
      <c r="BC476" s="23">
        <f>VLOOKUP($B476,Sheet3!$A:$Z,15,FALSE)</f>
        <v>5.0671064796815398E-5</v>
      </c>
      <c r="BD476" s="22">
        <f>VLOOKUP($B476,Sheet3!$A:$Z,16,FALSE)</f>
        <v>2.0367086315026357E-3</v>
      </c>
      <c r="BE476" s="22">
        <f>VLOOKUP($B476,Sheet3!$A:$Z,17,FALSE)</f>
        <v>2.8003758430523939E-3</v>
      </c>
      <c r="BF476" s="22">
        <f>VLOOKUP($B476,Sheet3!$A:$Z,18,FALSE)</f>
        <v>2.8606564588758931E-3</v>
      </c>
      <c r="BG476" s="22">
        <f>VLOOKUP($B476,Sheet3!$A:$Z,19,FALSE)</f>
        <v>2.672448224377134E-4</v>
      </c>
      <c r="BH476" s="22">
        <f>VLOOKUP($B476,Sheet3!$A:$Z,20,FALSE)</f>
        <v>1.7519012257175667E-2</v>
      </c>
      <c r="BI476" s="22">
        <f>VLOOKUP($B476,Sheet3!$A:$Z,21,FALSE)</f>
        <v>1.0655431560831777E-2</v>
      </c>
      <c r="BJ476" s="22">
        <f>VLOOKUP($B476,Sheet3!$A:$Z,22,FALSE)</f>
        <v>5.4580882545614364E-5</v>
      </c>
      <c r="BK476" s="22">
        <f>VLOOKUP($B476,Sheet3!$A:$Z,23,FALSE)</f>
        <v>1.140319901249405E-4</v>
      </c>
      <c r="BL476" s="22">
        <f>VLOOKUP($B476,Sheet3!$A:$Z,24,FALSE)</f>
        <v>1.0576464835138927E-4</v>
      </c>
      <c r="BM476" s="22">
        <f>VLOOKUP($B476,Sheet3!$A:$Z,25,FALSE)</f>
        <v>7.6004214131239703E-5</v>
      </c>
      <c r="BN476" s="22">
        <f>VLOOKUP($B476,Sheet3!$A:$Z,25,FALSE)</f>
        <v>7.6004214131239703E-5</v>
      </c>
    </row>
    <row r="477" spans="1:66" hidden="1" x14ac:dyDescent="0.2">
      <c r="A477">
        <f>VLOOKUP(B477,Sheet3!A:B,2,FALSE)</f>
        <v>0</v>
      </c>
      <c r="B477" s="12" t="s">
        <v>1884</v>
      </c>
      <c r="C477" s="13">
        <v>91.85</v>
      </c>
      <c r="D477" s="13">
        <v>2.87</v>
      </c>
      <c r="E477" s="12" t="s">
        <v>1824</v>
      </c>
      <c r="F477" s="11" t="s">
        <v>1868</v>
      </c>
      <c r="G477" s="13" t="s">
        <v>307</v>
      </c>
      <c r="H477" s="12"/>
      <c r="I477" s="12"/>
      <c r="J477" s="12" t="s">
        <v>308</v>
      </c>
      <c r="K477" s="12">
        <v>4</v>
      </c>
      <c r="L477" s="12">
        <v>90.2</v>
      </c>
      <c r="M477" s="12">
        <v>1.96</v>
      </c>
      <c r="N477" s="11" t="s">
        <v>421</v>
      </c>
      <c r="O477" s="11" t="s">
        <v>1885</v>
      </c>
      <c r="P477" s="11" t="s">
        <v>1886</v>
      </c>
      <c r="Q477" s="11" t="s">
        <v>312</v>
      </c>
      <c r="R477" s="11" t="s">
        <v>312</v>
      </c>
      <c r="S477" s="11" t="s">
        <v>312</v>
      </c>
      <c r="T477" s="11" t="s">
        <v>312</v>
      </c>
      <c r="U477" s="11" t="s">
        <v>1870</v>
      </c>
      <c r="V477" s="12" t="s">
        <v>1887</v>
      </c>
      <c r="W477" s="11"/>
      <c r="X477" s="14">
        <v>620</v>
      </c>
      <c r="Y477" s="14">
        <v>3497</v>
      </c>
      <c r="Z477" s="14">
        <v>620</v>
      </c>
      <c r="AA477" s="15">
        <v>0.89909413595544296</v>
      </c>
      <c r="AB477" s="16">
        <v>0.69328294979985605</v>
      </c>
      <c r="AC477" s="17">
        <v>3520727</v>
      </c>
      <c r="AD477" s="14">
        <v>57578</v>
      </c>
      <c r="AE477" s="14">
        <v>57578</v>
      </c>
      <c r="AF477" s="14">
        <v>5678.5919354838697</v>
      </c>
      <c r="AG477" s="14">
        <v>5678.5919354838697</v>
      </c>
      <c r="AH477" s="14">
        <v>8160</v>
      </c>
      <c r="AI477" s="14">
        <v>8160</v>
      </c>
      <c r="AJ477" s="14">
        <v>11</v>
      </c>
      <c r="AK477" s="14">
        <v>46</v>
      </c>
      <c r="AL477" s="14">
        <v>0</v>
      </c>
      <c r="AM477" s="14">
        <v>0</v>
      </c>
      <c r="AN477" s="14">
        <v>0</v>
      </c>
      <c r="AO477" s="14">
        <v>0</v>
      </c>
      <c r="AP477" s="14">
        <v>46</v>
      </c>
      <c r="AQ477" s="22">
        <f>VLOOKUP($B477,Sheet3!$A:$Z,3,FALSE)</f>
        <v>3.5605530177392836E-4</v>
      </c>
      <c r="AR477" s="22">
        <f>VLOOKUP($B477,Sheet3!$A:$Z,4,FALSE)</f>
        <v>3.0857284272962855E-4</v>
      </c>
      <c r="AS477" s="22">
        <f>VLOOKUP($B477,Sheet3!$A:$Z,5,FALSE)</f>
        <v>4.5462859363576468E-4</v>
      </c>
      <c r="AT477" s="22">
        <f>VLOOKUP($B477,Sheet3!$A:$Z,6,FALSE)</f>
        <v>4.0740373804984024E-4</v>
      </c>
      <c r="AU477" s="22">
        <f>VLOOKUP($B477,Sheet3!$A:$Z,6,FALSE)</f>
        <v>4.0740373804984024E-4</v>
      </c>
      <c r="AV477" s="22">
        <f>VLOOKUP($B477,Sheet3!$A:$Z,8,FALSE)</f>
        <v>8.0194544026605168E-4</v>
      </c>
      <c r="AW477" s="22">
        <f>VLOOKUP($B477,Sheet3!$A:$Z,9,FALSE)</f>
        <v>5.5850419501435994E-4</v>
      </c>
      <c r="AX477" s="22">
        <f>VLOOKUP($B477,Sheet3!$A:$Z,10,FALSE)</f>
        <v>4.1945291869342473E-4</v>
      </c>
      <c r="AY477" s="22">
        <f>VLOOKUP($B477,Sheet3!$A:$Z,11,FALSE)</f>
        <v>2.5743751964613359E-4</v>
      </c>
      <c r="AZ477" s="22">
        <f>VLOOKUP($B477,Sheet3!$A:$Z,12,FALSE)</f>
        <v>2.6800040685118817E-4</v>
      </c>
      <c r="BA477" s="22">
        <f>VLOOKUP($B477,Sheet3!$A:$Z,13,FALSE)</f>
        <v>3.7701194967514263E-4</v>
      </c>
      <c r="BB477" s="22">
        <f>VLOOKUP($B477,Sheet3!$A:$Z,14,FALSE)</f>
        <v>4.5653066817170516E-4</v>
      </c>
      <c r="BC477" s="23">
        <f>VLOOKUP($B477,Sheet3!$A:$Z,15,FALSE)</f>
        <v>4.9192640145603959E-4</v>
      </c>
      <c r="BD477" s="22">
        <f>VLOOKUP($B477,Sheet3!$A:$Z,16,FALSE)</f>
        <v>4.6798117971814902E-4</v>
      </c>
      <c r="BE477" s="22">
        <f>VLOOKUP($B477,Sheet3!$A:$Z,17,FALSE)</f>
        <v>6.6545943557068832E-4</v>
      </c>
      <c r="BF477" s="22">
        <f>VLOOKUP($B477,Sheet3!$A:$Z,18,FALSE)</f>
        <v>5.0356224306307915E-4</v>
      </c>
      <c r="BG477" s="22">
        <f>VLOOKUP($B477,Sheet3!$A:$Z,19,FALSE)</f>
        <v>4.9097653111872307E-4</v>
      </c>
      <c r="BH477" s="22">
        <f>VLOOKUP($B477,Sheet3!$A:$Z,20,FALSE)</f>
        <v>3.1271578549652647E-4</v>
      </c>
      <c r="BI477" s="22">
        <f>VLOOKUP($B477,Sheet3!$A:$Z,21,FALSE)</f>
        <v>3.2271096653263093E-4</v>
      </c>
      <c r="BJ477" s="22">
        <f>VLOOKUP($B477,Sheet3!$A:$Z,22,FALSE)</f>
        <v>2.8029268159300569E-4</v>
      </c>
      <c r="BK477" s="22">
        <f>VLOOKUP($B477,Sheet3!$A:$Z,23,FALSE)</f>
        <v>2.5832257861674757E-4</v>
      </c>
      <c r="BL477" s="22">
        <f>VLOOKUP($B477,Sheet3!$A:$Z,24,FALSE)</f>
        <v>5.4451966225156623E-4</v>
      </c>
      <c r="BM477" s="22">
        <f>VLOOKUP($B477,Sheet3!$A:$Z,25,FALSE)</f>
        <v>4.4146235998611454E-4</v>
      </c>
      <c r="BN477" s="22">
        <f>VLOOKUP($B477,Sheet3!$A:$Z,25,FALSE)</f>
        <v>4.4146235998611454E-4</v>
      </c>
    </row>
    <row r="478" spans="1:66" hidden="1" x14ac:dyDescent="0.2">
      <c r="A478" t="str">
        <f>VLOOKUP(B478,Sheet3!A:B,2,FALSE)</f>
        <v>compare with baikal</v>
      </c>
      <c r="B478" s="12" t="s">
        <v>15</v>
      </c>
      <c r="C478" s="13">
        <v>87.42</v>
      </c>
      <c r="D478" s="13">
        <v>0.5</v>
      </c>
      <c r="E478" s="12" t="s">
        <v>1622</v>
      </c>
      <c r="F478" s="11" t="s">
        <v>1649</v>
      </c>
      <c r="G478" s="13" t="s">
        <v>307</v>
      </c>
      <c r="H478" s="12"/>
      <c r="I478" s="12"/>
      <c r="J478" s="12" t="s">
        <v>308</v>
      </c>
      <c r="K478" s="12">
        <v>25</v>
      </c>
      <c r="L478" s="12">
        <v>100</v>
      </c>
      <c r="M478" s="12">
        <v>2.63</v>
      </c>
      <c r="N478" s="11" t="s">
        <v>312</v>
      </c>
      <c r="O478" s="11" t="s">
        <v>312</v>
      </c>
      <c r="P478" s="11" t="s">
        <v>312</v>
      </c>
      <c r="Q478" s="11" t="s">
        <v>312</v>
      </c>
      <c r="R478" s="11" t="s">
        <v>312</v>
      </c>
      <c r="S478" s="11" t="s">
        <v>312</v>
      </c>
      <c r="T478" s="11" t="s">
        <v>312</v>
      </c>
      <c r="U478" s="11" t="s">
        <v>1624</v>
      </c>
      <c r="V478" s="12" t="s">
        <v>1660</v>
      </c>
      <c r="W478" s="11"/>
      <c r="X478" s="14">
        <v>27</v>
      </c>
      <c r="Y478" s="14">
        <v>1704</v>
      </c>
      <c r="Z478" s="14">
        <v>27</v>
      </c>
      <c r="AA478" s="15">
        <v>0.95823911951545404</v>
      </c>
      <c r="AB478" s="16">
        <v>0.60847976971124695</v>
      </c>
      <c r="AC478" s="17">
        <v>1805733</v>
      </c>
      <c r="AD478" s="14">
        <v>273096</v>
      </c>
      <c r="AE478" s="14">
        <v>273096</v>
      </c>
      <c r="AF478" s="14">
        <v>66879</v>
      </c>
      <c r="AG478" s="14">
        <v>66879</v>
      </c>
      <c r="AH478" s="14">
        <v>156524</v>
      </c>
      <c r="AI478" s="14">
        <v>156524</v>
      </c>
      <c r="AJ478" s="14">
        <v>11</v>
      </c>
      <c r="AK478" s="14">
        <v>31</v>
      </c>
      <c r="AL478" s="14">
        <v>0</v>
      </c>
      <c r="AM478" s="14">
        <v>0</v>
      </c>
      <c r="AN478" s="14">
        <v>0</v>
      </c>
      <c r="AO478" s="14">
        <v>0</v>
      </c>
      <c r="AP478" s="14">
        <v>31</v>
      </c>
      <c r="AQ478" s="22">
        <f>VLOOKUP($B478,Sheet3!$A:$Z,3,FALSE)</f>
        <v>1.1858271129807836E-2</v>
      </c>
      <c r="AR478" s="22">
        <f>VLOOKUP($B478,Sheet3!$A:$Z,4,FALSE)</f>
        <v>1.3834744855503208E-2</v>
      </c>
      <c r="AS478" s="22">
        <f>VLOOKUP($B478,Sheet3!$A:$Z,5,FALSE)</f>
        <v>1.3585960852657477E-2</v>
      </c>
      <c r="AT478" s="22">
        <f>VLOOKUP($B478,Sheet3!$A:$Z,6,FALSE)</f>
        <v>1.7440044979881542E-2</v>
      </c>
      <c r="AU478" s="22">
        <f>VLOOKUP($B478,Sheet3!$A:$Z,6,FALSE)</f>
        <v>1.7440044979881542E-2</v>
      </c>
      <c r="AV478" s="22">
        <f>VLOOKUP($B478,Sheet3!$A:$Z,8,FALSE)</f>
        <v>1.9203240654201197E-2</v>
      </c>
      <c r="AW478" s="22">
        <f>VLOOKUP($B478,Sheet3!$A:$Z,9,FALSE)</f>
        <v>1.3611866384676327E-2</v>
      </c>
      <c r="AX478" s="22">
        <f>VLOOKUP($B478,Sheet3!$A:$Z,10,FALSE)</f>
        <v>1.9020600522264463E-2</v>
      </c>
      <c r="AY478" s="22">
        <f>VLOOKUP($B478,Sheet3!$A:$Z,11,FALSE)</f>
        <v>1.482763542805187E-2</v>
      </c>
      <c r="AZ478" s="22">
        <f>VLOOKUP($B478,Sheet3!$A:$Z,12,FALSE)</f>
        <v>1.0907408012139456E-3</v>
      </c>
      <c r="BA478" s="22">
        <f>VLOOKUP($B478,Sheet3!$A:$Z,13,FALSE)</f>
        <v>1.5536672659038075E-2</v>
      </c>
      <c r="BB478" s="22">
        <f>VLOOKUP($B478,Sheet3!$A:$Z,14,FALSE)</f>
        <v>2.0516517338242737E-3</v>
      </c>
      <c r="BC478" s="23">
        <f>VLOOKUP($B478,Sheet3!$A:$Z,15,FALSE)</f>
        <v>1.2391462571449373E-2</v>
      </c>
      <c r="BD478" s="22">
        <f>VLOOKUP($B478,Sheet3!$A:$Z,16,FALSE)</f>
        <v>1.4178480058101777E-2</v>
      </c>
      <c r="BE478" s="22">
        <f>VLOOKUP($B478,Sheet3!$A:$Z,17,FALSE)</f>
        <v>9.8972623607614958E-3</v>
      </c>
      <c r="BF478" s="22">
        <f>VLOOKUP($B478,Sheet3!$A:$Z,18,FALSE)</f>
        <v>1.338331437666161E-2</v>
      </c>
      <c r="BG478" s="22">
        <f>VLOOKUP($B478,Sheet3!$A:$Z,19,FALSE)</f>
        <v>1.9375711092559433E-2</v>
      </c>
      <c r="BH478" s="22">
        <f>VLOOKUP($B478,Sheet3!$A:$Z,20,FALSE)</f>
        <v>8.6994782504311984E-3</v>
      </c>
      <c r="BI478" s="22">
        <f>VLOOKUP($B478,Sheet3!$A:$Z,21,FALSE)</f>
        <v>7.6242652922472497E-3</v>
      </c>
      <c r="BJ478" s="22">
        <f>VLOOKUP($B478,Sheet3!$A:$Z,22,FALSE)</f>
        <v>1.8884302025472907E-2</v>
      </c>
      <c r="BK478" s="22">
        <f>VLOOKUP($B478,Sheet3!$A:$Z,23,FALSE)</f>
        <v>2.3424453656271334E-2</v>
      </c>
      <c r="BL478" s="22">
        <f>VLOOKUP($B478,Sheet3!$A:$Z,24,FALSE)</f>
        <v>1.8425184796401855E-2</v>
      </c>
      <c r="BM478" s="22">
        <f>VLOOKUP($B478,Sheet3!$A:$Z,25,FALSE)</f>
        <v>2.4267071664374647E-2</v>
      </c>
      <c r="BN478" s="22">
        <f>VLOOKUP($B478,Sheet3!$A:$Z,25,FALSE)</f>
        <v>2.4267071664374647E-2</v>
      </c>
    </row>
    <row r="479" spans="1:66" hidden="1" x14ac:dyDescent="0.2">
      <c r="A479" t="str">
        <f>VLOOKUP(B479,Sheet3!A:B,2,FALSE)</f>
        <v>compare with baikal</v>
      </c>
      <c r="B479" s="12" t="s">
        <v>90</v>
      </c>
      <c r="C479" s="13">
        <v>73.91</v>
      </c>
      <c r="D479" s="13">
        <v>2.25</v>
      </c>
      <c r="E479" s="12" t="s">
        <v>1622</v>
      </c>
      <c r="F479" s="11" t="s">
        <v>1649</v>
      </c>
      <c r="G479" s="13" t="s">
        <v>307</v>
      </c>
      <c r="H479" s="12"/>
      <c r="I479" s="12"/>
      <c r="J479" s="12" t="s">
        <v>308</v>
      </c>
      <c r="K479" s="12">
        <v>25</v>
      </c>
      <c r="L479" s="12">
        <v>84.31</v>
      </c>
      <c r="M479" s="12">
        <v>3.92</v>
      </c>
      <c r="N479" s="11"/>
      <c r="O479" s="11"/>
      <c r="P479" s="11"/>
      <c r="Q479" s="11"/>
      <c r="R479" s="11"/>
      <c r="S479" s="11"/>
      <c r="T479" s="11"/>
      <c r="U479" s="11" t="s">
        <v>1624</v>
      </c>
      <c r="V479" s="12" t="s">
        <v>1661</v>
      </c>
      <c r="W479" s="11"/>
      <c r="X479" s="14">
        <v>235</v>
      </c>
      <c r="Y479" s="14">
        <v>1916</v>
      </c>
      <c r="Z479" s="14">
        <v>235</v>
      </c>
      <c r="AA479" s="15">
        <v>0.93860014558733995</v>
      </c>
      <c r="AB479" s="16">
        <v>0.59716902424350504</v>
      </c>
      <c r="AC479" s="17">
        <v>1805102</v>
      </c>
      <c r="AD479" s="14">
        <v>49285</v>
      </c>
      <c r="AE479" s="14">
        <v>49285</v>
      </c>
      <c r="AF479" s="14">
        <v>7681.2851063829703</v>
      </c>
      <c r="AG479" s="14">
        <v>7681.2851063829703</v>
      </c>
      <c r="AH479" s="14">
        <v>11265</v>
      </c>
      <c r="AI479" s="14">
        <v>11265</v>
      </c>
      <c r="AJ479" s="14">
        <v>11</v>
      </c>
      <c r="AK479" s="14">
        <v>27</v>
      </c>
      <c r="AL479" s="14">
        <v>0</v>
      </c>
      <c r="AM479" s="14">
        <v>0</v>
      </c>
      <c r="AN479" s="14">
        <v>1</v>
      </c>
      <c r="AO479" s="14">
        <v>0</v>
      </c>
      <c r="AP479" s="14">
        <v>28</v>
      </c>
      <c r="AQ479" s="22">
        <f>VLOOKUP($B479,Sheet3!$A:$Z,3,FALSE)</f>
        <v>1.3298474829956525E-3</v>
      </c>
      <c r="AR479" s="22">
        <f>VLOOKUP($B479,Sheet3!$A:$Z,4,FALSE)</f>
        <v>1.8315760328492996E-3</v>
      </c>
      <c r="AS479" s="22">
        <f>VLOOKUP($B479,Sheet3!$A:$Z,5,FALSE)</f>
        <v>1.6191983160912329E-3</v>
      </c>
      <c r="AT479" s="22">
        <f>VLOOKUP($B479,Sheet3!$A:$Z,6,FALSE)</f>
        <v>1.8955047615230767E-3</v>
      </c>
      <c r="AU479" s="22">
        <f>VLOOKUP($B479,Sheet3!$A:$Z,6,FALSE)</f>
        <v>1.8955047615230767E-3</v>
      </c>
      <c r="AV479" s="22">
        <f>VLOOKUP($B479,Sheet3!$A:$Z,8,FALSE)</f>
        <v>1.9988340113276356E-3</v>
      </c>
      <c r="AW479" s="22">
        <f>VLOOKUP($B479,Sheet3!$A:$Z,9,FALSE)</f>
        <v>2.0887080888878505E-3</v>
      </c>
      <c r="AX479" s="22">
        <f>VLOOKUP($B479,Sheet3!$A:$Z,10,FALSE)</f>
        <v>1.8295559300789616E-3</v>
      </c>
      <c r="AY479" s="22">
        <f>VLOOKUP($B479,Sheet3!$A:$Z,11,FALSE)</f>
        <v>1.3365640326682862E-3</v>
      </c>
      <c r="AZ479" s="22">
        <f>VLOOKUP($B479,Sheet3!$A:$Z,12,FALSE)</f>
        <v>2.5574884121436054E-3</v>
      </c>
      <c r="BA479" s="22">
        <f>VLOOKUP($B479,Sheet3!$A:$Z,13,FALSE)</f>
        <v>1.4250556457041069E-3</v>
      </c>
      <c r="BB479" s="22">
        <f>VLOOKUP($B479,Sheet3!$A:$Z,14,FALSE)</f>
        <v>3.4622983697292216E-3</v>
      </c>
      <c r="BC479" s="23">
        <f>VLOOKUP($B479,Sheet3!$A:$Z,15,FALSE)</f>
        <v>1.1603656205040832E-3</v>
      </c>
      <c r="BD479" s="22">
        <f>VLOOKUP($B479,Sheet3!$A:$Z,16,FALSE)</f>
        <v>1.5803690393140072E-3</v>
      </c>
      <c r="BE479" s="22">
        <f>VLOOKUP($B479,Sheet3!$A:$Z,17,FALSE)</f>
        <v>1.3004266202472322E-3</v>
      </c>
      <c r="BF479" s="22">
        <f>VLOOKUP($B479,Sheet3!$A:$Z,18,FALSE)</f>
        <v>1.6351190962854301E-3</v>
      </c>
      <c r="BG479" s="22">
        <f>VLOOKUP($B479,Sheet3!$A:$Z,19,FALSE)</f>
        <v>1.9330214115467377E-3</v>
      </c>
      <c r="BH479" s="22">
        <f>VLOOKUP($B479,Sheet3!$A:$Z,20,FALSE)</f>
        <v>1.9642978295532306E-3</v>
      </c>
      <c r="BI479" s="22">
        <f>VLOOKUP($B479,Sheet3!$A:$Z,21,FALSE)</f>
        <v>1.160039558607549E-3</v>
      </c>
      <c r="BJ479" s="22">
        <f>VLOOKUP($B479,Sheet3!$A:$Z,22,FALSE)</f>
        <v>1.7156573729314761E-3</v>
      </c>
      <c r="BK479" s="22">
        <f>VLOOKUP($B479,Sheet3!$A:$Z,23,FALSE)</f>
        <v>2.098213855837837E-3</v>
      </c>
      <c r="BL479" s="22">
        <f>VLOOKUP($B479,Sheet3!$A:$Z,24,FALSE)</f>
        <v>1.6767377267537416E-3</v>
      </c>
      <c r="BM479" s="22">
        <f>VLOOKUP($B479,Sheet3!$A:$Z,25,FALSE)</f>
        <v>2.2088175298941711E-3</v>
      </c>
      <c r="BN479" s="22">
        <f>VLOOKUP($B479,Sheet3!$A:$Z,25,FALSE)</f>
        <v>2.2088175298941711E-3</v>
      </c>
    </row>
    <row r="480" spans="1:66" hidden="1" x14ac:dyDescent="0.2">
      <c r="A480">
        <f>VLOOKUP(B480,Sheet3!A:B,2,FALSE)</f>
        <v>0</v>
      </c>
      <c r="B480" s="12" t="s">
        <v>1892</v>
      </c>
      <c r="C480" s="13">
        <v>88.12</v>
      </c>
      <c r="D480" s="13">
        <v>3.41</v>
      </c>
      <c r="E480" s="12" t="s">
        <v>1824</v>
      </c>
      <c r="F480" s="11" t="s">
        <v>1863</v>
      </c>
      <c r="G480" s="13" t="s">
        <v>307</v>
      </c>
      <c r="H480" s="12"/>
      <c r="I480" s="12"/>
      <c r="J480" s="12" t="s">
        <v>308</v>
      </c>
      <c r="K480" s="12">
        <v>5</v>
      </c>
      <c r="L480" s="12">
        <v>94.12</v>
      </c>
      <c r="M480" s="12">
        <v>2.63</v>
      </c>
      <c r="N480" s="11"/>
      <c r="O480" s="11"/>
      <c r="P480" s="11"/>
      <c r="Q480" s="11"/>
      <c r="R480" s="11"/>
      <c r="S480" s="11"/>
      <c r="T480" s="11"/>
      <c r="U480" s="11" t="s">
        <v>1845</v>
      </c>
      <c r="V480" s="12" t="s">
        <v>1893</v>
      </c>
      <c r="W480" s="11"/>
      <c r="X480" s="14">
        <v>1143</v>
      </c>
      <c r="Y480" s="14">
        <v>7301</v>
      </c>
      <c r="Z480" s="14">
        <v>1143</v>
      </c>
      <c r="AA480" s="15">
        <v>0.87288304037226205</v>
      </c>
      <c r="AB480" s="16">
        <v>0.67765263178746105</v>
      </c>
      <c r="AC480" s="17">
        <v>8884912</v>
      </c>
      <c r="AD480" s="14">
        <v>46101</v>
      </c>
      <c r="AE480" s="14">
        <v>46101</v>
      </c>
      <c r="AF480" s="14">
        <v>7773.32633420822</v>
      </c>
      <c r="AG480" s="14">
        <v>7773.32633420822</v>
      </c>
      <c r="AH480" s="14">
        <v>11510</v>
      </c>
      <c r="AI480" s="14">
        <v>11510</v>
      </c>
      <c r="AJ480" s="14">
        <v>11</v>
      </c>
      <c r="AK480" s="14">
        <v>48</v>
      </c>
      <c r="AL480" s="14">
        <v>0</v>
      </c>
      <c r="AM480" s="14">
        <v>1</v>
      </c>
      <c r="AN480" s="14">
        <v>2</v>
      </c>
      <c r="AO480" s="14">
        <v>6</v>
      </c>
      <c r="AP480" s="14">
        <v>57</v>
      </c>
      <c r="AQ480" s="22">
        <f>VLOOKUP($B480,Sheet3!$A:$Z,3,FALSE)</f>
        <v>2.113156208894498E-5</v>
      </c>
      <c r="AR480" s="22">
        <f>VLOOKUP($B480,Sheet3!$A:$Z,4,FALSE)</f>
        <v>2.3524429011806438E-4</v>
      </c>
      <c r="AS480" s="22">
        <f>VLOOKUP($B480,Sheet3!$A:$Z,5,FALSE)</f>
        <v>7.8393386949032244E-5</v>
      </c>
      <c r="AT480" s="22">
        <f>VLOOKUP($B480,Sheet3!$A:$Z,6,FALSE)</f>
        <v>3.0467576047856209E-4</v>
      </c>
      <c r="AU480" s="22">
        <f>VLOOKUP($B480,Sheet3!$A:$Z,6,FALSE)</f>
        <v>3.0467576047856209E-4</v>
      </c>
      <c r="AV480" s="22">
        <f>VLOOKUP($B480,Sheet3!$A:$Z,8,FALSE)</f>
        <v>5.4224553645371456E-7</v>
      </c>
      <c r="AW480" s="22">
        <f>VLOOKUP($B480,Sheet3!$A:$Z,9,FALSE)</f>
        <v>2.819105402326533E-6</v>
      </c>
      <c r="AX480" s="22">
        <f>VLOOKUP($B480,Sheet3!$A:$Z,10,FALSE)</f>
        <v>3.731877874626461E-7</v>
      </c>
      <c r="AY480" s="22">
        <f>VLOOKUP($B480,Sheet3!$A:$Z,11,FALSE)</f>
        <v>3.6368160786290231E-7</v>
      </c>
      <c r="AZ480" s="22">
        <f>VLOOKUP($B480,Sheet3!$A:$Z,12,FALSE)</f>
        <v>2.7724570929052693E-6</v>
      </c>
      <c r="BA480" s="22">
        <f>VLOOKUP($B480,Sheet3!$A:$Z,13,FALSE)</f>
        <v>2.9045827512971178E-7</v>
      </c>
      <c r="BB480" s="22">
        <f>VLOOKUP($B480,Sheet3!$A:$Z,14,FALSE)</f>
        <v>2.6469733295402592E-6</v>
      </c>
      <c r="BC480" s="23">
        <f>VLOOKUP($B480,Sheet3!$A:$Z,15,FALSE)</f>
        <v>2.7592626229812844E-7</v>
      </c>
      <c r="BD480" s="22">
        <f>VLOOKUP($B480,Sheet3!$A:$Z,16,FALSE)</f>
        <v>3.5265158192342283E-6</v>
      </c>
      <c r="BE480" s="22">
        <f>VLOOKUP($B480,Sheet3!$A:$Z,17,FALSE)</f>
        <v>3.4391874827384807E-4</v>
      </c>
      <c r="BF480" s="22">
        <f>VLOOKUP($B480,Sheet3!$A:$Z,18,FALSE)</f>
        <v>4.3363252443424829E-4</v>
      </c>
      <c r="BG480" s="22">
        <f>VLOOKUP($B480,Sheet3!$A:$Z,19,FALSE)</f>
        <v>3.601708681538746E-7</v>
      </c>
      <c r="BH480" s="22">
        <f>VLOOKUP($B480,Sheet3!$A:$Z,20,FALSE)</f>
        <v>2.0750528119552336E-6</v>
      </c>
      <c r="BI480" s="22">
        <f>VLOOKUP($B480,Sheet3!$A:$Z,21,FALSE)</f>
        <v>2.503640590161714E-6</v>
      </c>
      <c r="BJ480" s="22">
        <f>VLOOKUP($B480,Sheet3!$A:$Z,22,FALSE)</f>
        <v>2.7370258270121598E-7</v>
      </c>
      <c r="BK480" s="22">
        <f>VLOOKUP($B480,Sheet3!$A:$Z,23,FALSE)</f>
        <v>2.805465663246521E-7</v>
      </c>
      <c r="BL480" s="22">
        <f>VLOOKUP($B480,Sheet3!$A:$Z,24,FALSE)</f>
        <v>5.71384805437316E-7</v>
      </c>
      <c r="BM480" s="22">
        <f>VLOOKUP($B480,Sheet3!$A:$Z,25,FALSE)</f>
        <v>3.2655269384875989E-7</v>
      </c>
      <c r="BN480" s="22">
        <f>VLOOKUP($B480,Sheet3!$A:$Z,25,FALSE)</f>
        <v>3.2655269384875989E-7</v>
      </c>
    </row>
    <row r="481" spans="1:66" hidden="1" x14ac:dyDescent="0.2">
      <c r="A481">
        <f>VLOOKUP(B481,Sheet3!A:B,2,FALSE)</f>
        <v>0</v>
      </c>
      <c r="B481" s="12" t="s">
        <v>1894</v>
      </c>
      <c r="C481" s="13">
        <v>92.05</v>
      </c>
      <c r="D481" s="13">
        <v>6.4</v>
      </c>
      <c r="E481" s="12" t="s">
        <v>1824</v>
      </c>
      <c r="F481" s="11" t="s">
        <v>1863</v>
      </c>
      <c r="G481" s="13" t="s">
        <v>307</v>
      </c>
      <c r="H481" s="12"/>
      <c r="I481" s="12"/>
      <c r="J481" s="12" t="s">
        <v>308</v>
      </c>
      <c r="K481" s="12">
        <v>5</v>
      </c>
      <c r="L481" s="12">
        <v>96.08</v>
      </c>
      <c r="M481" s="12">
        <v>5.26</v>
      </c>
      <c r="N481" s="11" t="s">
        <v>309</v>
      </c>
      <c r="O481" s="11" t="s">
        <v>1299</v>
      </c>
      <c r="P481" s="11" t="s">
        <v>312</v>
      </c>
      <c r="Q481" s="11" t="s">
        <v>312</v>
      </c>
      <c r="R481" s="11" t="s">
        <v>312</v>
      </c>
      <c r="S481" s="11" t="s">
        <v>312</v>
      </c>
      <c r="T481" s="11" t="s">
        <v>312</v>
      </c>
      <c r="U481" s="11" t="s">
        <v>1845</v>
      </c>
      <c r="V481" s="12" t="s">
        <v>1895</v>
      </c>
      <c r="W481" s="11" t="s">
        <v>1896</v>
      </c>
      <c r="X481" s="14">
        <v>883</v>
      </c>
      <c r="Y481" s="14">
        <v>7317</v>
      </c>
      <c r="Z481" s="14">
        <v>883</v>
      </c>
      <c r="AA481" s="15">
        <v>0.86113658785019098</v>
      </c>
      <c r="AB481" s="16">
        <v>0.67478244730623504</v>
      </c>
      <c r="AC481" s="17">
        <v>9051830</v>
      </c>
      <c r="AD481" s="14">
        <v>68799</v>
      </c>
      <c r="AE481" s="14">
        <v>68799</v>
      </c>
      <c r="AF481" s="14">
        <v>10251.2231030577</v>
      </c>
      <c r="AG481" s="14">
        <v>10251.2231030577</v>
      </c>
      <c r="AH481" s="14">
        <v>16155</v>
      </c>
      <c r="AI481" s="14">
        <v>16155</v>
      </c>
      <c r="AJ481" s="14">
        <v>11</v>
      </c>
      <c r="AK481" s="14">
        <v>53</v>
      </c>
      <c r="AL481" s="14">
        <v>0</v>
      </c>
      <c r="AM481" s="14">
        <v>2</v>
      </c>
      <c r="AN481" s="14">
        <v>1</v>
      </c>
      <c r="AO481" s="14">
        <v>2</v>
      </c>
      <c r="AP481" s="14">
        <v>58</v>
      </c>
      <c r="AQ481" s="22">
        <f>VLOOKUP($B481,Sheet3!$A:$Z,3,FALSE)</f>
        <v>1.8434564647720043E-5</v>
      </c>
      <c r="AR481" s="22">
        <f>VLOOKUP($B481,Sheet3!$A:$Z,4,FALSE)</f>
        <v>2.9602926655227467E-4</v>
      </c>
      <c r="AS481" s="22">
        <f>VLOOKUP($B481,Sheet3!$A:$Z,5,FALSE)</f>
        <v>6.5416667530928481E-5</v>
      </c>
      <c r="AT481" s="22">
        <f>VLOOKUP($B481,Sheet3!$A:$Z,6,FALSE)</f>
        <v>2.392396675203902E-4</v>
      </c>
      <c r="AU481" s="22">
        <f>VLOOKUP($B481,Sheet3!$A:$Z,6,FALSE)</f>
        <v>2.392396675203902E-4</v>
      </c>
      <c r="AV481" s="22">
        <f>VLOOKUP($B481,Sheet3!$A:$Z,8,FALSE)</f>
        <v>3.0295078023053227E-7</v>
      </c>
      <c r="AW481" s="22">
        <f>VLOOKUP($B481,Sheet3!$A:$Z,9,FALSE)</f>
        <v>5.8221601793997483E-6</v>
      </c>
      <c r="AX481" s="22">
        <f>VLOOKUP($B481,Sheet3!$A:$Z,10,FALSE)</f>
        <v>2.2777763998415372E-7</v>
      </c>
      <c r="AY481" s="22">
        <f>VLOOKUP($B481,Sheet3!$A:$Z,11,FALSE)</f>
        <v>1.7228691806393726E-7</v>
      </c>
      <c r="AZ481" s="22">
        <f>VLOOKUP($B481,Sheet3!$A:$Z,12,FALSE)</f>
        <v>9.742596357935447E-6</v>
      </c>
      <c r="BA481" s="22">
        <f>VLOOKUP($B481,Sheet3!$A:$Z,13,FALSE)</f>
        <v>1.7216875390175336E-7</v>
      </c>
      <c r="BB481" s="22">
        <f>VLOOKUP($B481,Sheet3!$A:$Z,14,FALSE)</f>
        <v>9.8229137423285324E-6</v>
      </c>
      <c r="BC481" s="23">
        <f>VLOOKUP($B481,Sheet3!$A:$Z,15,FALSE)</f>
        <v>1.59948040478896E-7</v>
      </c>
      <c r="BD481" s="22">
        <f>VLOOKUP($B481,Sheet3!$A:$Z,16,FALSE)</f>
        <v>3.7917743067194241E-6</v>
      </c>
      <c r="BE481" s="22">
        <f>VLOOKUP($B481,Sheet3!$A:$Z,17,FALSE)</f>
        <v>2.6431620158525398E-4</v>
      </c>
      <c r="BF481" s="22">
        <f>VLOOKUP($B481,Sheet3!$A:$Z,18,FALSE)</f>
        <v>4.8926064134979189E-4</v>
      </c>
      <c r="BG481" s="22">
        <f>VLOOKUP($B481,Sheet3!$A:$Z,19,FALSE)</f>
        <v>5.0889245324332668E-7</v>
      </c>
      <c r="BH481" s="22">
        <f>VLOOKUP($B481,Sheet3!$A:$Z,20,FALSE)</f>
        <v>6.6686299148578833E-6</v>
      </c>
      <c r="BI481" s="22">
        <f>VLOOKUP($B481,Sheet3!$A:$Z,21,FALSE)</f>
        <v>4.1648907373257988E-6</v>
      </c>
      <c r="BJ481" s="22">
        <f>VLOOKUP($B481,Sheet3!$A:$Z,22,FALSE)</f>
        <v>2.0889312036855155E-7</v>
      </c>
      <c r="BK481" s="22">
        <f>VLOOKUP($B481,Sheet3!$A:$Z,23,FALSE)</f>
        <v>3.283477192272801E-7</v>
      </c>
      <c r="BL481" s="22">
        <f>VLOOKUP($B481,Sheet3!$A:$Z,24,FALSE)</f>
        <v>3.4585899835438754E-7</v>
      </c>
      <c r="BM481" s="22">
        <f>VLOOKUP($B481,Sheet3!$A:$Z,25,FALSE)</f>
        <v>2.5853424797889192E-7</v>
      </c>
      <c r="BN481" s="22">
        <f>VLOOKUP($B481,Sheet3!$A:$Z,25,FALSE)</f>
        <v>2.5853424797889192E-7</v>
      </c>
    </row>
    <row r="482" spans="1:66" hidden="1" x14ac:dyDescent="0.2">
      <c r="A482">
        <f>VLOOKUP(B482,Sheet3!A:B,2,FALSE)</f>
        <v>0</v>
      </c>
      <c r="B482" s="12" t="s">
        <v>1897</v>
      </c>
      <c r="C482" s="13">
        <v>93.18</v>
      </c>
      <c r="D482" s="13">
        <v>3.41</v>
      </c>
      <c r="E482" s="12" t="s">
        <v>1824</v>
      </c>
      <c r="F482" s="11" t="s">
        <v>1845</v>
      </c>
      <c r="G482" s="13" t="s">
        <v>307</v>
      </c>
      <c r="H482" s="12"/>
      <c r="I482" s="12"/>
      <c r="J482" s="12" t="s">
        <v>308</v>
      </c>
      <c r="K482" s="12">
        <v>4</v>
      </c>
      <c r="L482" s="12">
        <v>90.2</v>
      </c>
      <c r="M482" s="12">
        <v>1.96</v>
      </c>
      <c r="N482" s="11"/>
      <c r="O482" s="11"/>
      <c r="P482" s="11"/>
      <c r="Q482" s="11"/>
      <c r="R482" s="11"/>
      <c r="S482" s="11"/>
      <c r="T482" s="11"/>
      <c r="U482" s="11" t="s">
        <v>1845</v>
      </c>
      <c r="V482" s="12" t="s">
        <v>1898</v>
      </c>
      <c r="W482" s="11"/>
      <c r="X482" s="14">
        <v>470</v>
      </c>
      <c r="Y482" s="14">
        <v>3702</v>
      </c>
      <c r="Z482" s="14">
        <v>470</v>
      </c>
      <c r="AA482" s="15">
        <v>0.92355025721204698</v>
      </c>
      <c r="AB482" s="16">
        <v>0.72363398521564704</v>
      </c>
      <c r="AC482" s="17">
        <v>4213644</v>
      </c>
      <c r="AD482" s="14">
        <v>51659</v>
      </c>
      <c r="AE482" s="14">
        <v>51659</v>
      </c>
      <c r="AF482" s="14">
        <v>8965.2000000000007</v>
      </c>
      <c r="AG482" s="14">
        <v>8965.2000000000007</v>
      </c>
      <c r="AH482" s="14">
        <v>13361</v>
      </c>
      <c r="AI482" s="14">
        <v>13361</v>
      </c>
      <c r="AJ482" s="14">
        <v>11</v>
      </c>
      <c r="AK482" s="14">
        <v>45</v>
      </c>
      <c r="AL482" s="14">
        <v>0</v>
      </c>
      <c r="AM482" s="14">
        <v>1</v>
      </c>
      <c r="AN482" s="14">
        <v>0</v>
      </c>
      <c r="AO482" s="14">
        <v>1</v>
      </c>
      <c r="AP482" s="14">
        <v>47</v>
      </c>
      <c r="AQ482" s="22">
        <f>VLOOKUP($B482,Sheet3!$A:$Z,3,FALSE)</f>
        <v>1.7168624429110467E-4</v>
      </c>
      <c r="AR482" s="22">
        <f>VLOOKUP($B482,Sheet3!$A:$Z,4,FALSE)</f>
        <v>2.232981515984198E-4</v>
      </c>
      <c r="AS482" s="22">
        <f>VLOOKUP($B482,Sheet3!$A:$Z,5,FALSE)</f>
        <v>1.8117802229055275E-4</v>
      </c>
      <c r="AT482" s="22">
        <f>VLOOKUP($B482,Sheet3!$A:$Z,6,FALSE)</f>
        <v>1.737392514625234E-4</v>
      </c>
      <c r="AU482" s="22">
        <f>VLOOKUP($B482,Sheet3!$A:$Z,6,FALSE)</f>
        <v>1.737392514625234E-4</v>
      </c>
      <c r="AV482" s="22">
        <f>VLOOKUP($B482,Sheet3!$A:$Z,8,FALSE)</f>
        <v>1.9810022887251161E-6</v>
      </c>
      <c r="AW482" s="22">
        <f>VLOOKUP($B482,Sheet3!$A:$Z,9,FALSE)</f>
        <v>1.6480853700796745E-3</v>
      </c>
      <c r="AX482" s="22">
        <f>VLOOKUP($B482,Sheet3!$A:$Z,10,FALSE)</f>
        <v>9.5622944273267727E-7</v>
      </c>
      <c r="AY482" s="22">
        <f>VLOOKUP($B482,Sheet3!$A:$Z,11,FALSE)</f>
        <v>1.3776366821936752E-6</v>
      </c>
      <c r="AZ482" s="22">
        <f>VLOOKUP($B482,Sheet3!$A:$Z,12,FALSE)</f>
        <v>2.1035538549921784E-3</v>
      </c>
      <c r="BA482" s="22">
        <f>VLOOKUP($B482,Sheet3!$A:$Z,13,FALSE)</f>
        <v>1.5632238514586041E-6</v>
      </c>
      <c r="BB482" s="22">
        <f>VLOOKUP($B482,Sheet3!$A:$Z,14,FALSE)</f>
        <v>3.658466125120088E-4</v>
      </c>
      <c r="BC482" s="23">
        <f>VLOOKUP($B482,Sheet3!$A:$Z,15,FALSE)</f>
        <v>1.2869163416449406E-6</v>
      </c>
      <c r="BD482" s="22">
        <f>VLOOKUP($B482,Sheet3!$A:$Z,16,FALSE)</f>
        <v>3.4652975615980685E-4</v>
      </c>
      <c r="BE482" s="22">
        <f>VLOOKUP($B482,Sheet3!$A:$Z,17,FALSE)</f>
        <v>5.8540573468520265E-4</v>
      </c>
      <c r="BF482" s="22">
        <f>VLOOKUP($B482,Sheet3!$A:$Z,18,FALSE)</f>
        <v>3.946533188819075E-4</v>
      </c>
      <c r="BG482" s="22">
        <f>VLOOKUP($B482,Sheet3!$A:$Z,19,FALSE)</f>
        <v>5.3908028732801272E-6</v>
      </c>
      <c r="BH482" s="22">
        <f>VLOOKUP($B482,Sheet3!$A:$Z,20,FALSE)</f>
        <v>1.7716820423286698E-3</v>
      </c>
      <c r="BI482" s="22">
        <f>VLOOKUP($B482,Sheet3!$A:$Z,21,FALSE)</f>
        <v>1.0791279829470825E-3</v>
      </c>
      <c r="BJ482" s="22">
        <f>VLOOKUP($B482,Sheet3!$A:$Z,22,FALSE)</f>
        <v>9.7174109219461613E-7</v>
      </c>
      <c r="BK482" s="22">
        <f>VLOOKUP($B482,Sheet3!$A:$Z,23,FALSE)</f>
        <v>1.9753702644188704E-6</v>
      </c>
      <c r="BL482" s="22">
        <f>VLOOKUP($B482,Sheet3!$A:$Z,24,FALSE)</f>
        <v>2.3169659954022259E-6</v>
      </c>
      <c r="BM482" s="22">
        <f>VLOOKUP($B482,Sheet3!$A:$Z,25,FALSE)</f>
        <v>1.1630438903361466E-6</v>
      </c>
      <c r="BN482" s="22">
        <f>VLOOKUP($B482,Sheet3!$A:$Z,25,FALSE)</f>
        <v>1.1630438903361466E-6</v>
      </c>
    </row>
    <row r="483" spans="1:66" hidden="1" x14ac:dyDescent="0.2">
      <c r="A483">
        <f>VLOOKUP(B483,Sheet3!A:B,2,FALSE)</f>
        <v>0</v>
      </c>
      <c r="B483" s="12" t="s">
        <v>1899</v>
      </c>
      <c r="C483" s="13">
        <v>94.09</v>
      </c>
      <c r="D483" s="13">
        <v>5.38</v>
      </c>
      <c r="E483" s="12" t="s">
        <v>1824</v>
      </c>
      <c r="F483" s="11" t="s">
        <v>1900</v>
      </c>
      <c r="G483" s="13" t="s">
        <v>307</v>
      </c>
      <c r="H483" s="12"/>
      <c r="I483" s="12"/>
      <c r="J483" s="12" t="s">
        <v>308</v>
      </c>
      <c r="K483" s="12">
        <v>5</v>
      </c>
      <c r="L483" s="12">
        <v>94.12</v>
      </c>
      <c r="M483" s="12">
        <v>5.26</v>
      </c>
      <c r="N483" s="11" t="s">
        <v>309</v>
      </c>
      <c r="O483" s="11" t="s">
        <v>1299</v>
      </c>
      <c r="P483" s="11" t="s">
        <v>1300</v>
      </c>
      <c r="Q483" s="11" t="s">
        <v>312</v>
      </c>
      <c r="R483" s="11" t="s">
        <v>312</v>
      </c>
      <c r="S483" s="11" t="s">
        <v>312</v>
      </c>
      <c r="T483" s="11" t="s">
        <v>312</v>
      </c>
      <c r="U483" s="11" t="s">
        <v>1845</v>
      </c>
      <c r="V483" s="12" t="s">
        <v>1901</v>
      </c>
      <c r="W483" s="11" t="s">
        <v>1902</v>
      </c>
      <c r="X483" s="14">
        <v>162</v>
      </c>
      <c r="Y483" s="14">
        <v>3189</v>
      </c>
      <c r="Z483" s="14">
        <v>162</v>
      </c>
      <c r="AA483" s="15">
        <v>0.92373615086643601</v>
      </c>
      <c r="AB483" s="16">
        <v>0.69693695351853102</v>
      </c>
      <c r="AC483" s="17">
        <v>3781464</v>
      </c>
      <c r="AD483" s="14">
        <v>138748</v>
      </c>
      <c r="AE483" s="14">
        <v>138748</v>
      </c>
      <c r="AF483" s="14">
        <v>23342.370370370299</v>
      </c>
      <c r="AG483" s="14">
        <v>23342.370370370299</v>
      </c>
      <c r="AH483" s="14">
        <v>42193</v>
      </c>
      <c r="AI483" s="14">
        <v>42193</v>
      </c>
      <c r="AJ483" s="14">
        <v>11</v>
      </c>
      <c r="AK483" s="14">
        <v>43</v>
      </c>
      <c r="AL483" s="14">
        <v>0</v>
      </c>
      <c r="AM483" s="14">
        <v>0</v>
      </c>
      <c r="AN483" s="14">
        <v>0</v>
      </c>
      <c r="AO483" s="14">
        <v>0</v>
      </c>
      <c r="AP483" s="14">
        <v>43</v>
      </c>
      <c r="AQ483" s="22">
        <f>VLOOKUP($B483,Sheet3!$A:$Z,3,FALSE)</f>
        <v>2.1738840508376433E-4</v>
      </c>
      <c r="AR483" s="22">
        <f>VLOOKUP($B483,Sheet3!$A:$Z,4,FALSE)</f>
        <v>3.2485126282514936E-4</v>
      </c>
      <c r="AS483" s="22">
        <f>VLOOKUP($B483,Sheet3!$A:$Z,5,FALSE)</f>
        <v>3.1284798411814006E-4</v>
      </c>
      <c r="AT483" s="22">
        <f>VLOOKUP($B483,Sheet3!$A:$Z,6,FALSE)</f>
        <v>2.1360024756726461E-4</v>
      </c>
      <c r="AU483" s="22">
        <f>VLOOKUP($B483,Sheet3!$A:$Z,6,FALSE)</f>
        <v>2.1360024756726461E-4</v>
      </c>
      <c r="AV483" s="22">
        <f>VLOOKUP($B483,Sheet3!$A:$Z,8,FALSE)</f>
        <v>9.371688079489918E-6</v>
      </c>
      <c r="AW483" s="22">
        <f>VLOOKUP($B483,Sheet3!$A:$Z,9,FALSE)</f>
        <v>1.2842368746048786E-3</v>
      </c>
      <c r="AX483" s="22">
        <f>VLOOKUP($B483,Sheet3!$A:$Z,10,FALSE)</f>
        <v>6.5111558132661193E-6</v>
      </c>
      <c r="AY483" s="22">
        <f>VLOOKUP($B483,Sheet3!$A:$Z,11,FALSE)</f>
        <v>8.1738505907634811E-6</v>
      </c>
      <c r="AZ483" s="22">
        <f>VLOOKUP($B483,Sheet3!$A:$Z,12,FALSE)</f>
        <v>1.2469894795115893E-3</v>
      </c>
      <c r="BA483" s="22">
        <f>VLOOKUP($B483,Sheet3!$A:$Z,13,FALSE)</f>
        <v>8.589847668096555E-6</v>
      </c>
      <c r="BB483" s="22">
        <f>VLOOKUP($B483,Sheet3!$A:$Z,14,FALSE)</f>
        <v>8.9526435241291775E-4</v>
      </c>
      <c r="BC483" s="23">
        <f>VLOOKUP($B483,Sheet3!$A:$Z,15,FALSE)</f>
        <v>6.4137628390431088E-6</v>
      </c>
      <c r="BD483" s="22">
        <f>VLOOKUP($B483,Sheet3!$A:$Z,16,FALSE)</f>
        <v>2.8104162081882928E-4</v>
      </c>
      <c r="BE483" s="22">
        <f>VLOOKUP($B483,Sheet3!$A:$Z,17,FALSE)</f>
        <v>5.1399629080382185E-4</v>
      </c>
      <c r="BF483" s="22">
        <f>VLOOKUP($B483,Sheet3!$A:$Z,18,FALSE)</f>
        <v>3.2533731106564447E-4</v>
      </c>
      <c r="BG483" s="22">
        <f>VLOOKUP($B483,Sheet3!$A:$Z,19,FALSE)</f>
        <v>2.5371150233521622E-5</v>
      </c>
      <c r="BH483" s="22">
        <f>VLOOKUP($B483,Sheet3!$A:$Z,20,FALSE)</f>
        <v>1.533895727638861E-3</v>
      </c>
      <c r="BI483" s="22">
        <f>VLOOKUP($B483,Sheet3!$A:$Z,21,FALSE)</f>
        <v>9.5442150502677756E-4</v>
      </c>
      <c r="BJ483" s="22">
        <f>VLOOKUP($B483,Sheet3!$A:$Z,22,FALSE)</f>
        <v>5.4602338389237063E-6</v>
      </c>
      <c r="BK483" s="22">
        <f>VLOOKUP($B483,Sheet3!$A:$Z,23,FALSE)</f>
        <v>5.2229530580376502E-6</v>
      </c>
      <c r="BL483" s="22">
        <f>VLOOKUP($B483,Sheet3!$A:$Z,24,FALSE)</f>
        <v>9.8951742670126526E-6</v>
      </c>
      <c r="BM483" s="22">
        <f>VLOOKUP($B483,Sheet3!$A:$Z,25,FALSE)</f>
        <v>7.7234904701469613E-6</v>
      </c>
      <c r="BN483" s="22">
        <f>VLOOKUP($B483,Sheet3!$A:$Z,25,FALSE)</f>
        <v>7.7234904701469613E-6</v>
      </c>
    </row>
    <row r="484" spans="1:66" hidden="1" x14ac:dyDescent="0.2">
      <c r="A484" t="str">
        <f>VLOOKUP(B484,Sheet3!A:B,2,FALSE)</f>
        <v>compare with baikal</v>
      </c>
      <c r="B484" s="12" t="s">
        <v>253</v>
      </c>
      <c r="C484" s="13">
        <v>82.29</v>
      </c>
      <c r="D484" s="13">
        <v>9.64</v>
      </c>
      <c r="E484" s="12" t="s">
        <v>1622</v>
      </c>
      <c r="F484" s="11" t="s">
        <v>1649</v>
      </c>
      <c r="G484" s="13" t="s">
        <v>307</v>
      </c>
      <c r="H484" s="12"/>
      <c r="I484" s="12"/>
      <c r="J484" s="12" t="s">
        <v>308</v>
      </c>
      <c r="K484" s="12">
        <v>17</v>
      </c>
      <c r="L484" s="12">
        <v>80.39</v>
      </c>
      <c r="M484" s="12">
        <v>15.69</v>
      </c>
      <c r="N484" s="11"/>
      <c r="O484" s="11"/>
      <c r="P484" s="11"/>
      <c r="Q484" s="11"/>
      <c r="R484" s="11"/>
      <c r="S484" s="11"/>
      <c r="T484" s="11"/>
      <c r="U484" s="11" t="s">
        <v>1624</v>
      </c>
      <c r="V484" s="12" t="s">
        <v>1664</v>
      </c>
      <c r="W484" s="11"/>
      <c r="X484" s="14">
        <v>722</v>
      </c>
      <c r="Y484" s="14">
        <v>3797</v>
      </c>
      <c r="Z484" s="14">
        <v>722</v>
      </c>
      <c r="AA484" s="15">
        <v>0.92571461066039795</v>
      </c>
      <c r="AB484" s="16">
        <v>0.58450427804055805</v>
      </c>
      <c r="AC484" s="17">
        <v>3429140</v>
      </c>
      <c r="AD484" s="14">
        <v>39849</v>
      </c>
      <c r="AE484" s="14">
        <v>39849</v>
      </c>
      <c r="AF484" s="14">
        <v>4749.5013850415498</v>
      </c>
      <c r="AG484" s="14">
        <v>4749.5013850415498</v>
      </c>
      <c r="AH484" s="14">
        <v>6339</v>
      </c>
      <c r="AI484" s="14">
        <v>6339</v>
      </c>
      <c r="AJ484" s="14">
        <v>11</v>
      </c>
      <c r="AK484" s="14">
        <v>62</v>
      </c>
      <c r="AL484" s="14">
        <v>0</v>
      </c>
      <c r="AM484" s="14">
        <v>0</v>
      </c>
      <c r="AN484" s="14">
        <v>2</v>
      </c>
      <c r="AO484" s="14">
        <v>2</v>
      </c>
      <c r="AP484" s="14">
        <v>66</v>
      </c>
      <c r="AQ484" s="22">
        <f>VLOOKUP($B484,Sheet3!$A:$Z,3,FALSE)</f>
        <v>4.3420725242168234E-4</v>
      </c>
      <c r="AR484" s="22">
        <f>VLOOKUP($B484,Sheet3!$A:$Z,4,FALSE)</f>
        <v>4.8216153437710305E-4</v>
      </c>
      <c r="AS484" s="22">
        <f>VLOOKUP($B484,Sheet3!$A:$Z,5,FALSE)</f>
        <v>4.7374344259919595E-4</v>
      </c>
      <c r="AT484" s="22">
        <f>VLOOKUP($B484,Sheet3!$A:$Z,6,FALSE)</f>
        <v>5.6001317567417426E-4</v>
      </c>
      <c r="AU484" s="22">
        <f>VLOOKUP($B484,Sheet3!$A:$Z,6,FALSE)</f>
        <v>5.6001317567417426E-4</v>
      </c>
      <c r="AV484" s="22">
        <f>VLOOKUP($B484,Sheet3!$A:$Z,8,FALSE)</f>
        <v>7.5153945764664949E-4</v>
      </c>
      <c r="AW484" s="22">
        <f>VLOOKUP($B484,Sheet3!$A:$Z,9,FALSE)</f>
        <v>6.1474473026333068E-4</v>
      </c>
      <c r="AX484" s="22">
        <f>VLOOKUP($B484,Sheet3!$A:$Z,10,FALSE)</f>
        <v>6.1491772869515075E-4</v>
      </c>
      <c r="AY484" s="22">
        <f>VLOOKUP($B484,Sheet3!$A:$Z,11,FALSE)</f>
        <v>4.377904591234963E-4</v>
      </c>
      <c r="AZ484" s="22">
        <f>VLOOKUP($B484,Sheet3!$A:$Z,12,FALSE)</f>
        <v>4.9385136789984363E-4</v>
      </c>
      <c r="BA484" s="22">
        <f>VLOOKUP($B484,Sheet3!$A:$Z,13,FALSE)</f>
        <v>5.069315929576363E-4</v>
      </c>
      <c r="BB484" s="22">
        <f>VLOOKUP($B484,Sheet3!$A:$Z,14,FALSE)</f>
        <v>6.059897268815605E-4</v>
      </c>
      <c r="BC484" s="23">
        <f>VLOOKUP($B484,Sheet3!$A:$Z,15,FALSE)</f>
        <v>4.1535020815728236E-4</v>
      </c>
      <c r="BD484" s="22">
        <f>VLOOKUP($B484,Sheet3!$A:$Z,16,FALSE)</f>
        <v>5.2006851375169195E-4</v>
      </c>
      <c r="BE484" s="22">
        <f>VLOOKUP($B484,Sheet3!$A:$Z,17,FALSE)</f>
        <v>4.2278730385063149E-4</v>
      </c>
      <c r="BF484" s="22">
        <f>VLOOKUP($B484,Sheet3!$A:$Z,18,FALSE)</f>
        <v>4.8509823822266972E-4</v>
      </c>
      <c r="BG484" s="22">
        <f>VLOOKUP($B484,Sheet3!$A:$Z,19,FALSE)</f>
        <v>6.4308946710508661E-4</v>
      </c>
      <c r="BH484" s="22">
        <f>VLOOKUP($B484,Sheet3!$A:$Z,20,FALSE)</f>
        <v>5.0252257153955151E-4</v>
      </c>
      <c r="BI484" s="22">
        <f>VLOOKUP($B484,Sheet3!$A:$Z,21,FALSE)</f>
        <v>3.418105259929674E-4</v>
      </c>
      <c r="BJ484" s="22">
        <f>VLOOKUP($B484,Sheet3!$A:$Z,22,FALSE)</f>
        <v>5.4560910510218299E-4</v>
      </c>
      <c r="BK484" s="22">
        <f>VLOOKUP($B484,Sheet3!$A:$Z,23,FALSE)</f>
        <v>6.6266521070427694E-4</v>
      </c>
      <c r="BL484" s="22">
        <f>VLOOKUP($B484,Sheet3!$A:$Z,24,FALSE)</f>
        <v>5.4914457449608579E-4</v>
      </c>
      <c r="BM484" s="22">
        <f>VLOOKUP($B484,Sheet3!$A:$Z,25,FALSE)</f>
        <v>6.9963236342184074E-4</v>
      </c>
      <c r="BN484" s="22">
        <f>VLOOKUP($B484,Sheet3!$A:$Z,25,FALSE)</f>
        <v>6.9963236342184074E-4</v>
      </c>
    </row>
    <row r="485" spans="1:66" hidden="1" x14ac:dyDescent="0.2">
      <c r="A485">
        <f>VLOOKUP(B485,Sheet3!A:B,2,FALSE)</f>
        <v>0</v>
      </c>
      <c r="B485" s="12" t="s">
        <v>1904</v>
      </c>
      <c r="C485" s="13">
        <v>80.11</v>
      </c>
      <c r="D485" s="13">
        <v>2.27</v>
      </c>
      <c r="E485" s="12" t="s">
        <v>1824</v>
      </c>
      <c r="F485" s="11" t="s">
        <v>1845</v>
      </c>
      <c r="G485" s="13" t="s">
        <v>307</v>
      </c>
      <c r="H485" s="12"/>
      <c r="I485" s="12"/>
      <c r="J485" s="12" t="s">
        <v>308</v>
      </c>
      <c r="K485" s="12">
        <v>1</v>
      </c>
      <c r="L485" s="12">
        <v>92.16</v>
      </c>
      <c r="M485" s="12">
        <v>3.92</v>
      </c>
      <c r="N485" s="11"/>
      <c r="O485" s="11"/>
      <c r="P485" s="11"/>
      <c r="Q485" s="11"/>
      <c r="R485" s="11"/>
      <c r="S485" s="11"/>
      <c r="T485" s="11"/>
      <c r="U485" s="11" t="s">
        <v>1845</v>
      </c>
      <c r="V485" s="12" t="s">
        <v>1905</v>
      </c>
      <c r="W485" s="11"/>
      <c r="X485" s="14">
        <v>701</v>
      </c>
      <c r="Y485" s="14">
        <v>2653</v>
      </c>
      <c r="Z485" s="14">
        <v>701</v>
      </c>
      <c r="AA485" s="15">
        <v>0.92134445000939302</v>
      </c>
      <c r="AB485" s="16">
        <v>0.73494478678615704</v>
      </c>
      <c r="AC485" s="17">
        <v>2453851</v>
      </c>
      <c r="AD485" s="14">
        <v>21060</v>
      </c>
      <c r="AE485" s="14">
        <v>21060</v>
      </c>
      <c r="AF485" s="14">
        <v>3500.5007132667602</v>
      </c>
      <c r="AG485" s="14">
        <v>3500.5007132667602</v>
      </c>
      <c r="AH485" s="14">
        <v>3970</v>
      </c>
      <c r="AI485" s="14">
        <v>3970</v>
      </c>
      <c r="AJ485" s="14">
        <v>11</v>
      </c>
      <c r="AK485" s="14">
        <v>38</v>
      </c>
      <c r="AL485" s="14">
        <v>0</v>
      </c>
      <c r="AM485" s="14">
        <v>1</v>
      </c>
      <c r="AN485" s="14">
        <v>0</v>
      </c>
      <c r="AO485" s="14">
        <v>0</v>
      </c>
      <c r="AP485" s="14">
        <v>39</v>
      </c>
      <c r="AQ485" s="22">
        <f>VLOOKUP($B485,Sheet3!$A:$Z,3,FALSE)</f>
        <v>3.6231344854215889E-4</v>
      </c>
      <c r="AR485" s="22">
        <f>VLOOKUP($B485,Sheet3!$A:$Z,4,FALSE)</f>
        <v>8.9375471100174757E-5</v>
      </c>
      <c r="AS485" s="22">
        <f>VLOOKUP($B485,Sheet3!$A:$Z,5,FALSE)</f>
        <v>9.8094816982910373E-5</v>
      </c>
      <c r="AT485" s="22">
        <f>VLOOKUP($B485,Sheet3!$A:$Z,6,FALSE)</f>
        <v>7.1357383551666218E-5</v>
      </c>
      <c r="AU485" s="22">
        <f>VLOOKUP($B485,Sheet3!$A:$Z,6,FALSE)</f>
        <v>7.1357383551666218E-5</v>
      </c>
      <c r="AV485" s="22">
        <f>VLOOKUP($B485,Sheet3!$A:$Z,8,FALSE)</f>
        <v>1.0739433033575566E-6</v>
      </c>
      <c r="AW485" s="22">
        <f>VLOOKUP($B485,Sheet3!$A:$Z,9,FALSE)</f>
        <v>6.6591840464563261E-5</v>
      </c>
      <c r="AX485" s="22">
        <f>VLOOKUP($B485,Sheet3!$A:$Z,10,FALSE)</f>
        <v>5.3855128818216812E-7</v>
      </c>
      <c r="AY485" s="22">
        <f>VLOOKUP($B485,Sheet3!$A:$Z,11,FALSE)</f>
        <v>9.9773066672375075E-7</v>
      </c>
      <c r="AZ485" s="22">
        <f>VLOOKUP($B485,Sheet3!$A:$Z,12,FALSE)</f>
        <v>5.258913136826164E-5</v>
      </c>
      <c r="BA485" s="22">
        <f>VLOOKUP($B485,Sheet3!$A:$Z,13,FALSE)</f>
        <v>7.6954643585379692E-7</v>
      </c>
      <c r="BB485" s="22">
        <f>VLOOKUP($B485,Sheet3!$A:$Z,14,FALSE)</f>
        <v>7.3167962044134844E-6</v>
      </c>
      <c r="BC485" s="23">
        <f>VLOOKUP($B485,Sheet3!$A:$Z,15,FALSE)</f>
        <v>1.3167388453632759E-6</v>
      </c>
      <c r="BD485" s="22">
        <f>VLOOKUP($B485,Sheet3!$A:$Z,16,FALSE)</f>
        <v>1.3540688122382796E-4</v>
      </c>
      <c r="BE485" s="22">
        <f>VLOOKUP($B485,Sheet3!$A:$Z,17,FALSE)</f>
        <v>1.8390343205439347E-4</v>
      </c>
      <c r="BF485" s="22">
        <f>VLOOKUP($B485,Sheet3!$A:$Z,18,FALSE)</f>
        <v>1.1074831558522572E-4</v>
      </c>
      <c r="BG485" s="22">
        <f>VLOOKUP($B485,Sheet3!$A:$Z,19,FALSE)</f>
        <v>1.1749623527119695E-6</v>
      </c>
      <c r="BH485" s="22">
        <f>VLOOKUP($B485,Sheet3!$A:$Z,20,FALSE)</f>
        <v>1.5033912627831137E-5</v>
      </c>
      <c r="BI485" s="22">
        <f>VLOOKUP($B485,Sheet3!$A:$Z,21,FALSE)</f>
        <v>1.6812522919750958E-3</v>
      </c>
      <c r="BJ485" s="22">
        <f>VLOOKUP($B485,Sheet3!$A:$Z,22,FALSE)</f>
        <v>2.7495998221504863E-6</v>
      </c>
      <c r="BK485" s="22">
        <f>VLOOKUP($B485,Sheet3!$A:$Z,23,FALSE)</f>
        <v>5.1203413185856997E-6</v>
      </c>
      <c r="BL485" s="22">
        <f>VLOOKUP($B485,Sheet3!$A:$Z,24,FALSE)</f>
        <v>1.3160502486843524E-5</v>
      </c>
      <c r="BM485" s="22">
        <f>VLOOKUP($B485,Sheet3!$A:$Z,25,FALSE)</f>
        <v>2.7961636284377591E-6</v>
      </c>
      <c r="BN485" s="22">
        <f>VLOOKUP($B485,Sheet3!$A:$Z,25,FALSE)</f>
        <v>2.7961636284377591E-6</v>
      </c>
    </row>
    <row r="486" spans="1:66" hidden="1" x14ac:dyDescent="0.2">
      <c r="A486">
        <f>VLOOKUP(B486,Sheet3!A:B,2,FALSE)</f>
        <v>0</v>
      </c>
      <c r="B486" s="12" t="s">
        <v>1906</v>
      </c>
      <c r="C486" s="13">
        <v>98.78</v>
      </c>
      <c r="D486" s="13">
        <v>0</v>
      </c>
      <c r="E486" s="12" t="s">
        <v>1824</v>
      </c>
      <c r="F486" s="11" t="s">
        <v>1872</v>
      </c>
      <c r="G486" s="13" t="s">
        <v>307</v>
      </c>
      <c r="H486" s="12"/>
      <c r="I486" s="12"/>
      <c r="J486" s="12" t="s">
        <v>308</v>
      </c>
      <c r="K486" s="12">
        <v>2</v>
      </c>
      <c r="L486" s="12">
        <v>92.16</v>
      </c>
      <c r="M486" s="12">
        <v>2.63</v>
      </c>
      <c r="N486" s="11" t="s">
        <v>309</v>
      </c>
      <c r="O486" s="11" t="s">
        <v>1299</v>
      </c>
      <c r="P486" s="11" t="s">
        <v>1852</v>
      </c>
      <c r="Q486" s="11" t="s">
        <v>1888</v>
      </c>
      <c r="R486" s="11" t="s">
        <v>1889</v>
      </c>
      <c r="S486" s="11" t="s">
        <v>312</v>
      </c>
      <c r="T486" s="11" t="s">
        <v>312</v>
      </c>
      <c r="U486" s="11" t="s">
        <v>1872</v>
      </c>
      <c r="V486" s="12" t="s">
        <v>1907</v>
      </c>
      <c r="W486" s="11" t="s">
        <v>1862</v>
      </c>
      <c r="X486" s="14">
        <v>100</v>
      </c>
      <c r="Y486" s="14">
        <v>3942</v>
      </c>
      <c r="Z486" s="14">
        <v>100</v>
      </c>
      <c r="AA486" s="15">
        <v>0.89287061917775601</v>
      </c>
      <c r="AB486" s="16">
        <v>0.65240781604259801</v>
      </c>
      <c r="AC486" s="17">
        <v>5244649</v>
      </c>
      <c r="AD486" s="14">
        <v>219570</v>
      </c>
      <c r="AE486" s="14">
        <v>219570</v>
      </c>
      <c r="AF486" s="14">
        <v>52446.489999999903</v>
      </c>
      <c r="AG486" s="14">
        <v>52446.489999999903</v>
      </c>
      <c r="AH486" s="14">
        <v>82312</v>
      </c>
      <c r="AI486" s="14">
        <v>82312</v>
      </c>
      <c r="AJ486" s="14">
        <v>11</v>
      </c>
      <c r="AK486" s="14">
        <v>48</v>
      </c>
      <c r="AL486" s="14">
        <v>0</v>
      </c>
      <c r="AM486" s="14">
        <v>0</v>
      </c>
      <c r="AN486" s="14">
        <v>0</v>
      </c>
      <c r="AO486" s="14">
        <v>1</v>
      </c>
      <c r="AP486" s="14">
        <v>49</v>
      </c>
      <c r="AQ486" s="22">
        <f>VLOOKUP($B486,Sheet3!$A:$Z,3,FALSE)</f>
        <v>8.2246348611241318E-4</v>
      </c>
      <c r="AR486" s="22">
        <f>VLOOKUP($B486,Sheet3!$A:$Z,4,FALSE)</f>
        <v>1.339100668877841E-4</v>
      </c>
      <c r="AS486" s="22">
        <f>VLOOKUP($B486,Sheet3!$A:$Z,5,FALSE)</f>
        <v>2.7908192607686074E-4</v>
      </c>
      <c r="AT486" s="22">
        <f>VLOOKUP($B486,Sheet3!$A:$Z,6,FALSE)</f>
        <v>1.2132822559721035E-4</v>
      </c>
      <c r="AU486" s="22">
        <f>VLOOKUP($B486,Sheet3!$A:$Z,6,FALSE)</f>
        <v>1.2132822559721035E-4</v>
      </c>
      <c r="AV486" s="22">
        <f>VLOOKUP($B486,Sheet3!$A:$Z,8,FALSE)</f>
        <v>1.0725257502114259E-6</v>
      </c>
      <c r="AW486" s="22">
        <f>VLOOKUP($B486,Sheet3!$A:$Z,9,FALSE)</f>
        <v>1.6833934029077748E-5</v>
      </c>
      <c r="AX486" s="22">
        <f>VLOOKUP($B486,Sheet3!$A:$Z,10,FALSE)</f>
        <v>6.3581133086354684E-7</v>
      </c>
      <c r="AY486" s="22">
        <f>VLOOKUP($B486,Sheet3!$A:$Z,11,FALSE)</f>
        <v>8.5975092537933478E-7</v>
      </c>
      <c r="AZ486" s="22">
        <f>VLOOKUP($B486,Sheet3!$A:$Z,12,FALSE)</f>
        <v>1.5497976386758924E-5</v>
      </c>
      <c r="BA486" s="22">
        <f>VLOOKUP($B486,Sheet3!$A:$Z,13,FALSE)</f>
        <v>6.9445517632450659E-7</v>
      </c>
      <c r="BB486" s="22">
        <f>VLOOKUP($B486,Sheet3!$A:$Z,14,FALSE)</f>
        <v>5.2191388278158613E-6</v>
      </c>
      <c r="BC486" s="23">
        <f>VLOOKUP($B486,Sheet3!$A:$Z,15,FALSE)</f>
        <v>9.242613816393919E-7</v>
      </c>
      <c r="BD486" s="22">
        <f>VLOOKUP($B486,Sheet3!$A:$Z,16,FALSE)</f>
        <v>1.911302409153171E-4</v>
      </c>
      <c r="BE486" s="22">
        <f>VLOOKUP($B486,Sheet3!$A:$Z,17,FALSE)</f>
        <v>2.3260238591632599E-4</v>
      </c>
      <c r="BF486" s="22">
        <f>VLOOKUP($B486,Sheet3!$A:$Z,18,FALSE)</f>
        <v>1.0354641062435129E-4</v>
      </c>
      <c r="BG486" s="22">
        <f>VLOOKUP($B486,Sheet3!$A:$Z,19,FALSE)</f>
        <v>1.4245940255793455E-6</v>
      </c>
      <c r="BH486" s="22">
        <f>VLOOKUP($B486,Sheet3!$A:$Z,20,FALSE)</f>
        <v>5.0223831462771907E-6</v>
      </c>
      <c r="BI486" s="22">
        <f>VLOOKUP($B486,Sheet3!$A:$Z,21,FALSE)</f>
        <v>3.0054725524616323E-3</v>
      </c>
      <c r="BJ486" s="22">
        <f>VLOOKUP($B486,Sheet3!$A:$Z,22,FALSE)</f>
        <v>5.3785575286000046E-7</v>
      </c>
      <c r="BK486" s="22">
        <f>VLOOKUP($B486,Sheet3!$A:$Z,23,FALSE)</f>
        <v>8.2112212148882531E-7</v>
      </c>
      <c r="BL486" s="22">
        <f>VLOOKUP($B486,Sheet3!$A:$Z,24,FALSE)</f>
        <v>1.1436289369600884E-6</v>
      </c>
      <c r="BM486" s="22">
        <f>VLOOKUP($B486,Sheet3!$A:$Z,25,FALSE)</f>
        <v>7.3435458074280162E-7</v>
      </c>
      <c r="BN486" s="22">
        <f>VLOOKUP($B486,Sheet3!$A:$Z,25,FALSE)</f>
        <v>7.3435458074280162E-7</v>
      </c>
    </row>
    <row r="487" spans="1:66" hidden="1" x14ac:dyDescent="0.2">
      <c r="A487">
        <f>VLOOKUP(B487,Sheet3!A:B,2,FALSE)</f>
        <v>0</v>
      </c>
      <c r="B487" s="12" t="s">
        <v>1908</v>
      </c>
      <c r="C487" s="13">
        <v>96.02</v>
      </c>
      <c r="D487" s="13">
        <v>4.55</v>
      </c>
      <c r="E487" s="12" t="s">
        <v>1824</v>
      </c>
      <c r="F487" s="11" t="s">
        <v>1900</v>
      </c>
      <c r="G487" s="13" t="s">
        <v>307</v>
      </c>
      <c r="H487" s="12"/>
      <c r="I487" s="12"/>
      <c r="J487" s="12" t="s">
        <v>308</v>
      </c>
      <c r="K487" s="12">
        <v>5</v>
      </c>
      <c r="L487" s="12">
        <v>92.16</v>
      </c>
      <c r="M487" s="12">
        <v>2.63</v>
      </c>
      <c r="N487" s="11"/>
      <c r="O487" s="11"/>
      <c r="P487" s="11"/>
      <c r="Q487" s="11"/>
      <c r="R487" s="11"/>
      <c r="S487" s="11"/>
      <c r="T487" s="11"/>
      <c r="U487" s="11" t="s">
        <v>1845</v>
      </c>
      <c r="V487" s="12" t="s">
        <v>1909</v>
      </c>
      <c r="W487" s="11"/>
      <c r="X487" s="14">
        <v>232</v>
      </c>
      <c r="Y487" s="14">
        <v>3350</v>
      </c>
      <c r="Z487" s="14">
        <v>232</v>
      </c>
      <c r="AA487" s="15">
        <v>0.92545075717777303</v>
      </c>
      <c r="AB487" s="16">
        <v>0.70041282368845104</v>
      </c>
      <c r="AC487" s="17">
        <v>3987901</v>
      </c>
      <c r="AD487" s="14">
        <v>122577</v>
      </c>
      <c r="AE487" s="14">
        <v>122577</v>
      </c>
      <c r="AF487" s="14">
        <v>17189.2284482758</v>
      </c>
      <c r="AG487" s="14">
        <v>17189.2284482758</v>
      </c>
      <c r="AH487" s="14">
        <v>31975</v>
      </c>
      <c r="AI487" s="14">
        <v>31975</v>
      </c>
      <c r="AJ487" s="14">
        <v>11</v>
      </c>
      <c r="AK487" s="14">
        <v>41</v>
      </c>
      <c r="AL487" s="14">
        <v>0</v>
      </c>
      <c r="AM487" s="14">
        <v>1</v>
      </c>
      <c r="AN487" s="14">
        <v>0</v>
      </c>
      <c r="AO487" s="14">
        <v>0</v>
      </c>
      <c r="AP487" s="14">
        <v>42</v>
      </c>
      <c r="AQ487" s="22">
        <f>VLOOKUP($B487,Sheet3!$A:$Z,3,FALSE)</f>
        <v>9.323967227749613E-5</v>
      </c>
      <c r="AR487" s="22">
        <f>VLOOKUP($B487,Sheet3!$A:$Z,4,FALSE)</f>
        <v>8.7484451114104911E-5</v>
      </c>
      <c r="AS487" s="22">
        <f>VLOOKUP($B487,Sheet3!$A:$Z,5,FALSE)</f>
        <v>7.0774516380466026E-5</v>
      </c>
      <c r="AT487" s="22">
        <f>VLOOKUP($B487,Sheet3!$A:$Z,6,FALSE)</f>
        <v>6.1545948363099295E-5</v>
      </c>
      <c r="AU487" s="22">
        <f>VLOOKUP($B487,Sheet3!$A:$Z,6,FALSE)</f>
        <v>6.1545948363099295E-5</v>
      </c>
      <c r="AV487" s="22">
        <f>VLOOKUP($B487,Sheet3!$A:$Z,8,FALSE)</f>
        <v>2.063290612044138E-5</v>
      </c>
      <c r="AW487" s="22">
        <f>VLOOKUP($B487,Sheet3!$A:$Z,9,FALSE)</f>
        <v>2.0872104676905354E-4</v>
      </c>
      <c r="AX487" s="22">
        <f>VLOOKUP($B487,Sheet3!$A:$Z,10,FALSE)</f>
        <v>1.6462057348399425E-5</v>
      </c>
      <c r="AY487" s="22">
        <f>VLOOKUP($B487,Sheet3!$A:$Z,11,FALSE)</f>
        <v>1.8967923450476287E-5</v>
      </c>
      <c r="AZ487" s="22">
        <f>VLOOKUP($B487,Sheet3!$A:$Z,12,FALSE)</f>
        <v>2.2918177044630142E-4</v>
      </c>
      <c r="BA487" s="22">
        <f>VLOOKUP($B487,Sheet3!$A:$Z,13,FALSE)</f>
        <v>1.7491856723685693E-5</v>
      </c>
      <c r="BB487" s="22">
        <f>VLOOKUP($B487,Sheet3!$A:$Z,14,FALSE)</f>
        <v>1.3071975022158725E-4</v>
      </c>
      <c r="BC487" s="23">
        <f>VLOOKUP($B487,Sheet3!$A:$Z,15,FALSE)</f>
        <v>1.4444995262956099E-5</v>
      </c>
      <c r="BD487" s="22">
        <f>VLOOKUP($B487,Sheet3!$A:$Z,16,FALSE)</f>
        <v>1.4573393476974939E-4</v>
      </c>
      <c r="BE487" s="22">
        <f>VLOOKUP($B487,Sheet3!$A:$Z,17,FALSE)</f>
        <v>2.5637915400862421E-4</v>
      </c>
      <c r="BF487" s="22">
        <f>VLOOKUP($B487,Sheet3!$A:$Z,18,FALSE)</f>
        <v>1.5305219781163359E-4</v>
      </c>
      <c r="BG487" s="22">
        <f>VLOOKUP($B487,Sheet3!$A:$Z,19,FALSE)</f>
        <v>2.0911779706004372E-5</v>
      </c>
      <c r="BH487" s="22">
        <f>VLOOKUP($B487,Sheet3!$A:$Z,20,FALSE)</f>
        <v>1.7016654498540869E-4</v>
      </c>
      <c r="BI487" s="22">
        <f>VLOOKUP($B487,Sheet3!$A:$Z,21,FALSE)</f>
        <v>3.3988714798601776E-3</v>
      </c>
      <c r="BJ487" s="22">
        <f>VLOOKUP($B487,Sheet3!$A:$Z,22,FALSE)</f>
        <v>1.1632999885686839E-5</v>
      </c>
      <c r="BK487" s="22">
        <f>VLOOKUP($B487,Sheet3!$A:$Z,23,FALSE)</f>
        <v>9.7250704837992044E-6</v>
      </c>
      <c r="BL487" s="22">
        <f>VLOOKUP($B487,Sheet3!$A:$Z,24,FALSE)</f>
        <v>1.567764460595059E-5</v>
      </c>
      <c r="BM487" s="22">
        <f>VLOOKUP($B487,Sheet3!$A:$Z,25,FALSE)</f>
        <v>1.4663375968067981E-5</v>
      </c>
      <c r="BN487" s="22">
        <f>VLOOKUP($B487,Sheet3!$A:$Z,25,FALSE)</f>
        <v>1.4663375968067981E-5</v>
      </c>
    </row>
    <row r="488" spans="1:66" hidden="1" x14ac:dyDescent="0.2">
      <c r="A488">
        <f>VLOOKUP(B488,Sheet3!A:B,2,FALSE)</f>
        <v>0</v>
      </c>
      <c r="B488" s="12" t="s">
        <v>1910</v>
      </c>
      <c r="C488" s="13">
        <v>90.32</v>
      </c>
      <c r="D488" s="13">
        <v>8.06</v>
      </c>
      <c r="E488" s="12" t="s">
        <v>1824</v>
      </c>
      <c r="F488" s="11" t="s">
        <v>1900</v>
      </c>
      <c r="G488" s="13" t="s">
        <v>307</v>
      </c>
      <c r="H488" s="12"/>
      <c r="I488" s="12"/>
      <c r="J488" s="12" t="s">
        <v>308</v>
      </c>
      <c r="K488" s="12">
        <v>4</v>
      </c>
      <c r="L488" s="12">
        <v>94.12</v>
      </c>
      <c r="M488" s="12">
        <v>0</v>
      </c>
      <c r="N488" s="11" t="s">
        <v>309</v>
      </c>
      <c r="O488" s="11" t="s">
        <v>1299</v>
      </c>
      <c r="P488" s="11" t="s">
        <v>1300</v>
      </c>
      <c r="Q488" s="11" t="s">
        <v>312</v>
      </c>
      <c r="R488" s="11" t="s">
        <v>312</v>
      </c>
      <c r="S488" s="11" t="s">
        <v>312</v>
      </c>
      <c r="T488" s="11" t="s">
        <v>312</v>
      </c>
      <c r="U488" s="11" t="s">
        <v>1845</v>
      </c>
      <c r="V488" s="12" t="s">
        <v>1911</v>
      </c>
      <c r="W488" s="11" t="s">
        <v>1302</v>
      </c>
      <c r="X488" s="14">
        <v>389</v>
      </c>
      <c r="Y488" s="14">
        <v>3597</v>
      </c>
      <c r="Z488" s="14">
        <v>389</v>
      </c>
      <c r="AA488" s="15">
        <v>0.92888045185736201</v>
      </c>
      <c r="AB488" s="16">
        <v>0.702293843096363</v>
      </c>
      <c r="AC488" s="17">
        <v>3976122</v>
      </c>
      <c r="AD488" s="14">
        <v>95142</v>
      </c>
      <c r="AE488" s="14">
        <v>95142</v>
      </c>
      <c r="AF488" s="14">
        <v>10221.393316195299</v>
      </c>
      <c r="AG488" s="14">
        <v>10221.393316195299</v>
      </c>
      <c r="AH488" s="14">
        <v>17781</v>
      </c>
      <c r="AI488" s="14">
        <v>17781</v>
      </c>
      <c r="AJ488" s="14">
        <v>11</v>
      </c>
      <c r="AK488" s="14">
        <v>39</v>
      </c>
      <c r="AL488" s="14">
        <v>0</v>
      </c>
      <c r="AM488" s="14">
        <v>1</v>
      </c>
      <c r="AN488" s="14">
        <v>0</v>
      </c>
      <c r="AO488" s="14">
        <v>1</v>
      </c>
      <c r="AP488" s="14">
        <v>41</v>
      </c>
      <c r="AQ488" s="22">
        <f>VLOOKUP($B488,Sheet3!$A:$Z,3,FALSE)</f>
        <v>2.5406015044659471E-4</v>
      </c>
      <c r="AR488" s="22">
        <f>VLOOKUP($B488,Sheet3!$A:$Z,4,FALSE)</f>
        <v>1.7834511321711022E-4</v>
      </c>
      <c r="AS488" s="22">
        <f>VLOOKUP($B488,Sheet3!$A:$Z,5,FALSE)</f>
        <v>1.983303645387153E-4</v>
      </c>
      <c r="AT488" s="22">
        <f>VLOOKUP($B488,Sheet3!$A:$Z,6,FALSE)</f>
        <v>1.3977095292889503E-4</v>
      </c>
      <c r="AU488" s="22">
        <f>VLOOKUP($B488,Sheet3!$A:$Z,6,FALSE)</f>
        <v>1.3977095292889503E-4</v>
      </c>
      <c r="AV488" s="22">
        <f>VLOOKUP($B488,Sheet3!$A:$Z,8,FALSE)</f>
        <v>3.2552636222910362E-6</v>
      </c>
      <c r="AW488" s="22">
        <f>VLOOKUP($B488,Sheet3!$A:$Z,9,FALSE)</f>
        <v>8.5156519855215593E-4</v>
      </c>
      <c r="AX488" s="22">
        <f>VLOOKUP($B488,Sheet3!$A:$Z,10,FALSE)</f>
        <v>1.9722427561709211E-6</v>
      </c>
      <c r="AY488" s="22">
        <f>VLOOKUP($B488,Sheet3!$A:$Z,11,FALSE)</f>
        <v>3.1241644532956499E-6</v>
      </c>
      <c r="AZ488" s="22">
        <f>VLOOKUP($B488,Sheet3!$A:$Z,12,FALSE)</f>
        <v>1.2996713423578847E-3</v>
      </c>
      <c r="BA488" s="22">
        <f>VLOOKUP($B488,Sheet3!$A:$Z,13,FALSE)</f>
        <v>2.9180066637416913E-6</v>
      </c>
      <c r="BB488" s="22">
        <f>VLOOKUP($B488,Sheet3!$A:$Z,14,FALSE)</f>
        <v>9.8330824324989767E-4</v>
      </c>
      <c r="BC488" s="23">
        <f>VLOOKUP($B488,Sheet3!$A:$Z,15,FALSE)</f>
        <v>1.8238184215648219E-6</v>
      </c>
      <c r="BD488" s="22">
        <f>VLOOKUP($B488,Sheet3!$A:$Z,16,FALSE)</f>
        <v>2.3223696581929043E-4</v>
      </c>
      <c r="BE488" s="22">
        <f>VLOOKUP($B488,Sheet3!$A:$Z,17,FALSE)</f>
        <v>4.2561360318612082E-4</v>
      </c>
      <c r="BF488" s="22">
        <f>VLOOKUP($B488,Sheet3!$A:$Z,18,FALSE)</f>
        <v>2.5944416997655215E-4</v>
      </c>
      <c r="BG488" s="22">
        <f>VLOOKUP($B488,Sheet3!$A:$Z,19,FALSE)</f>
        <v>1.2769452495322215E-5</v>
      </c>
      <c r="BH488" s="22">
        <f>VLOOKUP($B488,Sheet3!$A:$Z,20,FALSE)</f>
        <v>7.0755115895371906E-4</v>
      </c>
      <c r="BI488" s="22">
        <f>VLOOKUP($B488,Sheet3!$A:$Z,21,FALSE)</f>
        <v>2.0414205572375143E-3</v>
      </c>
      <c r="BJ488" s="22">
        <f>VLOOKUP($B488,Sheet3!$A:$Z,22,FALSE)</f>
        <v>1.7173157425648071E-6</v>
      </c>
      <c r="BK488" s="22">
        <f>VLOOKUP($B488,Sheet3!$A:$Z,23,FALSE)</f>
        <v>2.8001438410414688E-6</v>
      </c>
      <c r="BL488" s="22">
        <f>VLOOKUP($B488,Sheet3!$A:$Z,24,FALSE)</f>
        <v>3.2418405550189018E-6</v>
      </c>
      <c r="BM488" s="22">
        <f>VLOOKUP($B488,Sheet3!$A:$Z,25,FALSE)</f>
        <v>2.610301962660224E-6</v>
      </c>
      <c r="BN488" s="22">
        <f>VLOOKUP($B488,Sheet3!$A:$Z,25,FALSE)</f>
        <v>2.610301962660224E-6</v>
      </c>
    </row>
    <row r="489" spans="1:66" hidden="1" x14ac:dyDescent="0.2">
      <c r="A489" t="str">
        <f>VLOOKUP(B489,Sheet3!A:B,2,FALSE)</f>
        <v>compare with baikal</v>
      </c>
      <c r="B489" s="12" t="s">
        <v>104</v>
      </c>
      <c r="C489" s="13">
        <v>64.63</v>
      </c>
      <c r="D489" s="13">
        <v>0.38</v>
      </c>
      <c r="E489" s="12" t="s">
        <v>1622</v>
      </c>
      <c r="F489" s="11" t="s">
        <v>1649</v>
      </c>
      <c r="G489" s="13" t="s">
        <v>307</v>
      </c>
      <c r="H489" s="12"/>
      <c r="I489" s="12"/>
      <c r="J489" s="12" t="s">
        <v>308</v>
      </c>
      <c r="K489" s="12">
        <v>13</v>
      </c>
      <c r="L489" s="12">
        <v>96.08</v>
      </c>
      <c r="M489" s="12">
        <v>0</v>
      </c>
      <c r="N489" s="11"/>
      <c r="O489" s="11"/>
      <c r="P489" s="11"/>
      <c r="Q489" s="11"/>
      <c r="R489" s="11"/>
      <c r="S489" s="11"/>
      <c r="T489" s="11"/>
      <c r="U489" s="11" t="s">
        <v>1624</v>
      </c>
      <c r="V489" s="12" t="s">
        <v>1669</v>
      </c>
      <c r="W489" s="11"/>
      <c r="X489" s="14">
        <v>29</v>
      </c>
      <c r="Y489" s="14">
        <v>1383</v>
      </c>
      <c r="Z489" s="14">
        <v>29</v>
      </c>
      <c r="AA489" s="15">
        <v>0.93428848332157999</v>
      </c>
      <c r="AB489" s="16">
        <v>0.584541319251901</v>
      </c>
      <c r="AC489" s="17">
        <v>1393987</v>
      </c>
      <c r="AD489" s="14">
        <v>206021</v>
      </c>
      <c r="AE489" s="14">
        <v>206021</v>
      </c>
      <c r="AF489" s="14">
        <v>48068.517241379297</v>
      </c>
      <c r="AG489" s="14">
        <v>48068.517241379297</v>
      </c>
      <c r="AH489" s="14">
        <v>108385</v>
      </c>
      <c r="AI489" s="14">
        <v>108385</v>
      </c>
      <c r="AJ489" s="14">
        <v>11</v>
      </c>
      <c r="AK489" s="14">
        <v>30</v>
      </c>
      <c r="AL489" s="14">
        <v>0</v>
      </c>
      <c r="AM489" s="14">
        <v>0</v>
      </c>
      <c r="AN489" s="14">
        <v>0</v>
      </c>
      <c r="AO489" s="14">
        <v>1</v>
      </c>
      <c r="AP489" s="14">
        <v>31</v>
      </c>
      <c r="AQ489" s="22">
        <f>VLOOKUP($B489,Sheet3!$A:$Z,3,FALSE)</f>
        <v>8.223053469357662E-4</v>
      </c>
      <c r="AR489" s="22">
        <f>VLOOKUP($B489,Sheet3!$A:$Z,4,FALSE)</f>
        <v>1.6390215851358368E-3</v>
      </c>
      <c r="AS489" s="22">
        <f>VLOOKUP($B489,Sheet3!$A:$Z,5,FALSE)</f>
        <v>1.3305816416167523E-3</v>
      </c>
      <c r="AT489" s="22">
        <f>VLOOKUP($B489,Sheet3!$A:$Z,6,FALSE)</f>
        <v>1.0445077447080043E-3</v>
      </c>
      <c r="AU489" s="22">
        <f>VLOOKUP($B489,Sheet3!$A:$Z,6,FALSE)</f>
        <v>1.0445077447080043E-3</v>
      </c>
      <c r="AV489" s="22">
        <f>VLOOKUP($B489,Sheet3!$A:$Z,8,FALSE)</f>
        <v>3.7518298787170984E-4</v>
      </c>
      <c r="AW489" s="22">
        <f>VLOOKUP($B489,Sheet3!$A:$Z,9,FALSE)</f>
        <v>6.2657033434663223E-3</v>
      </c>
      <c r="AX489" s="22">
        <f>VLOOKUP($B489,Sheet3!$A:$Z,10,FALSE)</f>
        <v>3.4441861798848209E-4</v>
      </c>
      <c r="AY489" s="22">
        <f>VLOOKUP($B489,Sheet3!$A:$Z,11,FALSE)</f>
        <v>2.6213239002641865E-4</v>
      </c>
      <c r="AZ489" s="22">
        <f>VLOOKUP($B489,Sheet3!$A:$Z,12,FALSE)</f>
        <v>9.848840843327886E-3</v>
      </c>
      <c r="BA489" s="22">
        <f>VLOOKUP($B489,Sheet3!$A:$Z,13,FALSE)</f>
        <v>2.9432094465721187E-4</v>
      </c>
      <c r="BB489" s="22">
        <f>VLOOKUP($B489,Sheet3!$A:$Z,14,FALSE)</f>
        <v>6.5675640416043802E-3</v>
      </c>
      <c r="BC489" s="23">
        <f>VLOOKUP($B489,Sheet3!$A:$Z,15,FALSE)</f>
        <v>2.3845446866570938E-4</v>
      </c>
      <c r="BD489" s="22">
        <f>VLOOKUP($B489,Sheet3!$A:$Z,16,FALSE)</f>
        <v>1.0850591230754832E-3</v>
      </c>
      <c r="BE489" s="22">
        <f>VLOOKUP($B489,Sheet3!$A:$Z,17,FALSE)</f>
        <v>1.2065157617237999E-3</v>
      </c>
      <c r="BF489" s="22">
        <f>VLOOKUP($B489,Sheet3!$A:$Z,18,FALSE)</f>
        <v>1.2263266297865081E-3</v>
      </c>
      <c r="BG489" s="22">
        <f>VLOOKUP($B489,Sheet3!$A:$Z,19,FALSE)</f>
        <v>4.3473915512553466E-4</v>
      </c>
      <c r="BH489" s="22">
        <f>VLOOKUP($B489,Sheet3!$A:$Z,20,FALSE)</f>
        <v>7.2092122870490152E-3</v>
      </c>
      <c r="BI489" s="22">
        <f>VLOOKUP($B489,Sheet3!$A:$Z,21,FALSE)</f>
        <v>2.6875896973051713E-3</v>
      </c>
      <c r="BJ489" s="22">
        <f>VLOOKUP($B489,Sheet3!$A:$Z,22,FALSE)</f>
        <v>3.3436311270197152E-4</v>
      </c>
      <c r="BK489" s="22">
        <f>VLOOKUP($B489,Sheet3!$A:$Z,23,FALSE)</f>
        <v>3.9718958813026291E-4</v>
      </c>
      <c r="BL489" s="22">
        <f>VLOOKUP($B489,Sheet3!$A:$Z,24,FALSE)</f>
        <v>3.1272368331936479E-4</v>
      </c>
      <c r="BM489" s="22">
        <f>VLOOKUP($B489,Sheet3!$A:$Z,25,FALSE)</f>
        <v>4.1994632361081152E-4</v>
      </c>
      <c r="BN489" s="22">
        <f>VLOOKUP($B489,Sheet3!$A:$Z,25,FALSE)</f>
        <v>4.1994632361081152E-4</v>
      </c>
    </row>
    <row r="490" spans="1:66" hidden="1" x14ac:dyDescent="0.2">
      <c r="A490" t="str">
        <f>VLOOKUP(B490,Sheet3!A:B,2,FALSE)</f>
        <v>compare with baikal</v>
      </c>
      <c r="B490" s="12" t="s">
        <v>215</v>
      </c>
      <c r="C490" s="13">
        <v>96.62</v>
      </c>
      <c r="D490" s="13">
        <v>2.39</v>
      </c>
      <c r="E490" s="12" t="s">
        <v>2000</v>
      </c>
      <c r="F490" s="11" t="s">
        <v>2014</v>
      </c>
      <c r="G490" s="13" t="s">
        <v>307</v>
      </c>
      <c r="H490" s="12"/>
      <c r="I490" s="12"/>
      <c r="J490" s="12" t="s">
        <v>308</v>
      </c>
      <c r="K490" s="12">
        <v>7</v>
      </c>
      <c r="L490" s="12">
        <v>94.12</v>
      </c>
      <c r="M490" s="12">
        <v>0</v>
      </c>
      <c r="N490" s="11" t="s">
        <v>309</v>
      </c>
      <c r="O490" s="11" t="s">
        <v>1953</v>
      </c>
      <c r="P490" s="11" t="s">
        <v>1954</v>
      </c>
      <c r="Q490" s="11" t="s">
        <v>2015</v>
      </c>
      <c r="R490" s="11" t="s">
        <v>312</v>
      </c>
      <c r="S490" s="11" t="s">
        <v>312</v>
      </c>
      <c r="T490" s="11" t="s">
        <v>312</v>
      </c>
      <c r="U490" s="11" t="s">
        <v>2014</v>
      </c>
      <c r="V490" s="12" t="s">
        <v>2016</v>
      </c>
      <c r="W490" s="11" t="s">
        <v>2017</v>
      </c>
      <c r="X490" s="14">
        <v>257</v>
      </c>
      <c r="Y490" s="14">
        <v>4531</v>
      </c>
      <c r="Z490" s="14">
        <v>257</v>
      </c>
      <c r="AA490" s="15">
        <v>0.93574055461207495</v>
      </c>
      <c r="AB490" s="16">
        <v>0.60598358730268698</v>
      </c>
      <c r="AC490" s="17">
        <v>5193540</v>
      </c>
      <c r="AD490" s="14">
        <v>123288</v>
      </c>
      <c r="AE490" s="14">
        <v>123288</v>
      </c>
      <c r="AF490" s="14">
        <v>20208.326848248998</v>
      </c>
      <c r="AG490" s="14">
        <v>20208.326848248998</v>
      </c>
      <c r="AH490" s="14">
        <v>38280</v>
      </c>
      <c r="AI490" s="14">
        <v>38280</v>
      </c>
      <c r="AJ490" s="14">
        <v>11</v>
      </c>
      <c r="AK490" s="14">
        <v>49</v>
      </c>
      <c r="AL490" s="14">
        <v>0</v>
      </c>
      <c r="AM490" s="14">
        <v>0</v>
      </c>
      <c r="AN490" s="14">
        <v>2</v>
      </c>
      <c r="AO490" s="14">
        <v>0</v>
      </c>
      <c r="AP490" s="14">
        <v>51</v>
      </c>
      <c r="AQ490" s="22">
        <f>VLOOKUP($B490,Sheet3!$A:$Z,3,FALSE)</f>
        <v>5.5292317269616355E-4</v>
      </c>
      <c r="AR490" s="22">
        <f>VLOOKUP($B490,Sheet3!$A:$Z,4,FALSE)</f>
        <v>6.0500094815859641E-4</v>
      </c>
      <c r="AS490" s="22">
        <f>VLOOKUP($B490,Sheet3!$A:$Z,5,FALSE)</f>
        <v>6.2564424878973584E-4</v>
      </c>
      <c r="AT490" s="22">
        <f>VLOOKUP($B490,Sheet3!$A:$Z,6,FALSE)</f>
        <v>1.0174081694735463E-3</v>
      </c>
      <c r="AU490" s="22">
        <f>VLOOKUP($B490,Sheet3!$A:$Z,6,FALSE)</f>
        <v>1.0174081694735463E-3</v>
      </c>
      <c r="AV490" s="22">
        <f>VLOOKUP($B490,Sheet3!$A:$Z,8,FALSE)</f>
        <v>5.2060472615902117E-6</v>
      </c>
      <c r="AW490" s="22">
        <f>VLOOKUP($B490,Sheet3!$A:$Z,9,FALSE)</f>
        <v>1.8662581164641888E-5</v>
      </c>
      <c r="AX490" s="22">
        <f>VLOOKUP($B490,Sheet3!$A:$Z,10,FALSE)</f>
        <v>4.6934623043946323E-6</v>
      </c>
      <c r="AY490" s="22">
        <f>VLOOKUP($B490,Sheet3!$A:$Z,11,FALSE)</f>
        <v>4.1897608504477664E-6</v>
      </c>
      <c r="AZ490" s="22">
        <f>VLOOKUP($B490,Sheet3!$A:$Z,12,FALSE)</f>
        <v>2.6329834694017282E-5</v>
      </c>
      <c r="BA490" s="22">
        <f>VLOOKUP($B490,Sheet3!$A:$Z,13,FALSE)</f>
        <v>4.588762189800159E-6</v>
      </c>
      <c r="BB490" s="22">
        <f>VLOOKUP($B490,Sheet3!$A:$Z,14,FALSE)</f>
        <v>2.2903834553405106E-5</v>
      </c>
      <c r="BC490" s="23">
        <f>VLOOKUP($B490,Sheet3!$A:$Z,15,FALSE)</f>
        <v>3.9831940077571503E-6</v>
      </c>
      <c r="BD490" s="22">
        <f>VLOOKUP($B490,Sheet3!$A:$Z,16,FALSE)</f>
        <v>1.4709307551667863E-4</v>
      </c>
      <c r="BE490" s="22">
        <f>VLOOKUP($B490,Sheet3!$A:$Z,17,FALSE)</f>
        <v>1.3647544101948938E-3</v>
      </c>
      <c r="BF490" s="22">
        <f>VLOOKUP($B490,Sheet3!$A:$Z,18,FALSE)</f>
        <v>2.021892734574521E-3</v>
      </c>
      <c r="BG490" s="22">
        <f>VLOOKUP($B490,Sheet3!$A:$Z,19,FALSE)</f>
        <v>6.4621089162295409E-6</v>
      </c>
      <c r="BH490" s="22">
        <f>VLOOKUP($B490,Sheet3!$A:$Z,20,FALSE)</f>
        <v>1.6908665001615841E-5</v>
      </c>
      <c r="BI490" s="22">
        <f>VLOOKUP($B490,Sheet3!$A:$Z,21,FALSE)</f>
        <v>2.9166333606573598E-5</v>
      </c>
      <c r="BJ490" s="22">
        <f>VLOOKUP($B490,Sheet3!$A:$Z,22,FALSE)</f>
        <v>4.7548336095270892E-6</v>
      </c>
      <c r="BK490" s="22">
        <f>VLOOKUP($B490,Sheet3!$A:$Z,23,FALSE)</f>
        <v>4.5412976022002484E-6</v>
      </c>
      <c r="BL490" s="22">
        <f>VLOOKUP($B490,Sheet3!$A:$Z,24,FALSE)</f>
        <v>8.3522210091044406E-6</v>
      </c>
      <c r="BM490" s="22">
        <f>VLOOKUP($B490,Sheet3!$A:$Z,25,FALSE)</f>
        <v>6.2774512296904501E-6</v>
      </c>
      <c r="BN490" s="22">
        <f>VLOOKUP($B490,Sheet3!$A:$Z,25,FALSE)</f>
        <v>6.2774512296904501E-6</v>
      </c>
    </row>
    <row r="491" spans="1:66" hidden="1" x14ac:dyDescent="0.2">
      <c r="A491">
        <f>VLOOKUP(B491,Sheet3!A:B,2,FALSE)</f>
        <v>0</v>
      </c>
      <c r="B491" s="12" t="s">
        <v>1915</v>
      </c>
      <c r="C491" s="13">
        <v>95.45</v>
      </c>
      <c r="D491" s="13">
        <v>3.41</v>
      </c>
      <c r="E491" s="12" t="s">
        <v>1824</v>
      </c>
      <c r="F491" s="11" t="s">
        <v>1825</v>
      </c>
      <c r="G491" s="13" t="s">
        <v>307</v>
      </c>
      <c r="H491" s="12"/>
      <c r="I491" s="12"/>
      <c r="J491" s="12" t="s">
        <v>308</v>
      </c>
      <c r="K491" s="12">
        <v>4</v>
      </c>
      <c r="L491" s="12">
        <v>90.2</v>
      </c>
      <c r="M491" s="12">
        <v>1.96</v>
      </c>
      <c r="N491" s="11" t="s">
        <v>309</v>
      </c>
      <c r="O491" s="11" t="s">
        <v>1299</v>
      </c>
      <c r="P491" s="11" t="s">
        <v>1852</v>
      </c>
      <c r="Q491" s="11" t="s">
        <v>1859</v>
      </c>
      <c r="R491" s="11" t="s">
        <v>1860</v>
      </c>
      <c r="S491" s="11" t="s">
        <v>312</v>
      </c>
      <c r="T491" s="11" t="s">
        <v>312</v>
      </c>
      <c r="U491" s="11" t="s">
        <v>1826</v>
      </c>
      <c r="V491" s="12" t="s">
        <v>1916</v>
      </c>
      <c r="W491" s="11" t="s">
        <v>1862</v>
      </c>
      <c r="X491" s="14">
        <v>372</v>
      </c>
      <c r="Y491" s="14">
        <v>5760</v>
      </c>
      <c r="Z491" s="14">
        <v>372</v>
      </c>
      <c r="AA491" s="15">
        <v>0.87698527042735697</v>
      </c>
      <c r="AB491" s="16">
        <v>0.60292531122190396</v>
      </c>
      <c r="AC491" s="17">
        <v>6697954</v>
      </c>
      <c r="AD491" s="14">
        <v>128681</v>
      </c>
      <c r="AE491" s="14">
        <v>128681</v>
      </c>
      <c r="AF491" s="14">
        <v>18005.252688172</v>
      </c>
      <c r="AG491" s="14">
        <v>18005.252688172</v>
      </c>
      <c r="AH491" s="14">
        <v>29351</v>
      </c>
      <c r="AI491" s="14">
        <v>29351</v>
      </c>
      <c r="AJ491" s="14">
        <v>11</v>
      </c>
      <c r="AK491" s="14">
        <v>59</v>
      </c>
      <c r="AL491" s="14">
        <v>0</v>
      </c>
      <c r="AM491" s="14">
        <v>1</v>
      </c>
      <c r="AN491" s="14">
        <v>0</v>
      </c>
      <c r="AO491" s="14">
        <v>1</v>
      </c>
      <c r="AP491" s="14">
        <v>61</v>
      </c>
      <c r="AQ491" s="22">
        <f>VLOOKUP($B491,Sheet3!$A:$Z,3,FALSE)</f>
        <v>1.5953798147518472E-4</v>
      </c>
      <c r="AR491" s="22">
        <f>VLOOKUP($B491,Sheet3!$A:$Z,4,FALSE)</f>
        <v>4.4660283879449349E-4</v>
      </c>
      <c r="AS491" s="22">
        <f>VLOOKUP($B491,Sheet3!$A:$Z,5,FALSE)</f>
        <v>3.0198805218200166E-4</v>
      </c>
      <c r="AT491" s="22">
        <f>VLOOKUP($B491,Sheet3!$A:$Z,6,FALSE)</f>
        <v>1.9543083839597308E-4</v>
      </c>
      <c r="AU491" s="22">
        <f>VLOOKUP($B491,Sheet3!$A:$Z,6,FALSE)</f>
        <v>1.9543083839597308E-4</v>
      </c>
      <c r="AV491" s="22">
        <f>VLOOKUP($B491,Sheet3!$A:$Z,8,FALSE)</f>
        <v>3.535404358227478E-5</v>
      </c>
      <c r="AW491" s="22">
        <f>VLOOKUP($B491,Sheet3!$A:$Z,9,FALSE)</f>
        <v>1.5458420840709988E-3</v>
      </c>
      <c r="AX491" s="22">
        <f>VLOOKUP($B491,Sheet3!$A:$Z,10,FALSE)</f>
        <v>2.6205441144000592E-5</v>
      </c>
      <c r="AY491" s="22">
        <f>VLOOKUP($B491,Sheet3!$A:$Z,11,FALSE)</f>
        <v>1.6362569346283484E-5</v>
      </c>
      <c r="AZ491" s="22">
        <f>VLOOKUP($B491,Sheet3!$A:$Z,12,FALSE)</f>
        <v>1.2610059318747446E-3</v>
      </c>
      <c r="BA491" s="22">
        <f>VLOOKUP($B491,Sheet3!$A:$Z,13,FALSE)</f>
        <v>1.8699738390809205E-5</v>
      </c>
      <c r="BB491" s="22">
        <f>VLOOKUP($B491,Sheet3!$A:$Z,14,FALSE)</f>
        <v>2.1242101001537781E-3</v>
      </c>
      <c r="BC491" s="23">
        <f>VLOOKUP($B491,Sheet3!$A:$Z,15,FALSE)</f>
        <v>1.3930805097590753E-5</v>
      </c>
      <c r="BD491" s="22">
        <f>VLOOKUP($B491,Sheet3!$A:$Z,16,FALSE)</f>
        <v>1.593501411058096E-4</v>
      </c>
      <c r="BE491" s="22">
        <f>VLOOKUP($B491,Sheet3!$A:$Z,17,FALSE)</f>
        <v>2.2376075382825618E-4</v>
      </c>
      <c r="BF491" s="22">
        <f>VLOOKUP($B491,Sheet3!$A:$Z,18,FALSE)</f>
        <v>1.5583901394035219E-4</v>
      </c>
      <c r="BG491" s="22">
        <f>VLOOKUP($B491,Sheet3!$A:$Z,19,FALSE)</f>
        <v>5.2263008192854148E-5</v>
      </c>
      <c r="BH491" s="22">
        <f>VLOOKUP($B491,Sheet3!$A:$Z,20,FALSE)</f>
        <v>7.6937024583728262E-4</v>
      </c>
      <c r="BI491" s="22">
        <f>VLOOKUP($B491,Sheet3!$A:$Z,21,FALSE)</f>
        <v>3.817583604403071E-4</v>
      </c>
      <c r="BJ491" s="22">
        <f>VLOOKUP($B491,Sheet3!$A:$Z,22,FALSE)</f>
        <v>1.5935795536901975E-5</v>
      </c>
      <c r="BK491" s="22">
        <f>VLOOKUP($B491,Sheet3!$A:$Z,23,FALSE)</f>
        <v>1.4980754323759801E-5</v>
      </c>
      <c r="BL491" s="22">
        <f>VLOOKUP($B491,Sheet3!$A:$Z,24,FALSE)</f>
        <v>1.4589113349771078E-5</v>
      </c>
      <c r="BM491" s="22">
        <f>VLOOKUP($B491,Sheet3!$A:$Z,25,FALSE)</f>
        <v>2.0956770929813149E-5</v>
      </c>
      <c r="BN491" s="22">
        <f>VLOOKUP($B491,Sheet3!$A:$Z,25,FALSE)</f>
        <v>2.0956770929813149E-5</v>
      </c>
    </row>
    <row r="492" spans="1:66" hidden="1" x14ac:dyDescent="0.2">
      <c r="A492">
        <f>VLOOKUP(B492,Sheet3!A:B,2,FALSE)</f>
        <v>0</v>
      </c>
      <c r="B492" s="12" t="s">
        <v>1917</v>
      </c>
      <c r="C492" s="13">
        <v>92.95</v>
      </c>
      <c r="D492" s="13">
        <v>3.41</v>
      </c>
      <c r="E492" s="12" t="s">
        <v>1824</v>
      </c>
      <c r="F492" s="11" t="s">
        <v>1825</v>
      </c>
      <c r="G492" s="13" t="s">
        <v>307</v>
      </c>
      <c r="H492" s="12"/>
      <c r="I492" s="12"/>
      <c r="J492" s="12" t="s">
        <v>308</v>
      </c>
      <c r="K492" s="12">
        <v>1</v>
      </c>
      <c r="L492" s="12">
        <v>92.16</v>
      </c>
      <c r="M492" s="12">
        <v>3.92</v>
      </c>
      <c r="N492" s="11" t="s">
        <v>309</v>
      </c>
      <c r="O492" s="11" t="s">
        <v>1299</v>
      </c>
      <c r="P492" s="11" t="s">
        <v>1852</v>
      </c>
      <c r="Q492" s="11" t="s">
        <v>1859</v>
      </c>
      <c r="R492" s="11" t="s">
        <v>1860</v>
      </c>
      <c r="S492" s="11" t="s">
        <v>1918</v>
      </c>
      <c r="T492" s="11" t="s">
        <v>312</v>
      </c>
      <c r="U492" s="11" t="s">
        <v>1826</v>
      </c>
      <c r="V492" s="12" t="s">
        <v>1919</v>
      </c>
      <c r="W492" s="11" t="s">
        <v>1920</v>
      </c>
      <c r="X492" s="14">
        <v>590</v>
      </c>
      <c r="Y492" s="14">
        <v>5986</v>
      </c>
      <c r="Z492" s="14">
        <v>590</v>
      </c>
      <c r="AA492" s="15">
        <v>0.88884341456518701</v>
      </c>
      <c r="AB492" s="16">
        <v>0.68072752980814999</v>
      </c>
      <c r="AC492" s="17">
        <v>6812147</v>
      </c>
      <c r="AD492" s="14">
        <v>71526</v>
      </c>
      <c r="AE492" s="14">
        <v>71526</v>
      </c>
      <c r="AF492" s="14">
        <v>11546.011864406701</v>
      </c>
      <c r="AG492" s="14">
        <v>11546.011864406701</v>
      </c>
      <c r="AH492" s="14">
        <v>18240</v>
      </c>
      <c r="AI492" s="14">
        <v>18240</v>
      </c>
      <c r="AJ492" s="14">
        <v>11</v>
      </c>
      <c r="AK492" s="14">
        <v>73</v>
      </c>
      <c r="AL492" s="14">
        <v>0</v>
      </c>
      <c r="AM492" s="14">
        <v>1</v>
      </c>
      <c r="AN492" s="14">
        <v>0</v>
      </c>
      <c r="AO492" s="14">
        <v>6</v>
      </c>
      <c r="AP492" s="14">
        <v>80</v>
      </c>
      <c r="AQ492" s="22">
        <f>VLOOKUP($B492,Sheet3!$A:$Z,3,FALSE)</f>
        <v>2.2204838498725371E-5</v>
      </c>
      <c r="AR492" s="22">
        <f>VLOOKUP($B492,Sheet3!$A:$Z,4,FALSE)</f>
        <v>4.5844805041414577E-5</v>
      </c>
      <c r="AS492" s="22">
        <f>VLOOKUP($B492,Sheet3!$A:$Z,5,FALSE)</f>
        <v>3.4080092057900046E-5</v>
      </c>
      <c r="AT492" s="22">
        <f>VLOOKUP($B492,Sheet3!$A:$Z,6,FALSE)</f>
        <v>3.0242587286230053E-5</v>
      </c>
      <c r="AU492" s="22">
        <f>VLOOKUP($B492,Sheet3!$A:$Z,6,FALSE)</f>
        <v>3.0242587286230053E-5</v>
      </c>
      <c r="AV492" s="22">
        <f>VLOOKUP($B492,Sheet3!$A:$Z,8,FALSE)</f>
        <v>2.1622515424740866E-5</v>
      </c>
      <c r="AW492" s="22">
        <f>VLOOKUP($B492,Sheet3!$A:$Z,9,FALSE)</f>
        <v>3.5727113208876049E-5</v>
      </c>
      <c r="AX492" s="22">
        <f>VLOOKUP($B492,Sheet3!$A:$Z,10,FALSE)</f>
        <v>1.8535242820301688E-5</v>
      </c>
      <c r="AY492" s="22">
        <f>VLOOKUP($B492,Sheet3!$A:$Z,11,FALSE)</f>
        <v>1.6465292065320387E-5</v>
      </c>
      <c r="AZ492" s="22">
        <f>VLOOKUP($B492,Sheet3!$A:$Z,12,FALSE)</f>
        <v>4.0511688318598915E-4</v>
      </c>
      <c r="BA492" s="22">
        <f>VLOOKUP($B492,Sheet3!$A:$Z,13,FALSE)</f>
        <v>2.895105760057581E-5</v>
      </c>
      <c r="BB492" s="22">
        <f>VLOOKUP($B492,Sheet3!$A:$Z,14,FALSE)</f>
        <v>1.7116476373070677E-3</v>
      </c>
      <c r="BC492" s="23">
        <f>VLOOKUP($B492,Sheet3!$A:$Z,15,FALSE)</f>
        <v>1.8552696344850869E-5</v>
      </c>
      <c r="BD492" s="22">
        <f>VLOOKUP($B492,Sheet3!$A:$Z,16,FALSE)</f>
        <v>2.2691611643566951E-5</v>
      </c>
      <c r="BE492" s="22">
        <f>VLOOKUP($B492,Sheet3!$A:$Z,17,FALSE)</f>
        <v>3.633342844671446E-5</v>
      </c>
      <c r="BF492" s="22">
        <f>VLOOKUP($B492,Sheet3!$A:$Z,18,FALSE)</f>
        <v>3.1057208308604094E-5</v>
      </c>
      <c r="BG492" s="22">
        <f>VLOOKUP($B492,Sheet3!$A:$Z,19,FALSE)</f>
        <v>1.9114964294575664E-5</v>
      </c>
      <c r="BH492" s="22">
        <f>VLOOKUP($B492,Sheet3!$A:$Z,20,FALSE)</f>
        <v>3.0008756311476786E-5</v>
      </c>
      <c r="BI492" s="22">
        <f>VLOOKUP($B492,Sheet3!$A:$Z,21,FALSE)</f>
        <v>2.9819807562780282E-5</v>
      </c>
      <c r="BJ492" s="22">
        <f>VLOOKUP($B492,Sheet3!$A:$Z,22,FALSE)</f>
        <v>7.2611390512688882E-6</v>
      </c>
      <c r="BK492" s="22">
        <f>VLOOKUP($B492,Sheet3!$A:$Z,23,FALSE)</f>
        <v>1.3057004034467256E-5</v>
      </c>
      <c r="BL492" s="22">
        <f>VLOOKUP($B492,Sheet3!$A:$Z,24,FALSE)</f>
        <v>9.3189265930778221E-6</v>
      </c>
      <c r="BM492" s="22">
        <f>VLOOKUP($B492,Sheet3!$A:$Z,25,FALSE)</f>
        <v>1.1843531533881174E-5</v>
      </c>
      <c r="BN492" s="22">
        <f>VLOOKUP($B492,Sheet3!$A:$Z,25,FALSE)</f>
        <v>1.1843531533881174E-5</v>
      </c>
    </row>
    <row r="493" spans="1:66" hidden="1" x14ac:dyDescent="0.2">
      <c r="A493">
        <f>VLOOKUP(B493,Sheet3!A:B,2,FALSE)</f>
        <v>0</v>
      </c>
      <c r="B493" s="12" t="s">
        <v>1921</v>
      </c>
      <c r="C493" s="13">
        <v>74.47</v>
      </c>
      <c r="D493" s="13">
        <v>2.15</v>
      </c>
      <c r="E493" s="12" t="s">
        <v>1824</v>
      </c>
      <c r="F493" s="11" t="s">
        <v>1844</v>
      </c>
      <c r="G493" s="13" t="s">
        <v>307</v>
      </c>
      <c r="H493" s="12"/>
      <c r="I493" s="12"/>
      <c r="J493" s="12" t="s">
        <v>308</v>
      </c>
      <c r="K493" s="12">
        <v>1</v>
      </c>
      <c r="L493" s="12">
        <v>68.63</v>
      </c>
      <c r="M493" s="12">
        <v>3.92</v>
      </c>
      <c r="N493" s="11"/>
      <c r="O493" s="11"/>
      <c r="P493" s="11"/>
      <c r="Q493" s="11"/>
      <c r="R493" s="11"/>
      <c r="S493" s="11"/>
      <c r="T493" s="11"/>
      <c r="U493" s="11" t="s">
        <v>1845</v>
      </c>
      <c r="V493" s="12" t="s">
        <v>1922</v>
      </c>
      <c r="W493" s="11"/>
      <c r="X493" s="14">
        <v>1063</v>
      </c>
      <c r="Y493" s="14">
        <v>3706</v>
      </c>
      <c r="Z493" s="14">
        <v>1063</v>
      </c>
      <c r="AA493" s="15">
        <v>0.90959884038540395</v>
      </c>
      <c r="AB493" s="16">
        <v>0.72499736464074105</v>
      </c>
      <c r="AC493" s="17">
        <v>3538417</v>
      </c>
      <c r="AD493" s="14">
        <v>14613</v>
      </c>
      <c r="AE493" s="14">
        <v>14613</v>
      </c>
      <c r="AF493" s="14">
        <v>3328.7083725305702</v>
      </c>
      <c r="AG493" s="14">
        <v>3328.7083725305702</v>
      </c>
      <c r="AH493" s="14">
        <v>3805</v>
      </c>
      <c r="AI493" s="14">
        <v>3805</v>
      </c>
      <c r="AJ493" s="14">
        <v>11</v>
      </c>
      <c r="AK493" s="14">
        <v>35</v>
      </c>
      <c r="AL493" s="14">
        <v>0</v>
      </c>
      <c r="AM493" s="14">
        <v>0</v>
      </c>
      <c r="AN493" s="14">
        <v>0</v>
      </c>
      <c r="AO493" s="14">
        <v>0</v>
      </c>
      <c r="AP493" s="14">
        <v>35</v>
      </c>
      <c r="AQ493" s="22">
        <f>VLOOKUP($B493,Sheet3!$A:$Z,3,FALSE)</f>
        <v>1.0610420821922635E-4</v>
      </c>
      <c r="AR493" s="22">
        <f>VLOOKUP($B493,Sheet3!$A:$Z,4,FALSE)</f>
        <v>7.559613182340019E-5</v>
      </c>
      <c r="AS493" s="22">
        <f>VLOOKUP($B493,Sheet3!$A:$Z,5,FALSE)</f>
        <v>7.9814464544618612E-5</v>
      </c>
      <c r="AT493" s="22">
        <f>VLOOKUP($B493,Sheet3!$A:$Z,6,FALSE)</f>
        <v>8.4229873849322041E-5</v>
      </c>
      <c r="AU493" s="22">
        <f>VLOOKUP($B493,Sheet3!$A:$Z,6,FALSE)</f>
        <v>8.4229873849322041E-5</v>
      </c>
      <c r="AV493" s="22">
        <f>VLOOKUP($B493,Sheet3!$A:$Z,8,FALSE)</f>
        <v>1.1827570617506725E-4</v>
      </c>
      <c r="AW493" s="22">
        <f>VLOOKUP($B493,Sheet3!$A:$Z,9,FALSE)</f>
        <v>1.6218329065739487E-4</v>
      </c>
      <c r="AX493" s="22">
        <f>VLOOKUP($B493,Sheet3!$A:$Z,10,FALSE)</f>
        <v>9.4796247911955442E-5</v>
      </c>
      <c r="AY493" s="22">
        <f>VLOOKUP($B493,Sheet3!$A:$Z,11,FALSE)</f>
        <v>4.1864644649225436E-4</v>
      </c>
      <c r="AZ493" s="22">
        <f>VLOOKUP($B493,Sheet3!$A:$Z,12,FALSE)</f>
        <v>1.5028352659937614E-4</v>
      </c>
      <c r="BA493" s="22">
        <f>VLOOKUP($B493,Sheet3!$A:$Z,13,FALSE)</f>
        <v>3.4120483917939807E-4</v>
      </c>
      <c r="BB493" s="22">
        <f>VLOOKUP($B493,Sheet3!$A:$Z,14,FALSE)</f>
        <v>2.0927191374454145E-4</v>
      </c>
      <c r="BC493" s="23">
        <f>VLOOKUP($B493,Sheet3!$A:$Z,15,FALSE)</f>
        <v>4.0158995227269873E-4</v>
      </c>
      <c r="BD493" s="22">
        <f>VLOOKUP($B493,Sheet3!$A:$Z,16,FALSE)</f>
        <v>7.5639055001013047E-5</v>
      </c>
      <c r="BE493" s="22">
        <f>VLOOKUP($B493,Sheet3!$A:$Z,17,FALSE)</f>
        <v>8.7073844217523929E-5</v>
      </c>
      <c r="BF493" s="22">
        <f>VLOOKUP($B493,Sheet3!$A:$Z,18,FALSE)</f>
        <v>8.2578023863632229E-5</v>
      </c>
      <c r="BG493" s="22">
        <f>VLOOKUP($B493,Sheet3!$A:$Z,19,FALSE)</f>
        <v>6.6987958361830176E-5</v>
      </c>
      <c r="BH493" s="22">
        <f>VLOOKUP($B493,Sheet3!$A:$Z,20,FALSE)</f>
        <v>8.3433234412738825E-5</v>
      </c>
      <c r="BI493" s="22">
        <f>VLOOKUP($B493,Sheet3!$A:$Z,21,FALSE)</f>
        <v>5.0178925007485566E-5</v>
      </c>
      <c r="BJ493" s="22">
        <f>VLOOKUP($B493,Sheet3!$A:$Z,22,FALSE)</f>
        <v>5.1857433784537196E-5</v>
      </c>
      <c r="BK493" s="22">
        <f>VLOOKUP($B493,Sheet3!$A:$Z,23,FALSE)</f>
        <v>2.3401173522595938E-5</v>
      </c>
      <c r="BL493" s="22">
        <f>VLOOKUP($B493,Sheet3!$A:$Z,24,FALSE)</f>
        <v>5.0584485413204399E-5</v>
      </c>
      <c r="BM493" s="22">
        <f>VLOOKUP($B493,Sheet3!$A:$Z,25,FALSE)</f>
        <v>5.9794399962575135E-5</v>
      </c>
      <c r="BN493" s="22">
        <f>VLOOKUP($B493,Sheet3!$A:$Z,25,FALSE)</f>
        <v>5.9794399962575135E-5</v>
      </c>
    </row>
    <row r="494" spans="1:66" hidden="1" x14ac:dyDescent="0.2">
      <c r="A494">
        <f>VLOOKUP(B494,Sheet3!A:B,2,FALSE)</f>
        <v>0</v>
      </c>
      <c r="B494" s="12" t="s">
        <v>1923</v>
      </c>
      <c r="C494" s="13">
        <v>92.87</v>
      </c>
      <c r="D494" s="13">
        <v>3.38</v>
      </c>
      <c r="E494" s="12" t="s">
        <v>1824</v>
      </c>
      <c r="F494" s="11" t="s">
        <v>1872</v>
      </c>
      <c r="G494" s="13" t="s">
        <v>307</v>
      </c>
      <c r="H494" s="12"/>
      <c r="I494" s="12"/>
      <c r="J494" s="12" t="s">
        <v>308</v>
      </c>
      <c r="K494" s="12">
        <v>2</v>
      </c>
      <c r="L494" s="12">
        <v>90.2</v>
      </c>
      <c r="M494" s="12">
        <v>5.88</v>
      </c>
      <c r="N494" s="11" t="s">
        <v>309</v>
      </c>
      <c r="O494" s="11" t="s">
        <v>1299</v>
      </c>
      <c r="P494" s="11" t="s">
        <v>1852</v>
      </c>
      <c r="Q494" s="11" t="s">
        <v>1888</v>
      </c>
      <c r="R494" s="11" t="s">
        <v>1889</v>
      </c>
      <c r="S494" s="11" t="s">
        <v>1924</v>
      </c>
      <c r="T494" s="11" t="s">
        <v>312</v>
      </c>
      <c r="U494" s="11" t="s">
        <v>1872</v>
      </c>
      <c r="V494" s="12" t="s">
        <v>1925</v>
      </c>
      <c r="W494" s="11" t="s">
        <v>1926</v>
      </c>
      <c r="X494" s="14">
        <v>1143</v>
      </c>
      <c r="Y494" s="14">
        <v>5586</v>
      </c>
      <c r="Z494" s="14">
        <v>1143</v>
      </c>
      <c r="AA494" s="15">
        <v>0.89516224702299896</v>
      </c>
      <c r="AB494" s="16">
        <v>0.52880681220801895</v>
      </c>
      <c r="AC494" s="17">
        <v>6077677</v>
      </c>
      <c r="AD494" s="14">
        <v>46012</v>
      </c>
      <c r="AE494" s="14">
        <v>46012</v>
      </c>
      <c r="AF494" s="14">
        <v>5317.3027121609803</v>
      </c>
      <c r="AG494" s="14">
        <v>5317.3027121609803</v>
      </c>
      <c r="AH494" s="14">
        <v>8465</v>
      </c>
      <c r="AI494" s="14">
        <v>8465</v>
      </c>
      <c r="AJ494" s="14">
        <v>11</v>
      </c>
      <c r="AK494" s="14">
        <v>46</v>
      </c>
      <c r="AL494" s="14">
        <v>0</v>
      </c>
      <c r="AM494" s="14">
        <v>0</v>
      </c>
      <c r="AN494" s="14">
        <v>0</v>
      </c>
      <c r="AO494" s="14">
        <v>4</v>
      </c>
      <c r="AP494" s="14">
        <v>50</v>
      </c>
      <c r="AQ494" s="22">
        <f>VLOOKUP($B494,Sheet3!$A:$Z,3,FALSE)</f>
        <v>4.3444740622149939E-5</v>
      </c>
      <c r="AR494" s="22">
        <f>VLOOKUP($B494,Sheet3!$A:$Z,4,FALSE)</f>
        <v>4.1506297660442415E-5</v>
      </c>
      <c r="AS494" s="22">
        <f>VLOOKUP($B494,Sheet3!$A:$Z,5,FALSE)</f>
        <v>4.6398160477339661E-5</v>
      </c>
      <c r="AT494" s="22">
        <f>VLOOKUP($B494,Sheet3!$A:$Z,6,FALSE)</f>
        <v>4.9827586376393766E-5</v>
      </c>
      <c r="AU494" s="22">
        <f>VLOOKUP($B494,Sheet3!$A:$Z,6,FALSE)</f>
        <v>4.9827586376393766E-5</v>
      </c>
      <c r="AV494" s="22">
        <f>VLOOKUP($B494,Sheet3!$A:$Z,8,FALSE)</f>
        <v>8.7558439085090015E-5</v>
      </c>
      <c r="AW494" s="22">
        <f>VLOOKUP($B494,Sheet3!$A:$Z,9,FALSE)</f>
        <v>4.4504968483160062E-5</v>
      </c>
      <c r="AX494" s="22">
        <f>VLOOKUP($B494,Sheet3!$A:$Z,10,FALSE)</f>
        <v>5.8156483077026105E-5</v>
      </c>
      <c r="AY494" s="22">
        <f>VLOOKUP($B494,Sheet3!$A:$Z,11,FALSE)</f>
        <v>3.3048773517631953E-4</v>
      </c>
      <c r="AZ494" s="22">
        <f>VLOOKUP($B494,Sheet3!$A:$Z,12,FALSE)</f>
        <v>4.2269522600995442E-5</v>
      </c>
      <c r="BA494" s="22">
        <f>VLOOKUP($B494,Sheet3!$A:$Z,13,FALSE)</f>
        <v>3.0284221676951374E-4</v>
      </c>
      <c r="BB494" s="22">
        <f>VLOOKUP($B494,Sheet3!$A:$Z,14,FALSE)</f>
        <v>4.8084290263314187E-5</v>
      </c>
      <c r="BC494" s="23">
        <f>VLOOKUP($B494,Sheet3!$A:$Z,15,FALSE)</f>
        <v>5.4577440182972386E-4</v>
      </c>
      <c r="BD494" s="22">
        <f>VLOOKUP($B494,Sheet3!$A:$Z,16,FALSE)</f>
        <v>5.4260883989588248E-5</v>
      </c>
      <c r="BE494" s="22">
        <f>VLOOKUP($B494,Sheet3!$A:$Z,17,FALSE)</f>
        <v>5.8908226944891237E-5</v>
      </c>
      <c r="BF494" s="22">
        <f>VLOOKUP($B494,Sheet3!$A:$Z,18,FALSE)</f>
        <v>4.9207843583914886E-5</v>
      </c>
      <c r="BG494" s="22">
        <f>VLOOKUP($B494,Sheet3!$A:$Z,19,FALSE)</f>
        <v>6.4677904994892506E-5</v>
      </c>
      <c r="BH494" s="22">
        <f>VLOOKUP($B494,Sheet3!$A:$Z,20,FALSE)</f>
        <v>2.7373366637517523E-5</v>
      </c>
      <c r="BI494" s="22">
        <f>VLOOKUP($B494,Sheet3!$A:$Z,21,FALSE)</f>
        <v>2.6150606451878071E-5</v>
      </c>
      <c r="BJ494" s="22">
        <f>VLOOKUP($B494,Sheet3!$A:$Z,22,FALSE)</f>
        <v>4.8979288770883771E-5</v>
      </c>
      <c r="BK494" s="22">
        <f>VLOOKUP($B494,Sheet3!$A:$Z,23,FALSE)</f>
        <v>7.2070437763747215E-5</v>
      </c>
      <c r="BL494" s="22">
        <f>VLOOKUP($B494,Sheet3!$A:$Z,24,FALSE)</f>
        <v>8.9634148431240351E-5</v>
      </c>
      <c r="BM494" s="22">
        <f>VLOOKUP($B494,Sheet3!$A:$Z,25,FALSE)</f>
        <v>5.8188312199622287E-5</v>
      </c>
      <c r="BN494" s="22">
        <f>VLOOKUP($B494,Sheet3!$A:$Z,25,FALSE)</f>
        <v>5.8188312199622287E-5</v>
      </c>
    </row>
    <row r="495" spans="1:66" hidden="1" x14ac:dyDescent="0.2">
      <c r="A495" t="str">
        <f>VLOOKUP(B495,Sheet3!A:B,2,FALSE)</f>
        <v>compare with baikal</v>
      </c>
      <c r="B495" s="12" t="s">
        <v>186</v>
      </c>
      <c r="C495" s="13">
        <v>93.24</v>
      </c>
      <c r="D495" s="13">
        <v>1.77</v>
      </c>
      <c r="E495" s="12" t="s">
        <v>929</v>
      </c>
      <c r="F495" s="11" t="s">
        <v>930</v>
      </c>
      <c r="G495" s="13" t="s">
        <v>931</v>
      </c>
      <c r="H495" s="12"/>
      <c r="I495" s="12"/>
      <c r="J495" s="12" t="s">
        <v>308</v>
      </c>
      <c r="K495" s="12">
        <v>6</v>
      </c>
      <c r="L495" s="12">
        <v>92.16</v>
      </c>
      <c r="M495" s="12">
        <v>3.92</v>
      </c>
      <c r="N495" s="11"/>
      <c r="O495" s="11"/>
      <c r="P495" s="11"/>
      <c r="Q495" s="11"/>
      <c r="R495" s="11"/>
      <c r="S495" s="11"/>
      <c r="T495" s="11"/>
      <c r="U495" s="11" t="s">
        <v>930</v>
      </c>
      <c r="V495" s="12" t="s">
        <v>943</v>
      </c>
      <c r="W495" s="11"/>
      <c r="X495" s="14">
        <v>55</v>
      </c>
      <c r="Y495" s="14">
        <v>1575</v>
      </c>
      <c r="Z495" s="14">
        <v>55</v>
      </c>
      <c r="AA495" s="15">
        <v>0.91920006981351898</v>
      </c>
      <c r="AB495" s="16">
        <v>0.36678031848730802</v>
      </c>
      <c r="AC495" s="17">
        <v>1627192</v>
      </c>
      <c r="AD495" s="14">
        <v>149599</v>
      </c>
      <c r="AE495" s="14">
        <v>149599</v>
      </c>
      <c r="AF495" s="14">
        <v>29585.309090908999</v>
      </c>
      <c r="AG495" s="14">
        <v>29585.309090908999</v>
      </c>
      <c r="AH495" s="14">
        <v>59054</v>
      </c>
      <c r="AI495" s="14">
        <v>59054</v>
      </c>
      <c r="AJ495" s="14">
        <v>11</v>
      </c>
      <c r="AK495" s="14">
        <v>34</v>
      </c>
      <c r="AL495" s="14">
        <v>0</v>
      </c>
      <c r="AM495" s="14">
        <v>0</v>
      </c>
      <c r="AN495" s="14">
        <v>0</v>
      </c>
      <c r="AO495" s="14">
        <v>0</v>
      </c>
      <c r="AP495" s="14">
        <v>34</v>
      </c>
      <c r="AQ495" s="22">
        <f>VLOOKUP($B495,Sheet3!$A:$Z,3,FALSE)</f>
        <v>6.4287588489810282E-4</v>
      </c>
      <c r="AR495" s="22">
        <f>VLOOKUP($B495,Sheet3!$A:$Z,4,FALSE)</f>
        <v>7.5057736672430966E-4</v>
      </c>
      <c r="AS495" s="22">
        <f>VLOOKUP($B495,Sheet3!$A:$Z,5,FALSE)</f>
        <v>5.697974578381601E-4</v>
      </c>
      <c r="AT495" s="22">
        <f>VLOOKUP($B495,Sheet3!$A:$Z,6,FALSE)</f>
        <v>6.8765967140534286E-4</v>
      </c>
      <c r="AU495" s="22">
        <f>VLOOKUP($B495,Sheet3!$A:$Z,6,FALSE)</f>
        <v>6.8765967140534286E-4</v>
      </c>
      <c r="AV495" s="22">
        <f>VLOOKUP($B495,Sheet3!$A:$Z,8,FALSE)</f>
        <v>1.5527025914755404E-3</v>
      </c>
      <c r="AW495" s="22">
        <f>VLOOKUP($B495,Sheet3!$A:$Z,9,FALSE)</f>
        <v>5.1757095205994278E-4</v>
      </c>
      <c r="AX495" s="22">
        <f>VLOOKUP($B495,Sheet3!$A:$Z,10,FALSE)</f>
        <v>1.2269605041318077E-3</v>
      </c>
      <c r="AY495" s="22">
        <f>VLOOKUP($B495,Sheet3!$A:$Z,11,FALSE)</f>
        <v>1.8019322253983258E-4</v>
      </c>
      <c r="AZ495" s="22">
        <f>VLOOKUP($B495,Sheet3!$A:$Z,12,FALSE)</f>
        <v>7.0980216186290388E-5</v>
      </c>
      <c r="BA495" s="22">
        <f>VLOOKUP($B495,Sheet3!$A:$Z,13,FALSE)</f>
        <v>2.7047757570310729E-4</v>
      </c>
      <c r="BB495" s="22">
        <f>VLOOKUP($B495,Sheet3!$A:$Z,14,FALSE)</f>
        <v>1.1724768193283576E-4</v>
      </c>
      <c r="BC495" s="23">
        <f>VLOOKUP($B495,Sheet3!$A:$Z,15,FALSE)</f>
        <v>2.6345550722000152E-4</v>
      </c>
      <c r="BD495" s="22">
        <f>VLOOKUP($B495,Sheet3!$A:$Z,16,FALSE)</f>
        <v>2.639735466627625E-4</v>
      </c>
      <c r="BE495" s="22">
        <f>VLOOKUP($B495,Sheet3!$A:$Z,17,FALSE)</f>
        <v>2.2856462682886526E-4</v>
      </c>
      <c r="BF495" s="22">
        <f>VLOOKUP($B495,Sheet3!$A:$Z,18,FALSE)</f>
        <v>1.5288858970648623E-4</v>
      </c>
      <c r="BG495" s="22">
        <f>VLOOKUP($B495,Sheet3!$A:$Z,19,FALSE)</f>
        <v>2.4911208625818545E-4</v>
      </c>
      <c r="BH495" s="22">
        <f>VLOOKUP($B495,Sheet3!$A:$Z,20,FALSE)</f>
        <v>8.6816233813139359E-5</v>
      </c>
      <c r="BI495" s="22">
        <f>VLOOKUP($B495,Sheet3!$A:$Z,21,FALSE)</f>
        <v>6.1419555962686752E-5</v>
      </c>
      <c r="BJ495" s="22">
        <f>VLOOKUP($B495,Sheet3!$A:$Z,22,FALSE)</f>
        <v>2.6181165092643214E-4</v>
      </c>
      <c r="BK495" s="22">
        <f>VLOOKUP($B495,Sheet3!$A:$Z,23,FALSE)</f>
        <v>9.2188008387445266E-4</v>
      </c>
      <c r="BL495" s="22">
        <f>VLOOKUP($B495,Sheet3!$A:$Z,24,FALSE)</f>
        <v>3.1263786491794753E-4</v>
      </c>
      <c r="BM495" s="22">
        <f>VLOOKUP($B495,Sheet3!$A:$Z,25,FALSE)</f>
        <v>3.3025558089938952E-4</v>
      </c>
      <c r="BN495" s="22">
        <f>VLOOKUP($B495,Sheet3!$A:$Z,25,FALSE)</f>
        <v>3.3025558089938952E-4</v>
      </c>
    </row>
    <row r="496" spans="1:66" hidden="1" x14ac:dyDescent="0.2">
      <c r="A496" t="str">
        <f>VLOOKUP(B496,Sheet3!A:B,2,FALSE)</f>
        <v>compare with baikal</v>
      </c>
      <c r="B496" s="12" t="s">
        <v>148</v>
      </c>
      <c r="C496" s="13">
        <v>88.51</v>
      </c>
      <c r="D496" s="13">
        <v>0</v>
      </c>
      <c r="E496" s="12" t="s">
        <v>929</v>
      </c>
      <c r="F496" s="11" t="s">
        <v>930</v>
      </c>
      <c r="G496" s="13" t="s">
        <v>931</v>
      </c>
      <c r="H496" s="12"/>
      <c r="I496" s="12"/>
      <c r="J496" s="12" t="s">
        <v>308</v>
      </c>
      <c r="K496" s="12">
        <v>20</v>
      </c>
      <c r="L496" s="12">
        <v>94.12</v>
      </c>
      <c r="M496" s="12">
        <v>0</v>
      </c>
      <c r="N496" s="11" t="s">
        <v>949</v>
      </c>
      <c r="O496" s="11" t="s">
        <v>312</v>
      </c>
      <c r="P496" s="11" t="s">
        <v>312</v>
      </c>
      <c r="Q496" s="11" t="s">
        <v>312</v>
      </c>
      <c r="R496" s="11" t="s">
        <v>312</v>
      </c>
      <c r="S496" s="11" t="s">
        <v>312</v>
      </c>
      <c r="T496" s="11" t="s">
        <v>312</v>
      </c>
      <c r="U496" s="11" t="s">
        <v>930</v>
      </c>
      <c r="V496" s="12" t="s">
        <v>950</v>
      </c>
      <c r="W496" s="11"/>
      <c r="X496" s="14">
        <v>28</v>
      </c>
      <c r="Y496" s="14">
        <v>1308</v>
      </c>
      <c r="Z496" s="14">
        <v>28</v>
      </c>
      <c r="AA496" s="15">
        <v>0.90452900005777304</v>
      </c>
      <c r="AB496" s="16">
        <v>0.42843585266975798</v>
      </c>
      <c r="AC496" s="17">
        <v>1419342</v>
      </c>
      <c r="AD496" s="14">
        <v>438461</v>
      </c>
      <c r="AE496" s="14">
        <v>438461</v>
      </c>
      <c r="AF496" s="14">
        <v>50690.785714285703</v>
      </c>
      <c r="AG496" s="14">
        <v>50690.785714285703</v>
      </c>
      <c r="AH496" s="14">
        <v>161156</v>
      </c>
      <c r="AI496" s="14">
        <v>161156</v>
      </c>
      <c r="AJ496" s="14">
        <v>11</v>
      </c>
      <c r="AK496" s="14">
        <v>34</v>
      </c>
      <c r="AL496" s="14">
        <v>0</v>
      </c>
      <c r="AM496" s="14">
        <v>0</v>
      </c>
      <c r="AN496" s="14">
        <v>0</v>
      </c>
      <c r="AO496" s="14">
        <v>0</v>
      </c>
      <c r="AP496" s="14">
        <v>34</v>
      </c>
      <c r="AQ496" s="22">
        <f>VLOOKUP($B496,Sheet3!$A:$Z,3,FALSE)</f>
        <v>1.1239455908520837E-3</v>
      </c>
      <c r="AR496" s="22">
        <f>VLOOKUP($B496,Sheet3!$A:$Z,4,FALSE)</f>
        <v>1.038503959562561E-3</v>
      </c>
      <c r="AS496" s="22">
        <f>VLOOKUP($B496,Sheet3!$A:$Z,5,FALSE)</f>
        <v>8.8800000151953472E-4</v>
      </c>
      <c r="AT496" s="22">
        <f>VLOOKUP($B496,Sheet3!$A:$Z,6,FALSE)</f>
        <v>1.0148083871879456E-3</v>
      </c>
      <c r="AU496" s="22">
        <f>VLOOKUP($B496,Sheet3!$A:$Z,6,FALSE)</f>
        <v>1.0148083871879456E-3</v>
      </c>
      <c r="AV496" s="22">
        <f>VLOOKUP($B496,Sheet3!$A:$Z,8,FALSE)</f>
        <v>2.5133798027820063E-3</v>
      </c>
      <c r="AW496" s="22">
        <f>VLOOKUP($B496,Sheet3!$A:$Z,9,FALSE)</f>
        <v>7.6126628528733317E-4</v>
      </c>
      <c r="AX496" s="22">
        <f>VLOOKUP($B496,Sheet3!$A:$Z,10,FALSE)</f>
        <v>2.2712674436366608E-3</v>
      </c>
      <c r="AY496" s="22">
        <f>VLOOKUP($B496,Sheet3!$A:$Z,11,FALSE)</f>
        <v>1.0456767881059995E-3</v>
      </c>
      <c r="AZ496" s="22">
        <f>VLOOKUP($B496,Sheet3!$A:$Z,12,FALSE)</f>
        <v>3.1724845673287944E-4</v>
      </c>
      <c r="BA496" s="22">
        <f>VLOOKUP($B496,Sheet3!$A:$Z,13,FALSE)</f>
        <v>1.3967908102154244E-3</v>
      </c>
      <c r="BB496" s="22">
        <f>VLOOKUP($B496,Sheet3!$A:$Z,14,FALSE)</f>
        <v>4.9145504354834561E-4</v>
      </c>
      <c r="BC496" s="23">
        <f>VLOOKUP($B496,Sheet3!$A:$Z,15,FALSE)</f>
        <v>1.1208184361629569E-3</v>
      </c>
      <c r="BD496" s="22">
        <f>VLOOKUP($B496,Sheet3!$A:$Z,16,FALSE)</f>
        <v>1.3251796838186617E-3</v>
      </c>
      <c r="BE496" s="22">
        <f>VLOOKUP($B496,Sheet3!$A:$Z,17,FALSE)</f>
        <v>7.2628355085848381E-4</v>
      </c>
      <c r="BF496" s="22">
        <f>VLOOKUP($B496,Sheet3!$A:$Z,18,FALSE)</f>
        <v>8.8540492884233151E-4</v>
      </c>
      <c r="BG496" s="22">
        <f>VLOOKUP($B496,Sheet3!$A:$Z,19,FALSE)</f>
        <v>1.3794608602268354E-3</v>
      </c>
      <c r="BH496" s="22">
        <f>VLOOKUP($B496,Sheet3!$A:$Z,20,FALSE)</f>
        <v>4.6134321652280545E-4</v>
      </c>
      <c r="BI496" s="22">
        <f>VLOOKUP($B496,Sheet3!$A:$Z,21,FALSE)</f>
        <v>3.2587044756279647E-4</v>
      </c>
      <c r="BJ496" s="22">
        <f>VLOOKUP($B496,Sheet3!$A:$Z,22,FALSE)</f>
        <v>1.2646936586003042E-3</v>
      </c>
      <c r="BK496" s="22">
        <f>VLOOKUP($B496,Sheet3!$A:$Z,23,FALSE)</f>
        <v>1.0407187597217197E-3</v>
      </c>
      <c r="BL496" s="22">
        <f>VLOOKUP($B496,Sheet3!$A:$Z,24,FALSE)</f>
        <v>1.2626859299279048E-3</v>
      </c>
      <c r="BM496" s="22">
        <f>VLOOKUP($B496,Sheet3!$A:$Z,25,FALSE)</f>
        <v>1.4249419708387469E-3</v>
      </c>
      <c r="BN496" s="22">
        <f>VLOOKUP($B496,Sheet3!$A:$Z,25,FALSE)</f>
        <v>1.4249419708387469E-3</v>
      </c>
    </row>
    <row r="497" spans="1:66" hidden="1" x14ac:dyDescent="0.2">
      <c r="A497" t="str">
        <f>VLOOKUP(B497,Sheet3!A:B,2,FALSE)</f>
        <v>compare with baikal</v>
      </c>
      <c r="B497" s="12" t="s">
        <v>228</v>
      </c>
      <c r="C497" s="13">
        <v>87.16</v>
      </c>
      <c r="D497" s="13">
        <v>0.34</v>
      </c>
      <c r="E497" s="12" t="s">
        <v>929</v>
      </c>
      <c r="F497" s="11" t="s">
        <v>930</v>
      </c>
      <c r="G497" s="13" t="s">
        <v>931</v>
      </c>
      <c r="H497" s="12"/>
      <c r="I497" s="12"/>
      <c r="J497" s="12" t="s">
        <v>308</v>
      </c>
      <c r="K497" s="12">
        <v>7</v>
      </c>
      <c r="L497" s="12">
        <v>90.2</v>
      </c>
      <c r="M497" s="12">
        <v>0</v>
      </c>
      <c r="N497" s="11" t="s">
        <v>312</v>
      </c>
      <c r="O497" s="11" t="s">
        <v>312</v>
      </c>
      <c r="P497" s="11" t="s">
        <v>312</v>
      </c>
      <c r="Q497" s="11" t="s">
        <v>312</v>
      </c>
      <c r="R497" s="11" t="s">
        <v>312</v>
      </c>
      <c r="S497" s="11" t="s">
        <v>312</v>
      </c>
      <c r="T497" s="11" t="s">
        <v>312</v>
      </c>
      <c r="U497" s="11" t="s">
        <v>930</v>
      </c>
      <c r="V497" s="12" t="s">
        <v>951</v>
      </c>
      <c r="W497" s="11"/>
      <c r="X497" s="14">
        <v>51</v>
      </c>
      <c r="Y497" s="14">
        <v>1286</v>
      </c>
      <c r="Z497" s="14">
        <v>51</v>
      </c>
      <c r="AA497" s="15">
        <v>0.92108279211919397</v>
      </c>
      <c r="AB497" s="16">
        <v>0.40299293094385202</v>
      </c>
      <c r="AC497" s="17">
        <v>1392548</v>
      </c>
      <c r="AD497" s="14">
        <v>177493</v>
      </c>
      <c r="AE497" s="14">
        <v>177493</v>
      </c>
      <c r="AF497" s="14">
        <v>27304.862745097998</v>
      </c>
      <c r="AG497" s="14">
        <v>27304.862745097998</v>
      </c>
      <c r="AH497" s="14">
        <v>114153</v>
      </c>
      <c r="AI497" s="14">
        <v>114153</v>
      </c>
      <c r="AJ497" s="14">
        <v>11</v>
      </c>
      <c r="AK497" s="14">
        <v>35</v>
      </c>
      <c r="AL497" s="14">
        <v>0</v>
      </c>
      <c r="AM497" s="14">
        <v>0</v>
      </c>
      <c r="AN497" s="14">
        <v>0</v>
      </c>
      <c r="AO497" s="14">
        <v>1</v>
      </c>
      <c r="AP497" s="14">
        <v>36</v>
      </c>
      <c r="AQ497" s="22">
        <f>VLOOKUP($B497,Sheet3!$A:$Z,3,FALSE)</f>
        <v>6.1733635388718552E-4</v>
      </c>
      <c r="AR497" s="22">
        <f>VLOOKUP($B497,Sheet3!$A:$Z,4,FALSE)</f>
        <v>5.7990429791560062E-4</v>
      </c>
      <c r="AS497" s="22">
        <f>VLOOKUP($B497,Sheet3!$A:$Z,5,FALSE)</f>
        <v>4.6489972162521603E-4</v>
      </c>
      <c r="AT497" s="22">
        <f>VLOOKUP($B497,Sheet3!$A:$Z,6,FALSE)</f>
        <v>5.5989538188875557E-4</v>
      </c>
      <c r="AU497" s="22">
        <f>VLOOKUP($B497,Sheet3!$A:$Z,6,FALSE)</f>
        <v>5.5989538188875557E-4</v>
      </c>
      <c r="AV497" s="22">
        <f>VLOOKUP($B497,Sheet3!$A:$Z,8,FALSE)</f>
        <v>1.3245528115848552E-3</v>
      </c>
      <c r="AW497" s="22">
        <f>VLOOKUP($B497,Sheet3!$A:$Z,9,FALSE)</f>
        <v>4.0189793117106313E-4</v>
      </c>
      <c r="AX497" s="22">
        <f>VLOOKUP($B497,Sheet3!$A:$Z,10,FALSE)</f>
        <v>1.2295630584988851E-3</v>
      </c>
      <c r="AY497" s="22">
        <f>VLOOKUP($B497,Sheet3!$A:$Z,11,FALSE)</f>
        <v>2.8438404220918091E-4</v>
      </c>
      <c r="AZ497" s="22">
        <f>VLOOKUP($B497,Sheet3!$A:$Z,12,FALSE)</f>
        <v>9.5892716599136918E-5</v>
      </c>
      <c r="BA497" s="22">
        <f>VLOOKUP($B497,Sheet3!$A:$Z,13,FALSE)</f>
        <v>3.8203150520598752E-4</v>
      </c>
      <c r="BB497" s="22">
        <f>VLOOKUP($B497,Sheet3!$A:$Z,14,FALSE)</f>
        <v>1.3676132011466226E-4</v>
      </c>
      <c r="BC497" s="23">
        <f>VLOOKUP($B497,Sheet3!$A:$Z,15,FALSE)</f>
        <v>3.2139682975693091E-4</v>
      </c>
      <c r="BD497" s="22">
        <f>VLOOKUP($B497,Sheet3!$A:$Z,16,FALSE)</f>
        <v>6.2522190010233026E-4</v>
      </c>
      <c r="BE497" s="22">
        <f>VLOOKUP($B497,Sheet3!$A:$Z,17,FALSE)</f>
        <v>3.4710866717038475E-4</v>
      </c>
      <c r="BF497" s="22">
        <f>VLOOKUP($B497,Sheet3!$A:$Z,18,FALSE)</f>
        <v>4.1708768179176471E-4</v>
      </c>
      <c r="BG497" s="22">
        <f>VLOOKUP($B497,Sheet3!$A:$Z,19,FALSE)</f>
        <v>6.4652322926701171E-4</v>
      </c>
      <c r="BH497" s="22">
        <f>VLOOKUP($B497,Sheet3!$A:$Z,20,FALSE)</f>
        <v>2.2436594441384855E-4</v>
      </c>
      <c r="BI497" s="22">
        <f>VLOOKUP($B497,Sheet3!$A:$Z,21,FALSE)</f>
        <v>1.5889557958918339E-4</v>
      </c>
      <c r="BJ497" s="22">
        <f>VLOOKUP($B497,Sheet3!$A:$Z,22,FALSE)</f>
        <v>6.405270968737459E-4</v>
      </c>
      <c r="BK497" s="22">
        <f>VLOOKUP($B497,Sheet3!$A:$Z,23,FALSE)</f>
        <v>7.2325929267199099E-4</v>
      </c>
      <c r="BL497" s="22">
        <f>VLOOKUP($B497,Sheet3!$A:$Z,24,FALSE)</f>
        <v>6.3460206163662284E-4</v>
      </c>
      <c r="BM497" s="22">
        <f>VLOOKUP($B497,Sheet3!$A:$Z,25,FALSE)</f>
        <v>7.4861210213031154E-4</v>
      </c>
      <c r="BN497" s="22">
        <f>VLOOKUP($B497,Sheet3!$A:$Z,25,FALSE)</f>
        <v>7.4861210213031154E-4</v>
      </c>
    </row>
    <row r="498" spans="1:66" hidden="1" x14ac:dyDescent="0.2">
      <c r="A498" t="str">
        <f>VLOOKUP(B498,Sheet3!A:B,2,FALSE)</f>
        <v>compare with baikal</v>
      </c>
      <c r="B498" s="12" t="s">
        <v>123</v>
      </c>
      <c r="C498" s="13">
        <v>96.11</v>
      </c>
      <c r="D498" s="13">
        <v>4.6500000000000004</v>
      </c>
      <c r="E498" s="12" t="s">
        <v>1757</v>
      </c>
      <c r="F498" s="11" t="s">
        <v>1758</v>
      </c>
      <c r="G498" s="13" t="s">
        <v>1759</v>
      </c>
      <c r="H498" s="12"/>
      <c r="I498" s="12"/>
      <c r="J498" s="12" t="s">
        <v>308</v>
      </c>
      <c r="K498" s="12">
        <v>8</v>
      </c>
      <c r="L498" s="12">
        <v>96.08</v>
      </c>
      <c r="M498" s="12">
        <v>0</v>
      </c>
      <c r="N498" s="11" t="s">
        <v>309</v>
      </c>
      <c r="O498" s="11" t="s">
        <v>984</v>
      </c>
      <c r="P498" s="11" t="s">
        <v>985</v>
      </c>
      <c r="Q498" s="11" t="s">
        <v>1760</v>
      </c>
      <c r="R498" s="11" t="s">
        <v>312</v>
      </c>
      <c r="S498" s="11" t="s">
        <v>312</v>
      </c>
      <c r="T498" s="11" t="s">
        <v>312</v>
      </c>
      <c r="U498" s="11" t="s">
        <v>1758</v>
      </c>
      <c r="V498" s="12" t="s">
        <v>1761</v>
      </c>
      <c r="W498" s="11" t="s">
        <v>988</v>
      </c>
      <c r="X498" s="14">
        <v>289</v>
      </c>
      <c r="Y498" s="14">
        <v>3944</v>
      </c>
      <c r="Z498" s="14">
        <v>289</v>
      </c>
      <c r="AA498" s="15">
        <v>0.90455626659779398</v>
      </c>
      <c r="AB498" s="16">
        <v>0.70848781043509002</v>
      </c>
      <c r="AC498" s="17">
        <v>5126434</v>
      </c>
      <c r="AD498" s="14">
        <v>128644</v>
      </c>
      <c r="AE498" s="14">
        <v>128644</v>
      </c>
      <c r="AF498" s="14">
        <v>17738.525951557</v>
      </c>
      <c r="AG498" s="14">
        <v>17738.525951557</v>
      </c>
      <c r="AH498" s="14">
        <v>31359</v>
      </c>
      <c r="AI498" s="14">
        <v>31359</v>
      </c>
      <c r="AJ498" s="14">
        <v>11</v>
      </c>
      <c r="AK498" s="14">
        <v>45</v>
      </c>
      <c r="AL498" s="14">
        <v>0</v>
      </c>
      <c r="AM498" s="14">
        <v>1</v>
      </c>
      <c r="AN498" s="14">
        <v>0</v>
      </c>
      <c r="AO498" s="14">
        <v>2</v>
      </c>
      <c r="AP498" s="14">
        <v>48</v>
      </c>
      <c r="AQ498" s="22">
        <f>VLOOKUP($B498,Sheet3!$A:$Z,3,FALSE)</f>
        <v>3.1831965369793283E-3</v>
      </c>
      <c r="AR498" s="22">
        <f>VLOOKUP($B498,Sheet3!$A:$Z,4,FALSE)</f>
        <v>1.3192399265794929E-3</v>
      </c>
      <c r="AS498" s="22">
        <f>VLOOKUP($B498,Sheet3!$A:$Z,5,FALSE)</f>
        <v>2.624157725884754E-3</v>
      </c>
      <c r="AT498" s="22">
        <f>VLOOKUP($B498,Sheet3!$A:$Z,6,FALSE)</f>
        <v>2.9872105052207742E-3</v>
      </c>
      <c r="AU498" s="22">
        <f>VLOOKUP($B498,Sheet3!$A:$Z,6,FALSE)</f>
        <v>2.9872105052207742E-3</v>
      </c>
      <c r="AV498" s="22">
        <f>VLOOKUP($B498,Sheet3!$A:$Z,8,FALSE)</f>
        <v>1.5274945898345483E-5</v>
      </c>
      <c r="AW498" s="22">
        <f>VLOOKUP($B498,Sheet3!$A:$Z,9,FALSE)</f>
        <v>2.2708499580084983E-5</v>
      </c>
      <c r="AX498" s="22">
        <f>VLOOKUP($B498,Sheet3!$A:$Z,10,FALSE)</f>
        <v>1.2530095493185611E-5</v>
      </c>
      <c r="AY498" s="22">
        <f>VLOOKUP($B498,Sheet3!$A:$Z,11,FALSE)</f>
        <v>7.4515695178275895E-6</v>
      </c>
      <c r="AZ498" s="22">
        <f>VLOOKUP($B498,Sheet3!$A:$Z,12,FALSE)</f>
        <v>2.221924096462429E-5</v>
      </c>
      <c r="BA498" s="22">
        <f>VLOOKUP($B498,Sheet3!$A:$Z,13,FALSE)</f>
        <v>9.4572281900249466E-6</v>
      </c>
      <c r="BB498" s="22">
        <f>VLOOKUP($B498,Sheet3!$A:$Z,14,FALSE)</f>
        <v>2.171832433614756E-5</v>
      </c>
      <c r="BC498" s="23">
        <f>VLOOKUP($B498,Sheet3!$A:$Z,15,FALSE)</f>
        <v>7.5573294059694769E-6</v>
      </c>
      <c r="BD498" s="22">
        <f>VLOOKUP($B498,Sheet3!$A:$Z,16,FALSE)</f>
        <v>4.7558431271696759E-4</v>
      </c>
      <c r="BE498" s="22">
        <f>VLOOKUP($B498,Sheet3!$A:$Z,17,FALSE)</f>
        <v>3.3175880734438237E-3</v>
      </c>
      <c r="BF498" s="22">
        <f>VLOOKUP($B498,Sheet3!$A:$Z,18,FALSE)</f>
        <v>2.3280042971050496E-3</v>
      </c>
      <c r="BG498" s="22">
        <f>VLOOKUP($B498,Sheet3!$A:$Z,19,FALSE)</f>
        <v>1.5032317029891232E-5</v>
      </c>
      <c r="BH498" s="22">
        <f>VLOOKUP($B498,Sheet3!$A:$Z,20,FALSE)</f>
        <v>1.4856644536660886E-5</v>
      </c>
      <c r="BI498" s="22">
        <f>VLOOKUP($B498,Sheet3!$A:$Z,21,FALSE)</f>
        <v>1.2902942432298548E-4</v>
      </c>
      <c r="BJ498" s="22">
        <f>VLOOKUP($B498,Sheet3!$A:$Z,22,FALSE)</f>
        <v>1.1064241851968539E-5</v>
      </c>
      <c r="BK498" s="22">
        <f>VLOOKUP($B498,Sheet3!$A:$Z,23,FALSE)</f>
        <v>1.1921691338332124E-5</v>
      </c>
      <c r="BL498" s="22">
        <f>VLOOKUP($B498,Sheet3!$A:$Z,24,FALSE)</f>
        <v>1.9309660076585182E-5</v>
      </c>
      <c r="BM498" s="22">
        <f>VLOOKUP($B498,Sheet3!$A:$Z,25,FALSE)</f>
        <v>1.2164889890430947E-5</v>
      </c>
      <c r="BN498" s="22">
        <f>VLOOKUP($B498,Sheet3!$A:$Z,25,FALSE)</f>
        <v>1.2164889890430947E-5</v>
      </c>
    </row>
    <row r="499" spans="1:66" hidden="1" x14ac:dyDescent="0.2">
      <c r="A499" t="str">
        <f>VLOOKUP(B499,Sheet3!A:B,2,FALSE)</f>
        <v>compare with baikal</v>
      </c>
      <c r="B499" s="12" t="s">
        <v>234</v>
      </c>
      <c r="C499" s="13">
        <v>91.89</v>
      </c>
      <c r="D499" s="13">
        <v>4.7300000000000004</v>
      </c>
      <c r="E499" s="12" t="s">
        <v>1757</v>
      </c>
      <c r="F499" s="11" t="s">
        <v>1766</v>
      </c>
      <c r="G499" s="13" t="s">
        <v>1759</v>
      </c>
      <c r="H499" s="12"/>
      <c r="I499" s="12"/>
      <c r="J499" s="12" t="s">
        <v>308</v>
      </c>
      <c r="K499" s="12">
        <v>6</v>
      </c>
      <c r="L499" s="12">
        <v>96.08</v>
      </c>
      <c r="M499" s="12">
        <v>3.92</v>
      </c>
      <c r="N499" s="11" t="s">
        <v>309</v>
      </c>
      <c r="O499" s="11" t="s">
        <v>984</v>
      </c>
      <c r="P499" s="11" t="s">
        <v>985</v>
      </c>
      <c r="Q499" s="11" t="s">
        <v>1764</v>
      </c>
      <c r="R499" s="11" t="s">
        <v>312</v>
      </c>
      <c r="S499" s="11" t="s">
        <v>312</v>
      </c>
      <c r="T499" s="11" t="s">
        <v>312</v>
      </c>
      <c r="U499" s="11" t="s">
        <v>1758</v>
      </c>
      <c r="V499" s="12" t="s">
        <v>1767</v>
      </c>
      <c r="W499" s="11" t="s">
        <v>988</v>
      </c>
      <c r="X499" s="14">
        <v>243</v>
      </c>
      <c r="Y499" s="14">
        <v>2781</v>
      </c>
      <c r="Z499" s="14">
        <v>243</v>
      </c>
      <c r="AA499" s="15">
        <v>0.92185742356914402</v>
      </c>
      <c r="AB499" s="16">
        <v>0.63103881461136602</v>
      </c>
      <c r="AC499" s="17">
        <v>3075852</v>
      </c>
      <c r="AD499" s="14">
        <v>151353</v>
      </c>
      <c r="AE499" s="14">
        <v>151353</v>
      </c>
      <c r="AF499" s="14">
        <v>12657.8271604938</v>
      </c>
      <c r="AG499" s="14">
        <v>12657.8271604938</v>
      </c>
      <c r="AH499" s="14">
        <v>26623</v>
      </c>
      <c r="AI499" s="14">
        <v>26623</v>
      </c>
      <c r="AJ499" s="14">
        <v>11</v>
      </c>
      <c r="AK499" s="14">
        <v>48</v>
      </c>
      <c r="AL499" s="14">
        <v>0</v>
      </c>
      <c r="AM499" s="14">
        <v>0</v>
      </c>
      <c r="AN499" s="14">
        <v>1</v>
      </c>
      <c r="AO499" s="14">
        <v>3</v>
      </c>
      <c r="AP499" s="14">
        <v>52</v>
      </c>
      <c r="AQ499" s="22">
        <f>VLOOKUP($B499,Sheet3!$A:$Z,3,FALSE)</f>
        <v>5.2442134994719585E-4</v>
      </c>
      <c r="AR499" s="22">
        <f>VLOOKUP($B499,Sheet3!$A:$Z,4,FALSE)</f>
        <v>5.6436627785898805E-4</v>
      </c>
      <c r="AS499" s="22">
        <f>VLOOKUP($B499,Sheet3!$A:$Z,5,FALSE)</f>
        <v>4.8267327959984288E-4</v>
      </c>
      <c r="AT499" s="22">
        <f>VLOOKUP($B499,Sheet3!$A:$Z,6,FALSE)</f>
        <v>1.4137169249204713E-3</v>
      </c>
      <c r="AU499" s="22">
        <f>VLOOKUP($B499,Sheet3!$A:$Z,6,FALSE)</f>
        <v>1.4137169249204713E-3</v>
      </c>
      <c r="AV499" s="22">
        <f>VLOOKUP($B499,Sheet3!$A:$Z,8,FALSE)</f>
        <v>5.1321671771962711E-7</v>
      </c>
      <c r="AW499" s="22">
        <f>VLOOKUP($B499,Sheet3!$A:$Z,9,FALSE)</f>
        <v>2.6912236226580613E-6</v>
      </c>
      <c r="AX499" s="22">
        <f>VLOOKUP($B499,Sheet3!$A:$Z,10,FALSE)</f>
        <v>3.312433305663959E-7</v>
      </c>
      <c r="AY499" s="22">
        <f>VLOOKUP($B499,Sheet3!$A:$Z,11,FALSE)</f>
        <v>1.0733293325692233E-6</v>
      </c>
      <c r="AZ499" s="22">
        <f>VLOOKUP($B499,Sheet3!$A:$Z,12,FALSE)</f>
        <v>2.7495921475124065E-6</v>
      </c>
      <c r="BA499" s="22">
        <f>VLOOKUP($B499,Sheet3!$A:$Z,13,FALSE)</f>
        <v>7.8994624594506514E-7</v>
      </c>
      <c r="BB499" s="22">
        <f>VLOOKUP($B499,Sheet3!$A:$Z,14,FALSE)</f>
        <v>2.4080744854999756E-6</v>
      </c>
      <c r="BC499" s="23">
        <f>VLOOKUP($B499,Sheet3!$A:$Z,15,FALSE)</f>
        <v>6.7550139447684546E-7</v>
      </c>
      <c r="BD499" s="22">
        <f>VLOOKUP($B499,Sheet3!$A:$Z,16,FALSE)</f>
        <v>1.2088140333511445E-4</v>
      </c>
      <c r="BE499" s="22">
        <f>VLOOKUP($B499,Sheet3!$A:$Z,17,FALSE)</f>
        <v>1.5294093219075172E-3</v>
      </c>
      <c r="BF499" s="22">
        <f>VLOOKUP($B499,Sheet3!$A:$Z,18,FALSE)</f>
        <v>9.0142689746764478E-4</v>
      </c>
      <c r="BG499" s="22">
        <f>VLOOKUP($B499,Sheet3!$A:$Z,19,FALSE)</f>
        <v>5.9076806102091949E-7</v>
      </c>
      <c r="BH499" s="22">
        <f>VLOOKUP($B499,Sheet3!$A:$Z,20,FALSE)</f>
        <v>1.6730453884506402E-6</v>
      </c>
      <c r="BI499" s="22">
        <f>VLOOKUP($B499,Sheet3!$A:$Z,21,FALSE)</f>
        <v>4.2590308270936466E-6</v>
      </c>
      <c r="BJ499" s="22">
        <f>VLOOKUP($B499,Sheet3!$A:$Z,22,FALSE)</f>
        <v>1.6496631979553772E-6</v>
      </c>
      <c r="BK499" s="22">
        <f>VLOOKUP($B499,Sheet3!$A:$Z,23,FALSE)</f>
        <v>1.5359500246415071E-6</v>
      </c>
      <c r="BL499" s="22">
        <f>VLOOKUP($B499,Sheet3!$A:$Z,24,FALSE)</f>
        <v>4.3118915650955504E-6</v>
      </c>
      <c r="BM499" s="22">
        <f>VLOOKUP($B499,Sheet3!$A:$Z,25,FALSE)</f>
        <v>1.2762971056039899E-6</v>
      </c>
      <c r="BN499" s="22">
        <f>VLOOKUP($B499,Sheet3!$A:$Z,25,FALSE)</f>
        <v>1.2762971056039899E-6</v>
      </c>
    </row>
    <row r="500" spans="1:66" hidden="1" x14ac:dyDescent="0.2">
      <c r="A500" t="str">
        <f>VLOOKUP(B500,Sheet3!A:B,2,FALSE)</f>
        <v>compare with baikal</v>
      </c>
      <c r="B500" s="12" t="s">
        <v>128</v>
      </c>
      <c r="C500" s="13">
        <v>93.92</v>
      </c>
      <c r="D500" s="13">
        <v>0.68</v>
      </c>
      <c r="E500" s="12" t="s">
        <v>1757</v>
      </c>
      <c r="F500" s="11" t="s">
        <v>1766</v>
      </c>
      <c r="G500" s="13" t="s">
        <v>1759</v>
      </c>
      <c r="H500" s="12"/>
      <c r="I500" s="12"/>
      <c r="J500" s="12" t="s">
        <v>308</v>
      </c>
      <c r="K500" s="12">
        <v>7</v>
      </c>
      <c r="L500" s="12">
        <v>94.12</v>
      </c>
      <c r="M500" s="12">
        <v>0</v>
      </c>
      <c r="N500" s="11" t="s">
        <v>309</v>
      </c>
      <c r="O500" s="11" t="s">
        <v>984</v>
      </c>
      <c r="P500" s="11" t="s">
        <v>985</v>
      </c>
      <c r="Q500" s="11" t="s">
        <v>1764</v>
      </c>
      <c r="R500" s="11" t="s">
        <v>312</v>
      </c>
      <c r="S500" s="11" t="s">
        <v>312</v>
      </c>
      <c r="T500" s="11" t="s">
        <v>312</v>
      </c>
      <c r="U500" s="11" t="s">
        <v>1758</v>
      </c>
      <c r="V500" s="12" t="s">
        <v>1768</v>
      </c>
      <c r="W500" s="11" t="s">
        <v>988</v>
      </c>
      <c r="X500" s="14">
        <v>145</v>
      </c>
      <c r="Y500" s="14">
        <v>2768</v>
      </c>
      <c r="Z500" s="14">
        <v>145</v>
      </c>
      <c r="AA500" s="15">
        <v>0.912530140876743</v>
      </c>
      <c r="AB500" s="16">
        <v>0.678507199522564</v>
      </c>
      <c r="AC500" s="17">
        <v>3237298</v>
      </c>
      <c r="AD500" s="14">
        <v>108761</v>
      </c>
      <c r="AE500" s="14">
        <v>108761</v>
      </c>
      <c r="AF500" s="14">
        <v>22326.1931034482</v>
      </c>
      <c r="AG500" s="14">
        <v>22326.1931034482</v>
      </c>
      <c r="AH500" s="14">
        <v>39054</v>
      </c>
      <c r="AI500" s="14">
        <v>39054</v>
      </c>
      <c r="AJ500" s="14">
        <v>11</v>
      </c>
      <c r="AK500" s="14">
        <v>49</v>
      </c>
      <c r="AL500" s="14">
        <v>0</v>
      </c>
      <c r="AM500" s="14">
        <v>1</v>
      </c>
      <c r="AN500" s="14">
        <v>0</v>
      </c>
      <c r="AO500" s="14">
        <v>1</v>
      </c>
      <c r="AP500" s="14">
        <v>51</v>
      </c>
      <c r="AQ500" s="22">
        <f>VLOOKUP($B500,Sheet3!$A:$Z,3,FALSE)</f>
        <v>5.1896743938080871E-4</v>
      </c>
      <c r="AR500" s="22">
        <f>VLOOKUP($B500,Sheet3!$A:$Z,4,FALSE)</f>
        <v>1.2427322777584838E-3</v>
      </c>
      <c r="AS500" s="22">
        <f>VLOOKUP($B500,Sheet3!$A:$Z,5,FALSE)</f>
        <v>8.4747494500216623E-4</v>
      </c>
      <c r="AT500" s="22">
        <f>VLOOKUP($B500,Sheet3!$A:$Z,6,FALSE)</f>
        <v>3.142576994712684E-3</v>
      </c>
      <c r="AU500" s="22">
        <f>VLOOKUP($B500,Sheet3!$A:$Z,6,FALSE)</f>
        <v>3.142576994712684E-3</v>
      </c>
      <c r="AV500" s="22">
        <f>VLOOKUP($B500,Sheet3!$A:$Z,8,FALSE)</f>
        <v>1.7054963278815622E-6</v>
      </c>
      <c r="AW500" s="22">
        <f>VLOOKUP($B500,Sheet3!$A:$Z,9,FALSE)</f>
        <v>9.0275975120724298E-6</v>
      </c>
      <c r="AX500" s="22">
        <f>VLOOKUP($B500,Sheet3!$A:$Z,10,FALSE)</f>
        <v>1.5532761597088305E-6</v>
      </c>
      <c r="AY500" s="22">
        <f>VLOOKUP($B500,Sheet3!$A:$Z,11,FALSE)</f>
        <v>9.4250036105621325E-7</v>
      </c>
      <c r="AZ500" s="22">
        <f>VLOOKUP($B500,Sheet3!$A:$Z,12,FALSE)</f>
        <v>1.5435276727180766E-5</v>
      </c>
      <c r="BA500" s="22">
        <f>VLOOKUP($B500,Sheet3!$A:$Z,13,FALSE)</f>
        <v>1.2372651266490508E-6</v>
      </c>
      <c r="BB500" s="22">
        <f>VLOOKUP($B500,Sheet3!$A:$Z,14,FALSE)</f>
        <v>2.5251670988391964E-5</v>
      </c>
      <c r="BC500" s="23">
        <f>VLOOKUP($B500,Sheet3!$A:$Z,15,FALSE)</f>
        <v>8.2677683975006506E-7</v>
      </c>
      <c r="BD500" s="22">
        <f>VLOOKUP($B500,Sheet3!$A:$Z,16,FALSE)</f>
        <v>9.2532907715421926E-5</v>
      </c>
      <c r="BE500" s="22">
        <f>VLOOKUP($B500,Sheet3!$A:$Z,17,FALSE)</f>
        <v>4.1358239258104494E-3</v>
      </c>
      <c r="BF500" s="22">
        <f>VLOOKUP($B500,Sheet3!$A:$Z,18,FALSE)</f>
        <v>2.926852009090031E-3</v>
      </c>
      <c r="BG500" s="22">
        <f>VLOOKUP($B500,Sheet3!$A:$Z,19,FALSE)</f>
        <v>2.433119252561812E-6</v>
      </c>
      <c r="BH500" s="22">
        <f>VLOOKUP($B500,Sheet3!$A:$Z,20,FALSE)</f>
        <v>7.672122770563171E-6</v>
      </c>
      <c r="BI500" s="22">
        <f>VLOOKUP($B500,Sheet3!$A:$Z,21,FALSE)</f>
        <v>7.867142097548642E-6</v>
      </c>
      <c r="BJ500" s="22">
        <f>VLOOKUP($B500,Sheet3!$A:$Z,22,FALSE)</f>
        <v>1.7503878095188171E-6</v>
      </c>
      <c r="BK500" s="22">
        <f>VLOOKUP($B500,Sheet3!$A:$Z,23,FALSE)</f>
        <v>2.25866239236505E-6</v>
      </c>
      <c r="BL500" s="22">
        <f>VLOOKUP($B500,Sheet3!$A:$Z,24,FALSE)</f>
        <v>3.331530036025017E-6</v>
      </c>
      <c r="BM500" s="22">
        <f>VLOOKUP($B500,Sheet3!$A:$Z,25,FALSE)</f>
        <v>2.1260499885490596E-6</v>
      </c>
      <c r="BN500" s="22">
        <f>VLOOKUP($B500,Sheet3!$A:$Z,25,FALSE)</f>
        <v>2.1260499885490596E-6</v>
      </c>
    </row>
    <row r="501" spans="1:66" hidden="1" x14ac:dyDescent="0.2">
      <c r="A501" t="str">
        <f>VLOOKUP(B501,Sheet3!A:B,2,FALSE)</f>
        <v>compare with baikal</v>
      </c>
      <c r="B501" s="12" t="s">
        <v>21</v>
      </c>
      <c r="C501" s="13">
        <v>82.09</v>
      </c>
      <c r="D501" s="13">
        <v>1.69</v>
      </c>
      <c r="E501" s="12" t="s">
        <v>2022</v>
      </c>
      <c r="F501" s="11" t="s">
        <v>2023</v>
      </c>
      <c r="G501" s="13" t="s">
        <v>307</v>
      </c>
      <c r="H501" s="12"/>
      <c r="I501" s="12"/>
      <c r="J501" s="12" t="s">
        <v>308</v>
      </c>
      <c r="K501" s="12">
        <v>24</v>
      </c>
      <c r="L501" s="12">
        <v>90.2</v>
      </c>
      <c r="M501" s="12">
        <v>2.63</v>
      </c>
      <c r="N501" s="11"/>
      <c r="O501" s="11"/>
      <c r="P501" s="11"/>
      <c r="Q501" s="11"/>
      <c r="R501" s="11"/>
      <c r="S501" s="11"/>
      <c r="T501" s="11"/>
      <c r="U501" s="11" t="s">
        <v>2024</v>
      </c>
      <c r="V501" s="12" t="s">
        <v>2025</v>
      </c>
      <c r="W501" s="11"/>
      <c r="X501" s="14">
        <v>219</v>
      </c>
      <c r="Y501" s="14">
        <v>1449</v>
      </c>
      <c r="Z501" s="14">
        <v>219</v>
      </c>
      <c r="AA501" s="15">
        <v>0.93909740797502195</v>
      </c>
      <c r="AB501" s="16">
        <v>0.60981087202137496</v>
      </c>
      <c r="AC501" s="17">
        <v>1365689</v>
      </c>
      <c r="AD501" s="14">
        <v>51343</v>
      </c>
      <c r="AE501" s="14">
        <v>51343</v>
      </c>
      <c r="AF501" s="14">
        <v>6236.0228310502198</v>
      </c>
      <c r="AG501" s="14">
        <v>6236.0228310502198</v>
      </c>
      <c r="AH501" s="14">
        <v>12004</v>
      </c>
      <c r="AI501" s="14">
        <v>12004</v>
      </c>
      <c r="AJ501" s="14">
        <v>11</v>
      </c>
      <c r="AK501" s="14">
        <v>37</v>
      </c>
      <c r="AL501" s="14">
        <v>0</v>
      </c>
      <c r="AM501" s="14">
        <v>0</v>
      </c>
      <c r="AN501" s="14">
        <v>0</v>
      </c>
      <c r="AO501" s="14">
        <v>0</v>
      </c>
      <c r="AP501" s="14">
        <v>37</v>
      </c>
      <c r="AQ501" s="22">
        <f>VLOOKUP($B501,Sheet3!$A:$Z,3,FALSE)</f>
        <v>7.7655170192770439E-3</v>
      </c>
      <c r="AR501" s="22">
        <f>VLOOKUP($B501,Sheet3!$A:$Z,4,FALSE)</f>
        <v>9.5239736709580962E-3</v>
      </c>
      <c r="AS501" s="22">
        <f>VLOOKUP($B501,Sheet3!$A:$Z,5,FALSE)</f>
        <v>8.8028549128156015E-3</v>
      </c>
      <c r="AT501" s="22">
        <f>VLOOKUP($B501,Sheet3!$A:$Z,6,FALSE)</f>
        <v>9.8370825878959303E-3</v>
      </c>
      <c r="AU501" s="22">
        <f>VLOOKUP($B501,Sheet3!$A:$Z,6,FALSE)</f>
        <v>9.8370825878959303E-3</v>
      </c>
      <c r="AV501" s="22">
        <f>VLOOKUP($B501,Sheet3!$A:$Z,8,FALSE)</f>
        <v>1.6562069292397775E-2</v>
      </c>
      <c r="AW501" s="22">
        <f>VLOOKUP($B501,Sheet3!$A:$Z,9,FALSE)</f>
        <v>7.4419594053627179E-3</v>
      </c>
      <c r="AX501" s="22">
        <f>VLOOKUP($B501,Sheet3!$A:$Z,10,FALSE)</f>
        <v>1.5310362805631257E-2</v>
      </c>
      <c r="AY501" s="22">
        <f>VLOOKUP($B501,Sheet3!$A:$Z,11,FALSE)</f>
        <v>3.0012126175588894E-2</v>
      </c>
      <c r="AZ501" s="22">
        <f>VLOOKUP($B501,Sheet3!$A:$Z,12,FALSE)</f>
        <v>1.7730228793689416E-3</v>
      </c>
      <c r="BA501" s="22">
        <f>VLOOKUP($B501,Sheet3!$A:$Z,13,FALSE)</f>
        <v>3.0948117468832824E-2</v>
      </c>
      <c r="BB501" s="22">
        <f>VLOOKUP($B501,Sheet3!$A:$Z,14,FALSE)</f>
        <v>2.7743362652852773E-3</v>
      </c>
      <c r="BC501" s="23">
        <f>VLOOKUP($B501,Sheet3!$A:$Z,15,FALSE)</f>
        <v>2.2449765660359538E-2</v>
      </c>
      <c r="BD501" s="22">
        <f>VLOOKUP($B501,Sheet3!$A:$Z,16,FALSE)</f>
        <v>1.2623307527910053E-2</v>
      </c>
      <c r="BE501" s="22">
        <f>VLOOKUP($B501,Sheet3!$A:$Z,17,FALSE)</f>
        <v>7.4822591152031099E-3</v>
      </c>
      <c r="BF501" s="22">
        <f>VLOOKUP($B501,Sheet3!$A:$Z,18,FALSE)</f>
        <v>8.9694848643446391E-3</v>
      </c>
      <c r="BG501" s="22">
        <f>VLOOKUP($B501,Sheet3!$A:$Z,19,FALSE)</f>
        <v>1.5390739974584372E-2</v>
      </c>
      <c r="BH501" s="22">
        <f>VLOOKUP($B501,Sheet3!$A:$Z,20,FALSE)</f>
        <v>5.551709071886817E-3</v>
      </c>
      <c r="BI501" s="22">
        <f>VLOOKUP($B501,Sheet3!$A:$Z,21,FALSE)</f>
        <v>4.1584825939479046E-3</v>
      </c>
      <c r="BJ501" s="22">
        <f>VLOOKUP($B501,Sheet3!$A:$Z,22,FALSE)</f>
        <v>1.5443396838255864E-2</v>
      </c>
      <c r="BK501" s="22">
        <f>VLOOKUP($B501,Sheet3!$A:$Z,23,FALSE)</f>
        <v>1.2367558402085916E-2</v>
      </c>
      <c r="BL501" s="22">
        <f>VLOOKUP($B501,Sheet3!$A:$Z,24,FALSE)</f>
        <v>1.906125337289527E-2</v>
      </c>
      <c r="BM501" s="22">
        <f>VLOOKUP($B501,Sheet3!$A:$Z,25,FALSE)</f>
        <v>1.5529441244124784E-2</v>
      </c>
      <c r="BN501" s="22">
        <f>VLOOKUP($B501,Sheet3!$A:$Z,25,FALSE)</f>
        <v>1.5529441244124784E-2</v>
      </c>
    </row>
    <row r="502" spans="1:66" hidden="1" x14ac:dyDescent="0.2">
      <c r="A502">
        <f>VLOOKUP(B502,Sheet3!A:B,2,FALSE)</f>
        <v>0</v>
      </c>
      <c r="B502" s="12" t="s">
        <v>1950</v>
      </c>
      <c r="C502" s="13">
        <v>93.27</v>
      </c>
      <c r="D502" s="13">
        <v>0.68</v>
      </c>
      <c r="E502" s="12" t="s">
        <v>1951</v>
      </c>
      <c r="F502" s="11" t="s">
        <v>1952</v>
      </c>
      <c r="G502" s="13" t="s">
        <v>307</v>
      </c>
      <c r="H502" s="12"/>
      <c r="I502" s="12"/>
      <c r="J502" s="12" t="s">
        <v>308</v>
      </c>
      <c r="K502" s="12">
        <v>7</v>
      </c>
      <c r="L502" s="12">
        <v>92.16</v>
      </c>
      <c r="M502" s="12">
        <v>1.96</v>
      </c>
      <c r="N502" s="11" t="s">
        <v>309</v>
      </c>
      <c r="O502" s="11" t="s">
        <v>1953</v>
      </c>
      <c r="P502" s="11" t="s">
        <v>1954</v>
      </c>
      <c r="Q502" s="11" t="s">
        <v>1955</v>
      </c>
      <c r="R502" s="11" t="s">
        <v>1956</v>
      </c>
      <c r="S502" s="11" t="s">
        <v>1957</v>
      </c>
      <c r="T502" s="11" t="s">
        <v>312</v>
      </c>
      <c r="U502" s="11" t="s">
        <v>1952</v>
      </c>
      <c r="V502" s="12" t="s">
        <v>1958</v>
      </c>
      <c r="W502" s="11" t="s">
        <v>1959</v>
      </c>
      <c r="X502" s="14">
        <v>189</v>
      </c>
      <c r="Y502" s="14">
        <v>2061</v>
      </c>
      <c r="Z502" s="14">
        <v>189</v>
      </c>
      <c r="AA502" s="15">
        <v>0.913273742259883</v>
      </c>
      <c r="AB502" s="16">
        <v>0.64206251212400201</v>
      </c>
      <c r="AC502" s="17">
        <v>2273383</v>
      </c>
      <c r="AD502" s="14">
        <v>98044</v>
      </c>
      <c r="AE502" s="14">
        <v>98044</v>
      </c>
      <c r="AF502" s="14">
        <v>12028.4814814814</v>
      </c>
      <c r="AG502" s="14">
        <v>12028.4814814814</v>
      </c>
      <c r="AH502" s="14">
        <v>20156</v>
      </c>
      <c r="AI502" s="14">
        <v>20156</v>
      </c>
      <c r="AJ502" s="14">
        <v>11</v>
      </c>
      <c r="AK502" s="14">
        <v>45</v>
      </c>
      <c r="AL502" s="14">
        <v>0</v>
      </c>
      <c r="AM502" s="14">
        <v>0</v>
      </c>
      <c r="AN502" s="14">
        <v>0</v>
      </c>
      <c r="AO502" s="14">
        <v>1</v>
      </c>
      <c r="AP502" s="14">
        <v>46</v>
      </c>
      <c r="AQ502" s="22">
        <f>VLOOKUP($B502,Sheet3!$A:$Z,3,FALSE)</f>
        <v>5.5793639988014433E-5</v>
      </c>
      <c r="AR502" s="22">
        <f>VLOOKUP($B502,Sheet3!$A:$Z,4,FALSE)</f>
        <v>6.2355347720464613E-5</v>
      </c>
      <c r="AS502" s="22">
        <f>VLOOKUP($B502,Sheet3!$A:$Z,5,FALSE)</f>
        <v>5.8929566445221652E-5</v>
      </c>
      <c r="AT502" s="22">
        <f>VLOOKUP($B502,Sheet3!$A:$Z,6,FALSE)</f>
        <v>8.6805228361656848E-5</v>
      </c>
      <c r="AU502" s="22">
        <f>VLOOKUP($B502,Sheet3!$A:$Z,6,FALSE)</f>
        <v>8.6805228361656848E-5</v>
      </c>
      <c r="AV502" s="22">
        <f>VLOOKUP($B502,Sheet3!$A:$Z,8,FALSE)</f>
        <v>1.0599511453205623E-4</v>
      </c>
      <c r="AW502" s="22">
        <f>VLOOKUP($B502,Sheet3!$A:$Z,9,FALSE)</f>
        <v>6.5195702446409554E-5</v>
      </c>
      <c r="AX502" s="22">
        <f>VLOOKUP($B502,Sheet3!$A:$Z,10,FALSE)</f>
        <v>7.6658218325649467E-5</v>
      </c>
      <c r="AY502" s="22">
        <f>VLOOKUP($B502,Sheet3!$A:$Z,11,FALSE)</f>
        <v>2.0168615488011141E-5</v>
      </c>
      <c r="AZ502" s="22">
        <f>VLOOKUP($B502,Sheet3!$A:$Z,12,FALSE)</f>
        <v>1.2536082835839855E-5</v>
      </c>
      <c r="BA502" s="22">
        <f>VLOOKUP($B502,Sheet3!$A:$Z,13,FALSE)</f>
        <v>1.7716063379371783E-5</v>
      </c>
      <c r="BB502" s="22">
        <f>VLOOKUP($B502,Sheet3!$A:$Z,14,FALSE)</f>
        <v>1.9796572943405554E-5</v>
      </c>
      <c r="BC502" s="23">
        <f>VLOOKUP($B502,Sheet3!$A:$Z,15,FALSE)</f>
        <v>1.5225870530382942E-5</v>
      </c>
      <c r="BD502" s="22">
        <f>VLOOKUP($B502,Sheet3!$A:$Z,16,FALSE)</f>
        <v>4.885596720357419E-4</v>
      </c>
      <c r="BE502" s="22">
        <f>VLOOKUP($B502,Sheet3!$A:$Z,17,FALSE)</f>
        <v>4.6379198458245091E-4</v>
      </c>
      <c r="BF502" s="22">
        <f>VLOOKUP($B502,Sheet3!$A:$Z,18,FALSE)</f>
        <v>6.2634701525285223E-4</v>
      </c>
      <c r="BG502" s="22">
        <f>VLOOKUP($B502,Sheet3!$A:$Z,19,FALSE)</f>
        <v>7.5052075178845936E-4</v>
      </c>
      <c r="BH502" s="22">
        <f>VLOOKUP($B502,Sheet3!$A:$Z,20,FALSE)</f>
        <v>2.8323850720327808E-4</v>
      </c>
      <c r="BI502" s="22">
        <f>VLOOKUP($B502,Sheet3!$A:$Z,21,FALSE)</f>
        <v>3.019228319126825E-4</v>
      </c>
      <c r="BJ502" s="22">
        <f>VLOOKUP($B502,Sheet3!$A:$Z,22,FALSE)</f>
        <v>7.1815094943762767E-4</v>
      </c>
      <c r="BK502" s="22">
        <f>VLOOKUP($B502,Sheet3!$A:$Z,23,FALSE)</f>
        <v>3.799074294694077E-4</v>
      </c>
      <c r="BL502" s="22">
        <f>VLOOKUP($B502,Sheet3!$A:$Z,24,FALSE)</f>
        <v>8.1931843179918048E-4</v>
      </c>
      <c r="BM502" s="22">
        <f>VLOOKUP($B502,Sheet3!$A:$Z,25,FALSE)</f>
        <v>6.308908901557082E-4</v>
      </c>
      <c r="BN502" s="22">
        <f>VLOOKUP($B502,Sheet3!$A:$Z,25,FALSE)</f>
        <v>6.308908901557082E-4</v>
      </c>
    </row>
    <row r="503" spans="1:66" hidden="1" x14ac:dyDescent="0.2">
      <c r="A503">
        <f>VLOOKUP(B503,Sheet3!A:B,2,FALSE)</f>
        <v>0</v>
      </c>
      <c r="B503" s="12" t="s">
        <v>1960</v>
      </c>
      <c r="C503" s="13">
        <v>85.36</v>
      </c>
      <c r="D503" s="13">
        <v>1.01</v>
      </c>
      <c r="E503" s="12" t="s">
        <v>1961</v>
      </c>
      <c r="F503" s="11" t="s">
        <v>1962</v>
      </c>
      <c r="G503" s="13" t="s">
        <v>307</v>
      </c>
      <c r="H503" s="12"/>
      <c r="I503" s="12"/>
      <c r="J503" s="12" t="s">
        <v>308</v>
      </c>
      <c r="K503" s="12">
        <v>3</v>
      </c>
      <c r="L503" s="12">
        <v>94.12</v>
      </c>
      <c r="M503" s="12">
        <v>5.88</v>
      </c>
      <c r="N503" s="11" t="s">
        <v>309</v>
      </c>
      <c r="O503" s="11" t="s">
        <v>1953</v>
      </c>
      <c r="P503" s="11" t="s">
        <v>1954</v>
      </c>
      <c r="Q503" s="11" t="s">
        <v>1963</v>
      </c>
      <c r="R503" s="11" t="s">
        <v>1964</v>
      </c>
      <c r="S503" s="11" t="s">
        <v>1965</v>
      </c>
      <c r="T503" s="11" t="s">
        <v>312</v>
      </c>
      <c r="U503" s="11" t="s">
        <v>1962</v>
      </c>
      <c r="V503" s="12" t="s">
        <v>1966</v>
      </c>
      <c r="W503" s="11" t="s">
        <v>1967</v>
      </c>
      <c r="X503" s="14">
        <v>350</v>
      </c>
      <c r="Y503" s="14">
        <v>1895</v>
      </c>
      <c r="Z503" s="14">
        <v>350</v>
      </c>
      <c r="AA503" s="15">
        <v>0.88928040831242305</v>
      </c>
      <c r="AB503" s="16">
        <v>0.44181153039843901</v>
      </c>
      <c r="AC503" s="17">
        <v>1797839</v>
      </c>
      <c r="AD503" s="14">
        <v>23636</v>
      </c>
      <c r="AE503" s="14">
        <v>23636</v>
      </c>
      <c r="AF503" s="14">
        <v>5136.6828571428496</v>
      </c>
      <c r="AG503" s="14">
        <v>5136.6828571428496</v>
      </c>
      <c r="AH503" s="14">
        <v>6481</v>
      </c>
      <c r="AI503" s="14">
        <v>6481</v>
      </c>
      <c r="AJ503" s="14">
        <v>11</v>
      </c>
      <c r="AK503" s="14">
        <v>33</v>
      </c>
      <c r="AL503" s="14">
        <v>0</v>
      </c>
      <c r="AM503" s="14">
        <v>0</v>
      </c>
      <c r="AN503" s="14">
        <v>0</v>
      </c>
      <c r="AO503" s="14">
        <v>0</v>
      </c>
      <c r="AP503" s="14">
        <v>33</v>
      </c>
      <c r="AQ503" s="22">
        <f>VLOOKUP($B503,Sheet3!$A:$Z,3,FALSE)</f>
        <v>2.53452345856914E-4</v>
      </c>
      <c r="AR503" s="22">
        <f>VLOOKUP($B503,Sheet3!$A:$Z,4,FALSE)</f>
        <v>4.1192797325030823E-4</v>
      </c>
      <c r="AS503" s="22">
        <f>VLOOKUP($B503,Sheet3!$A:$Z,5,FALSE)</f>
        <v>3.3006373406468796E-4</v>
      </c>
      <c r="AT503" s="22">
        <f>VLOOKUP($B503,Sheet3!$A:$Z,6,FALSE)</f>
        <v>3.5709875633946033E-4</v>
      </c>
      <c r="AU503" s="22">
        <f>VLOOKUP($B503,Sheet3!$A:$Z,6,FALSE)</f>
        <v>3.5709875633946033E-4</v>
      </c>
      <c r="AV503" s="22">
        <f>VLOOKUP($B503,Sheet3!$A:$Z,8,FALSE)</f>
        <v>5.5508956062203093E-4</v>
      </c>
      <c r="AW503" s="22">
        <f>VLOOKUP($B503,Sheet3!$A:$Z,9,FALSE)</f>
        <v>2.7014591773585271E-4</v>
      </c>
      <c r="AX503" s="22">
        <f>VLOOKUP($B503,Sheet3!$A:$Z,10,FALSE)</f>
        <v>6.7501050567531789E-4</v>
      </c>
      <c r="AY503" s="22">
        <f>VLOOKUP($B503,Sheet3!$A:$Z,11,FALSE)</f>
        <v>2.513771994776641E-4</v>
      </c>
      <c r="AZ503" s="22">
        <f>VLOOKUP($B503,Sheet3!$A:$Z,12,FALSE)</f>
        <v>1.4824481936827957E-5</v>
      </c>
      <c r="BA503" s="22">
        <f>VLOOKUP($B503,Sheet3!$A:$Z,13,FALSE)</f>
        <v>2.3671941028105626E-4</v>
      </c>
      <c r="BB503" s="22">
        <f>VLOOKUP($B503,Sheet3!$A:$Z,14,FALSE)</f>
        <v>2.1150807109257082E-5</v>
      </c>
      <c r="BC503" s="23">
        <f>VLOOKUP($B503,Sheet3!$A:$Z,15,FALSE)</f>
        <v>2.8448950830555885E-4</v>
      </c>
      <c r="BD503" s="22">
        <f>VLOOKUP($B503,Sheet3!$A:$Z,16,FALSE)</f>
        <v>2.1516948204143934E-4</v>
      </c>
      <c r="BE503" s="22">
        <f>VLOOKUP($B503,Sheet3!$A:$Z,17,FALSE)</f>
        <v>1.8744006871961421E-4</v>
      </c>
      <c r="BF503" s="22">
        <f>VLOOKUP($B503,Sheet3!$A:$Z,18,FALSE)</f>
        <v>1.6223065666251361E-4</v>
      </c>
      <c r="BG503" s="22">
        <f>VLOOKUP($B503,Sheet3!$A:$Z,19,FALSE)</f>
        <v>2.8632364469829557E-4</v>
      </c>
      <c r="BH503" s="22">
        <f>VLOOKUP($B503,Sheet3!$A:$Z,20,FALSE)</f>
        <v>1.1690503304406033E-4</v>
      </c>
      <c r="BI503" s="22">
        <f>VLOOKUP($B503,Sheet3!$A:$Z,21,FALSE)</f>
        <v>1.0639978955780983E-4</v>
      </c>
      <c r="BJ503" s="22">
        <f>VLOOKUP($B503,Sheet3!$A:$Z,22,FALSE)</f>
        <v>1.7066736032421878E-4</v>
      </c>
      <c r="BK503" s="22">
        <f>VLOOKUP($B503,Sheet3!$A:$Z,23,FALSE)</f>
        <v>5.5278302681581633E-4</v>
      </c>
      <c r="BL503" s="22">
        <f>VLOOKUP($B503,Sheet3!$A:$Z,24,FALSE)</f>
        <v>2.0705448857558719E-4</v>
      </c>
      <c r="BM503" s="22">
        <f>VLOOKUP($B503,Sheet3!$A:$Z,25,FALSE)</f>
        <v>2.1672377646386458E-4</v>
      </c>
      <c r="BN503" s="22">
        <f>VLOOKUP($B503,Sheet3!$A:$Z,25,FALSE)</f>
        <v>2.1672377646386458E-4</v>
      </c>
    </row>
    <row r="504" spans="1:66" hidden="1" x14ac:dyDescent="0.2">
      <c r="A504" t="str">
        <f>VLOOKUP(B504,Sheet3!A:B,2,FALSE)</f>
        <v>compare with baikal</v>
      </c>
      <c r="B504" s="12" t="s">
        <v>143</v>
      </c>
      <c r="C504" s="13">
        <v>98.63</v>
      </c>
      <c r="D504" s="13">
        <v>2.0499999999999998</v>
      </c>
      <c r="E504" s="12" t="s">
        <v>2000</v>
      </c>
      <c r="F504" s="11" t="s">
        <v>2006</v>
      </c>
      <c r="G504" s="13" t="s">
        <v>307</v>
      </c>
      <c r="H504" s="12"/>
      <c r="I504" s="12"/>
      <c r="J504" s="12" t="s">
        <v>308</v>
      </c>
      <c r="K504" s="12">
        <v>22</v>
      </c>
      <c r="L504" s="12">
        <v>96.08</v>
      </c>
      <c r="M504" s="12">
        <v>0</v>
      </c>
      <c r="N504" s="11" t="s">
        <v>309</v>
      </c>
      <c r="O504" s="11" t="s">
        <v>1953</v>
      </c>
      <c r="P504" s="11" t="s">
        <v>1954</v>
      </c>
      <c r="Q504" s="11" t="s">
        <v>2001</v>
      </c>
      <c r="R504" s="11" t="s">
        <v>2002</v>
      </c>
      <c r="S504" s="11" t="s">
        <v>312</v>
      </c>
      <c r="T504" s="11" t="s">
        <v>312</v>
      </c>
      <c r="U504" s="11" t="s">
        <v>2006</v>
      </c>
      <c r="V504" s="12" t="s">
        <v>2007</v>
      </c>
      <c r="W504" s="11" t="s">
        <v>2008</v>
      </c>
      <c r="X504" s="14">
        <v>144</v>
      </c>
      <c r="Y504" s="14">
        <v>3119</v>
      </c>
      <c r="Z504" s="14">
        <v>144</v>
      </c>
      <c r="AA504" s="15">
        <v>0.90285717402241805</v>
      </c>
      <c r="AB504" s="16">
        <v>0.67890681563148902</v>
      </c>
      <c r="AC504" s="17">
        <v>3667085</v>
      </c>
      <c r="AD504" s="14">
        <v>270477</v>
      </c>
      <c r="AE504" s="14">
        <v>270477</v>
      </c>
      <c r="AF504" s="14">
        <v>25465.8680555555</v>
      </c>
      <c r="AG504" s="14">
        <v>25465.8680555555</v>
      </c>
      <c r="AH504" s="14">
        <v>113795</v>
      </c>
      <c r="AI504" s="14">
        <v>113795</v>
      </c>
      <c r="AJ504" s="14">
        <v>11</v>
      </c>
      <c r="AK504" s="14">
        <v>47</v>
      </c>
      <c r="AL504" s="14">
        <v>0</v>
      </c>
      <c r="AM504" s="14">
        <v>0</v>
      </c>
      <c r="AN504" s="14">
        <v>0</v>
      </c>
      <c r="AO504" s="14">
        <v>0</v>
      </c>
      <c r="AP504" s="14">
        <v>47</v>
      </c>
      <c r="AQ504" s="22">
        <f>VLOOKUP($B504,Sheet3!$A:$Z,3,FALSE)</f>
        <v>1.1923311805737938E-3</v>
      </c>
      <c r="AR504" s="22">
        <f>VLOOKUP($B504,Sheet3!$A:$Z,4,FALSE)</f>
        <v>1.1043489293725802E-3</v>
      </c>
      <c r="AS504" s="22">
        <f>VLOOKUP($B504,Sheet3!$A:$Z,5,FALSE)</f>
        <v>1.176239081403634E-3</v>
      </c>
      <c r="AT504" s="22">
        <f>VLOOKUP($B504,Sheet3!$A:$Z,6,FALSE)</f>
        <v>1.3548282395603006E-3</v>
      </c>
      <c r="AU504" s="22">
        <f>VLOOKUP($B504,Sheet3!$A:$Z,6,FALSE)</f>
        <v>1.3548282395603006E-3</v>
      </c>
      <c r="AV504" s="22">
        <f>VLOOKUP($B504,Sheet3!$A:$Z,8,FALSE)</f>
        <v>1.957709521477257E-3</v>
      </c>
      <c r="AW504" s="22">
        <f>VLOOKUP($B504,Sheet3!$A:$Z,9,FALSE)</f>
        <v>1.4235787742031217E-3</v>
      </c>
      <c r="AX504" s="22">
        <f>VLOOKUP($B504,Sheet3!$A:$Z,10,FALSE)</f>
        <v>1.6101364284586421E-3</v>
      </c>
      <c r="AY504" s="22">
        <f>VLOOKUP($B504,Sheet3!$A:$Z,11,FALSE)</f>
        <v>1.8617401015446704E-3</v>
      </c>
      <c r="AZ504" s="22">
        <f>VLOOKUP($B504,Sheet3!$A:$Z,12,FALSE)</f>
        <v>7.3849394594980254E-4</v>
      </c>
      <c r="BA504" s="22">
        <f>VLOOKUP($B504,Sheet3!$A:$Z,13,FALSE)</f>
        <v>1.5319138875649063E-3</v>
      </c>
      <c r="BB504" s="22">
        <f>VLOOKUP($B504,Sheet3!$A:$Z,14,FALSE)</f>
        <v>9.1121422863310868E-4</v>
      </c>
      <c r="BC504" s="23">
        <f>VLOOKUP($B504,Sheet3!$A:$Z,15,FALSE)</f>
        <v>1.4122188722315687E-3</v>
      </c>
      <c r="BD504" s="22">
        <f>VLOOKUP($B504,Sheet3!$A:$Z,16,FALSE)</f>
        <v>1.6214821299310432E-3</v>
      </c>
      <c r="BE504" s="22">
        <f>VLOOKUP($B504,Sheet3!$A:$Z,17,FALSE)</f>
        <v>1.9067587990879032E-3</v>
      </c>
      <c r="BF504" s="22">
        <f>VLOOKUP($B504,Sheet3!$A:$Z,18,FALSE)</f>
        <v>1.5852923018786795E-3</v>
      </c>
      <c r="BG504" s="22">
        <f>VLOOKUP($B504,Sheet3!$A:$Z,19,FALSE)</f>
        <v>1.6696646483108581E-3</v>
      </c>
      <c r="BH504" s="22">
        <f>VLOOKUP($B504,Sheet3!$A:$Z,20,FALSE)</f>
        <v>9.8753023224046723E-4</v>
      </c>
      <c r="BI504" s="22">
        <f>VLOOKUP($B504,Sheet3!$A:$Z,21,FALSE)</f>
        <v>8.9833172757404392E-4</v>
      </c>
      <c r="BJ504" s="22">
        <f>VLOOKUP($B504,Sheet3!$A:$Z,22,FALSE)</f>
        <v>1.2146491209192348E-3</v>
      </c>
      <c r="BK504" s="22">
        <f>VLOOKUP($B504,Sheet3!$A:$Z,23,FALSE)</f>
        <v>1.2045783068414034E-3</v>
      </c>
      <c r="BL504" s="22">
        <f>VLOOKUP($B504,Sheet3!$A:$Z,24,FALSE)</f>
        <v>1.3120556777313328E-3</v>
      </c>
      <c r="BM504" s="22">
        <f>VLOOKUP($B504,Sheet3!$A:$Z,25,FALSE)</f>
        <v>1.6179297946734325E-3</v>
      </c>
      <c r="BN504" s="22">
        <f>VLOOKUP($B504,Sheet3!$A:$Z,25,FALSE)</f>
        <v>1.6179297946734325E-3</v>
      </c>
    </row>
    <row r="505" spans="1:66" hidden="1" x14ac:dyDescent="0.2">
      <c r="A505" t="str">
        <f>VLOOKUP(B505,Sheet3!A:B,2,FALSE)</f>
        <v>compare with baikal</v>
      </c>
      <c r="B505" s="12" t="s">
        <v>89</v>
      </c>
      <c r="C505" s="13">
        <v>97.95</v>
      </c>
      <c r="D505" s="13">
        <v>3.08</v>
      </c>
      <c r="E505" s="12" t="s">
        <v>2000</v>
      </c>
      <c r="F505" s="11" t="s">
        <v>1990</v>
      </c>
      <c r="G505" s="13" t="s">
        <v>307</v>
      </c>
      <c r="H505" s="12"/>
      <c r="I505" s="12"/>
      <c r="J505" s="12" t="s">
        <v>308</v>
      </c>
      <c r="K505" s="12">
        <v>25</v>
      </c>
      <c r="L505" s="12">
        <v>96.08</v>
      </c>
      <c r="M505" s="12">
        <v>0</v>
      </c>
      <c r="N505" s="11" t="s">
        <v>309</v>
      </c>
      <c r="O505" s="11" t="s">
        <v>1953</v>
      </c>
      <c r="P505" s="11" t="s">
        <v>1954</v>
      </c>
      <c r="Q505" s="11" t="s">
        <v>2001</v>
      </c>
      <c r="R505" s="11" t="s">
        <v>2002</v>
      </c>
      <c r="S505" s="11" t="s">
        <v>2003</v>
      </c>
      <c r="T505" s="11" t="s">
        <v>312</v>
      </c>
      <c r="U505" s="11" t="s">
        <v>1990</v>
      </c>
      <c r="V505" s="12" t="s">
        <v>2004</v>
      </c>
      <c r="W505" s="11" t="s">
        <v>2005</v>
      </c>
      <c r="X505" s="14">
        <v>274</v>
      </c>
      <c r="Y505" s="14">
        <v>3230</v>
      </c>
      <c r="Z505" s="14">
        <v>274</v>
      </c>
      <c r="AA505" s="15">
        <v>0.92389367000477696</v>
      </c>
      <c r="AB505" s="16">
        <v>0.69625503454412796</v>
      </c>
      <c r="AC505" s="17">
        <v>3780382</v>
      </c>
      <c r="AD505" s="14">
        <v>109775</v>
      </c>
      <c r="AE505" s="14">
        <v>109775</v>
      </c>
      <c r="AF505" s="14">
        <v>13797.0145985401</v>
      </c>
      <c r="AG505" s="14">
        <v>13797.0145985401</v>
      </c>
      <c r="AH505" s="14">
        <v>25684</v>
      </c>
      <c r="AI505" s="14">
        <v>25684</v>
      </c>
      <c r="AJ505" s="14">
        <v>11</v>
      </c>
      <c r="AK505" s="14">
        <v>42</v>
      </c>
      <c r="AL505" s="14">
        <v>0</v>
      </c>
      <c r="AM505" s="14">
        <v>0</v>
      </c>
      <c r="AN505" s="14">
        <v>0</v>
      </c>
      <c r="AO505" s="14">
        <v>2</v>
      </c>
      <c r="AP505" s="14">
        <v>44</v>
      </c>
      <c r="AQ505" s="22">
        <f>VLOOKUP($B505,Sheet3!$A:$Z,3,FALSE)</f>
        <v>2.0168562245244663E-3</v>
      </c>
      <c r="AR505" s="22">
        <f>VLOOKUP($B505,Sheet3!$A:$Z,4,FALSE)</f>
        <v>1.8852920036994442E-3</v>
      </c>
      <c r="AS505" s="22">
        <f>VLOOKUP($B505,Sheet3!$A:$Z,5,FALSE)</f>
        <v>1.9614208327523282E-3</v>
      </c>
      <c r="AT505" s="22">
        <f>VLOOKUP($B505,Sheet3!$A:$Z,6,FALSE)</f>
        <v>2.1861223204729489E-3</v>
      </c>
      <c r="AU505" s="22">
        <f>VLOOKUP($B505,Sheet3!$A:$Z,6,FALSE)</f>
        <v>2.1861223204729489E-3</v>
      </c>
      <c r="AV505" s="22">
        <f>VLOOKUP($B505,Sheet3!$A:$Z,8,FALSE)</f>
        <v>3.8175130343342111E-3</v>
      </c>
      <c r="AW505" s="22">
        <f>VLOOKUP($B505,Sheet3!$A:$Z,9,FALSE)</f>
        <v>2.0713738919795645E-3</v>
      </c>
      <c r="AX505" s="22">
        <f>VLOOKUP($B505,Sheet3!$A:$Z,10,FALSE)</f>
        <v>2.7568249080483888E-3</v>
      </c>
      <c r="AY505" s="22">
        <f>VLOOKUP($B505,Sheet3!$A:$Z,11,FALSE)</f>
        <v>3.7330523108535618E-3</v>
      </c>
      <c r="AZ505" s="22">
        <f>VLOOKUP($B505,Sheet3!$A:$Z,12,FALSE)</f>
        <v>3.1786145901559134E-4</v>
      </c>
      <c r="BA505" s="22">
        <f>VLOOKUP($B505,Sheet3!$A:$Z,13,FALSE)</f>
        <v>3.0344021273765965E-3</v>
      </c>
      <c r="BB505" s="22">
        <f>VLOOKUP($B505,Sheet3!$A:$Z,14,FALSE)</f>
        <v>2.1397697657128052E-4</v>
      </c>
      <c r="BC505" s="23">
        <f>VLOOKUP($B505,Sheet3!$A:$Z,15,FALSE)</f>
        <v>2.73168499284932E-3</v>
      </c>
      <c r="BD505" s="22">
        <f>VLOOKUP($B505,Sheet3!$A:$Z,16,FALSE)</f>
        <v>2.6216537984338835E-3</v>
      </c>
      <c r="BE505" s="22">
        <f>VLOOKUP($B505,Sheet3!$A:$Z,17,FALSE)</f>
        <v>3.0427062970665546E-3</v>
      </c>
      <c r="BF505" s="22">
        <f>VLOOKUP($B505,Sheet3!$A:$Z,18,FALSE)</f>
        <v>2.5554118225491421E-3</v>
      </c>
      <c r="BG505" s="22">
        <f>VLOOKUP($B505,Sheet3!$A:$Z,19,FALSE)</f>
        <v>2.7940706361991295E-3</v>
      </c>
      <c r="BH505" s="22">
        <f>VLOOKUP($B505,Sheet3!$A:$Z,20,FALSE)</f>
        <v>1.1972694655356106E-3</v>
      </c>
      <c r="BI505" s="22">
        <f>VLOOKUP($B505,Sheet3!$A:$Z,21,FALSE)</f>
        <v>1.3001167276782833E-3</v>
      </c>
      <c r="BJ505" s="22">
        <f>VLOOKUP($B505,Sheet3!$A:$Z,22,FALSE)</f>
        <v>2.1465522251493748E-3</v>
      </c>
      <c r="BK505" s="22">
        <f>VLOOKUP($B505,Sheet3!$A:$Z,23,FALSE)</f>
        <v>1.9841192376247288E-3</v>
      </c>
      <c r="BL505" s="22">
        <f>VLOOKUP($B505,Sheet3!$A:$Z,24,FALSE)</f>
        <v>2.3841919479763063E-3</v>
      </c>
      <c r="BM505" s="22">
        <f>VLOOKUP($B505,Sheet3!$A:$Z,25,FALSE)</f>
        <v>2.7834045283640333E-3</v>
      </c>
      <c r="BN505" s="22">
        <f>VLOOKUP($B505,Sheet3!$A:$Z,25,FALSE)</f>
        <v>2.7834045283640333E-3</v>
      </c>
    </row>
    <row r="506" spans="1:66" hidden="1" x14ac:dyDescent="0.2">
      <c r="A506" t="str">
        <f>VLOOKUP(B506,Sheet3!A:B,2,FALSE)</f>
        <v>compare with baikal</v>
      </c>
      <c r="B506" s="12" t="s">
        <v>71</v>
      </c>
      <c r="C506" s="13">
        <v>97.97</v>
      </c>
      <c r="D506" s="13">
        <v>2.36</v>
      </c>
      <c r="E506" s="12" t="s">
        <v>2000</v>
      </c>
      <c r="F506" s="11" t="s">
        <v>2020</v>
      </c>
      <c r="G506" s="13" t="s">
        <v>307</v>
      </c>
      <c r="H506" s="12"/>
      <c r="I506" s="12"/>
      <c r="J506" s="12" t="s">
        <v>308</v>
      </c>
      <c r="K506" s="12">
        <v>22</v>
      </c>
      <c r="L506" s="12">
        <v>96.08</v>
      </c>
      <c r="M506" s="12">
        <v>1.96</v>
      </c>
      <c r="N506" s="11" t="s">
        <v>309</v>
      </c>
      <c r="O506" s="11" t="s">
        <v>1953</v>
      </c>
      <c r="P506" s="11" t="s">
        <v>1954</v>
      </c>
      <c r="Q506" s="11" t="s">
        <v>312</v>
      </c>
      <c r="R506" s="11" t="s">
        <v>312</v>
      </c>
      <c r="S506" s="11" t="s">
        <v>312</v>
      </c>
      <c r="T506" s="11" t="s">
        <v>312</v>
      </c>
      <c r="U506" s="11" t="s">
        <v>2011</v>
      </c>
      <c r="V506" s="12" t="s">
        <v>2021</v>
      </c>
      <c r="W506" s="11" t="s">
        <v>2013</v>
      </c>
      <c r="X506" s="14">
        <v>60</v>
      </c>
      <c r="Y506" s="14">
        <v>1971</v>
      </c>
      <c r="Z506" s="14">
        <v>60</v>
      </c>
      <c r="AA506" s="15">
        <v>0.941339478549024</v>
      </c>
      <c r="AB506" s="16">
        <v>0.67517527611867401</v>
      </c>
      <c r="AC506" s="17">
        <v>2211368</v>
      </c>
      <c r="AD506" s="14">
        <v>200012</v>
      </c>
      <c r="AE506" s="14">
        <v>200012</v>
      </c>
      <c r="AF506" s="14">
        <v>36856.133333333302</v>
      </c>
      <c r="AG506" s="14">
        <v>36856.133333333302</v>
      </c>
      <c r="AH506" s="14">
        <v>137946</v>
      </c>
      <c r="AI506" s="14">
        <v>137946</v>
      </c>
      <c r="AJ506" s="14">
        <v>11</v>
      </c>
      <c r="AK506" s="14">
        <v>44</v>
      </c>
      <c r="AL506" s="14">
        <v>0</v>
      </c>
      <c r="AM506" s="14">
        <v>0</v>
      </c>
      <c r="AN506" s="14">
        <v>0</v>
      </c>
      <c r="AO506" s="14">
        <v>0</v>
      </c>
      <c r="AP506" s="14">
        <v>44</v>
      </c>
      <c r="AQ506" s="22">
        <f>VLOOKUP($B506,Sheet3!$A:$Z,3,FALSE)</f>
        <v>2.002338919019857E-3</v>
      </c>
      <c r="AR506" s="22">
        <f>VLOOKUP($B506,Sheet3!$A:$Z,4,FALSE)</f>
        <v>2.465131313654488E-3</v>
      </c>
      <c r="AS506" s="22">
        <f>VLOOKUP($B506,Sheet3!$A:$Z,5,FALSE)</f>
        <v>2.0532940770165821E-3</v>
      </c>
      <c r="AT506" s="22">
        <f>VLOOKUP($B506,Sheet3!$A:$Z,6,FALSE)</f>
        <v>2.8414882007485103E-3</v>
      </c>
      <c r="AU506" s="22">
        <f>VLOOKUP($B506,Sheet3!$A:$Z,6,FALSE)</f>
        <v>2.8414882007485103E-3</v>
      </c>
      <c r="AV506" s="22">
        <f>VLOOKUP($B506,Sheet3!$A:$Z,8,FALSE)</f>
        <v>2.5165911250445358E-3</v>
      </c>
      <c r="AW506" s="22">
        <f>VLOOKUP($B506,Sheet3!$A:$Z,9,FALSE)</f>
        <v>2.0448295549802208E-3</v>
      </c>
      <c r="AX506" s="22">
        <f>VLOOKUP($B506,Sheet3!$A:$Z,10,FALSE)</f>
        <v>3.5633784064232933E-3</v>
      </c>
      <c r="AY506" s="22">
        <f>VLOOKUP($B506,Sheet3!$A:$Z,11,FALSE)</f>
        <v>5.6449555510853138E-3</v>
      </c>
      <c r="AZ506" s="22">
        <f>VLOOKUP($B506,Sheet3!$A:$Z,12,FALSE)</f>
        <v>2.2563493145512018E-4</v>
      </c>
      <c r="BA506" s="22">
        <f>VLOOKUP($B506,Sheet3!$A:$Z,13,FALSE)</f>
        <v>4.1792046333677096E-3</v>
      </c>
      <c r="BB506" s="22">
        <f>VLOOKUP($B506,Sheet3!$A:$Z,14,FALSE)</f>
        <v>2.0411679153538529E-4</v>
      </c>
      <c r="BC506" s="23">
        <f>VLOOKUP($B506,Sheet3!$A:$Z,15,FALSE)</f>
        <v>3.4951543344572079E-3</v>
      </c>
      <c r="BD506" s="22">
        <f>VLOOKUP($B506,Sheet3!$A:$Z,16,FALSE)</f>
        <v>1.3758581713871321E-3</v>
      </c>
      <c r="BE506" s="22">
        <f>VLOOKUP($B506,Sheet3!$A:$Z,17,FALSE)</f>
        <v>1.2471613621094233E-3</v>
      </c>
      <c r="BF506" s="22">
        <f>VLOOKUP($B506,Sheet3!$A:$Z,18,FALSE)</f>
        <v>1.5948834307960022E-3</v>
      </c>
      <c r="BG506" s="22">
        <f>VLOOKUP($B506,Sheet3!$A:$Z,19,FALSE)</f>
        <v>1.8060514508831938E-3</v>
      </c>
      <c r="BH506" s="22">
        <f>VLOOKUP($B506,Sheet3!$A:$Z,20,FALSE)</f>
        <v>6.9093027978540142E-4</v>
      </c>
      <c r="BI506" s="22">
        <f>VLOOKUP($B506,Sheet3!$A:$Z,21,FALSE)</f>
        <v>7.3051089529871892E-4</v>
      </c>
      <c r="BJ506" s="22">
        <f>VLOOKUP($B506,Sheet3!$A:$Z,22,FALSE)</f>
        <v>2.5440244002914794E-3</v>
      </c>
      <c r="BK506" s="22">
        <f>VLOOKUP($B506,Sheet3!$A:$Z,23,FALSE)</f>
        <v>2.5414922261393965E-3</v>
      </c>
      <c r="BL506" s="22">
        <f>VLOOKUP($B506,Sheet3!$A:$Z,24,FALSE)</f>
        <v>2.6806078679557015E-3</v>
      </c>
      <c r="BM506" s="22">
        <f>VLOOKUP($B506,Sheet3!$A:$Z,25,FALSE)</f>
        <v>3.8151321470285028E-3</v>
      </c>
      <c r="BN506" s="22">
        <f>VLOOKUP($B506,Sheet3!$A:$Z,25,FALSE)</f>
        <v>3.8151321470285028E-3</v>
      </c>
    </row>
    <row r="507" spans="1:66" hidden="1" x14ac:dyDescent="0.2">
      <c r="A507">
        <f>VLOOKUP(B507,Sheet3!A:B,2,FALSE)</f>
        <v>0</v>
      </c>
      <c r="B507" s="12" t="s">
        <v>1984</v>
      </c>
      <c r="C507" s="13">
        <v>74.73</v>
      </c>
      <c r="D507" s="13">
        <v>9.7200000000000006</v>
      </c>
      <c r="E507" s="12" t="s">
        <v>1968</v>
      </c>
      <c r="F507" s="11" t="s">
        <v>1972</v>
      </c>
      <c r="G507" s="13" t="s">
        <v>307</v>
      </c>
      <c r="H507" s="12"/>
      <c r="I507" s="12"/>
      <c r="J507" s="12" t="s">
        <v>308</v>
      </c>
      <c r="K507" s="12">
        <v>3</v>
      </c>
      <c r="L507" s="12">
        <v>62.75</v>
      </c>
      <c r="M507" s="12">
        <v>3.92</v>
      </c>
      <c r="N507" s="11"/>
      <c r="O507" s="11"/>
      <c r="P507" s="11"/>
      <c r="Q507" s="11"/>
      <c r="R507" s="11"/>
      <c r="S507" s="11"/>
      <c r="T507" s="11"/>
      <c r="U507" s="11" t="s">
        <v>1972</v>
      </c>
      <c r="V507" s="12" t="s">
        <v>1985</v>
      </c>
      <c r="W507" s="11"/>
      <c r="X507" s="14">
        <v>2439</v>
      </c>
      <c r="Y507" s="14">
        <v>6355</v>
      </c>
      <c r="Z507" s="14">
        <v>2439</v>
      </c>
      <c r="AA507" s="15">
        <v>0.875096612340583</v>
      </c>
      <c r="AB507" s="16">
        <v>0.64008141199899804</v>
      </c>
      <c r="AC507" s="17">
        <v>6093942</v>
      </c>
      <c r="AD507" s="14">
        <v>31182</v>
      </c>
      <c r="AE507" s="14">
        <v>31182</v>
      </c>
      <c r="AF507" s="14">
        <v>2498.5412054120502</v>
      </c>
      <c r="AG507" s="14">
        <v>2498.5412054120502</v>
      </c>
      <c r="AH507" s="14">
        <v>2869</v>
      </c>
      <c r="AI507" s="14">
        <v>2869</v>
      </c>
      <c r="AJ507" s="14">
        <v>11</v>
      </c>
      <c r="AK507" s="14">
        <v>35</v>
      </c>
      <c r="AL507" s="14">
        <v>0</v>
      </c>
      <c r="AM507" s="14">
        <v>0</v>
      </c>
      <c r="AN507" s="14">
        <v>0</v>
      </c>
      <c r="AO507" s="14">
        <v>3</v>
      </c>
      <c r="AP507" s="14">
        <v>38</v>
      </c>
      <c r="AQ507" s="22">
        <f>VLOOKUP($B507,Sheet3!$A:$Z,3,FALSE)</f>
        <v>4.7413688116388971E-5</v>
      </c>
      <c r="AR507" s="22">
        <f>VLOOKUP($B507,Sheet3!$A:$Z,4,FALSE)</f>
        <v>2.3327787050495953E-4</v>
      </c>
      <c r="AS507" s="22">
        <f>VLOOKUP($B507,Sheet3!$A:$Z,5,FALSE)</f>
        <v>1.2752602190696754E-4</v>
      </c>
      <c r="AT507" s="22">
        <f>VLOOKUP($B507,Sheet3!$A:$Z,6,FALSE)</f>
        <v>3.3043074922571125E-4</v>
      </c>
      <c r="AU507" s="22">
        <f>VLOOKUP($B507,Sheet3!$A:$Z,6,FALSE)</f>
        <v>3.3043074922571125E-4</v>
      </c>
      <c r="AV507" s="22">
        <f>VLOOKUP($B507,Sheet3!$A:$Z,8,FALSE)</f>
        <v>6.0293745153027787E-7</v>
      </c>
      <c r="AW507" s="22">
        <f>VLOOKUP($B507,Sheet3!$A:$Z,9,FALSE)</f>
        <v>3.9167861418056807E-6</v>
      </c>
      <c r="AX507" s="22">
        <f>VLOOKUP($B507,Sheet3!$A:$Z,10,FALSE)</f>
        <v>7.4953549695250263E-7</v>
      </c>
      <c r="AY507" s="22">
        <f>VLOOKUP($B507,Sheet3!$A:$Z,11,FALSE)</f>
        <v>1.209603036023613E-6</v>
      </c>
      <c r="AZ507" s="22">
        <f>VLOOKUP($B507,Sheet3!$A:$Z,12,FALSE)</f>
        <v>6.109246289916158E-6</v>
      </c>
      <c r="BA507" s="22">
        <f>VLOOKUP($B507,Sheet3!$A:$Z,13,FALSE)</f>
        <v>8.4415932994435869E-7</v>
      </c>
      <c r="BB507" s="22">
        <f>VLOOKUP($B507,Sheet3!$A:$Z,14,FALSE)</f>
        <v>5.3177884520726062E-6</v>
      </c>
      <c r="BC507" s="23">
        <f>VLOOKUP($B507,Sheet3!$A:$Z,15,FALSE)</f>
        <v>8.90444225397895E-7</v>
      </c>
      <c r="BD507" s="22">
        <f>VLOOKUP($B507,Sheet3!$A:$Z,16,FALSE)</f>
        <v>9.9328834785855664E-6</v>
      </c>
      <c r="BE507" s="22">
        <f>VLOOKUP($B507,Sheet3!$A:$Z,17,FALSE)</f>
        <v>6.129658652477899E-4</v>
      </c>
      <c r="BF507" s="22">
        <f>VLOOKUP($B507,Sheet3!$A:$Z,18,FALSE)</f>
        <v>5.1244976155234039E-4</v>
      </c>
      <c r="BG507" s="22">
        <f>VLOOKUP($B507,Sheet3!$A:$Z,19,FALSE)</f>
        <v>9.4460408181157139E-7</v>
      </c>
      <c r="BH507" s="22">
        <f>VLOOKUP($B507,Sheet3!$A:$Z,20,FALSE)</f>
        <v>3.5345022420905805E-6</v>
      </c>
      <c r="BI507" s="22">
        <f>VLOOKUP($B507,Sheet3!$A:$Z,21,FALSE)</f>
        <v>5.4615689241469999E-6</v>
      </c>
      <c r="BJ507" s="22">
        <f>VLOOKUP($B507,Sheet3!$A:$Z,22,FALSE)</f>
        <v>8.3106393847142923E-7</v>
      </c>
      <c r="BK507" s="22">
        <f>VLOOKUP($B507,Sheet3!$A:$Z,23,FALSE)</f>
        <v>1.2841083244094081E-6</v>
      </c>
      <c r="BL507" s="22">
        <f>VLOOKUP($B507,Sheet3!$A:$Z,24,FALSE)</f>
        <v>1.8243892799567799E-6</v>
      </c>
      <c r="BM507" s="22">
        <f>VLOOKUP($B507,Sheet3!$A:$Z,25,FALSE)</f>
        <v>1.1925335325925848E-6</v>
      </c>
      <c r="BN507" s="22">
        <f>VLOOKUP($B507,Sheet3!$A:$Z,25,FALSE)</f>
        <v>1.1925335325925848E-6</v>
      </c>
    </row>
    <row r="508" spans="1:66" hidden="1" x14ac:dyDescent="0.2">
      <c r="A508" t="str">
        <f>VLOOKUP(B508,Sheet3!A:B,2,FALSE)</f>
        <v>compare with baikal</v>
      </c>
      <c r="B508" s="12" t="s">
        <v>173</v>
      </c>
      <c r="C508" s="13">
        <v>97.06</v>
      </c>
      <c r="D508" s="13">
        <v>5.54</v>
      </c>
      <c r="E508" s="12" t="s">
        <v>1968</v>
      </c>
      <c r="F508" s="11" t="s">
        <v>1979</v>
      </c>
      <c r="G508" s="13" t="s">
        <v>307</v>
      </c>
      <c r="H508" s="12"/>
      <c r="I508" s="12"/>
      <c r="J508" s="12" t="s">
        <v>308</v>
      </c>
      <c r="K508" s="12">
        <v>7</v>
      </c>
      <c r="L508" s="12">
        <v>96.08</v>
      </c>
      <c r="M508" s="12">
        <v>0</v>
      </c>
      <c r="N508" s="11" t="s">
        <v>309</v>
      </c>
      <c r="O508" s="11" t="s">
        <v>1953</v>
      </c>
      <c r="P508" s="11" t="s">
        <v>1954</v>
      </c>
      <c r="Q508" s="11" t="s">
        <v>1980</v>
      </c>
      <c r="R508" s="11" t="s">
        <v>1981</v>
      </c>
      <c r="S508" s="11" t="s">
        <v>312</v>
      </c>
      <c r="T508" s="11" t="s">
        <v>312</v>
      </c>
      <c r="U508" s="11" t="s">
        <v>1972</v>
      </c>
      <c r="V508" s="12" t="s">
        <v>1982</v>
      </c>
      <c r="W508" s="11" t="s">
        <v>1983</v>
      </c>
      <c r="X508" s="14">
        <v>554</v>
      </c>
      <c r="Y508" s="14">
        <v>6809</v>
      </c>
      <c r="Z508" s="14">
        <v>554</v>
      </c>
      <c r="AA508" s="15">
        <v>0.88429267385142296</v>
      </c>
      <c r="AB508" s="16">
        <v>0.65393904225105104</v>
      </c>
      <c r="AC508" s="17">
        <v>8578532</v>
      </c>
      <c r="AD508" s="14">
        <v>87989</v>
      </c>
      <c r="AE508" s="14">
        <v>87989</v>
      </c>
      <c r="AF508" s="14">
        <v>15484.714801444001</v>
      </c>
      <c r="AG508" s="14">
        <v>15484.714801444001</v>
      </c>
      <c r="AH508" s="14">
        <v>25921</v>
      </c>
      <c r="AI508" s="14">
        <v>25921</v>
      </c>
      <c r="AJ508" s="14">
        <v>11</v>
      </c>
      <c r="AK508" s="14">
        <v>45</v>
      </c>
      <c r="AL508" s="14">
        <v>0</v>
      </c>
      <c r="AM508" s="14">
        <v>0</v>
      </c>
      <c r="AN508" s="14">
        <v>0</v>
      </c>
      <c r="AO508" s="14">
        <v>2</v>
      </c>
      <c r="AP508" s="14">
        <v>47</v>
      </c>
      <c r="AQ508" s="22">
        <f>VLOOKUP($B508,Sheet3!$A:$Z,3,FALSE)</f>
        <v>9.8565566625023705E-4</v>
      </c>
      <c r="AR508" s="22">
        <f>VLOOKUP($B508,Sheet3!$A:$Z,4,FALSE)</f>
        <v>7.966645552207255E-4</v>
      </c>
      <c r="AS508" s="22">
        <f>VLOOKUP($B508,Sheet3!$A:$Z,5,FALSE)</f>
        <v>1.2175146854563718E-3</v>
      </c>
      <c r="AT508" s="22">
        <f>VLOOKUP($B508,Sheet3!$A:$Z,6,FALSE)</f>
        <v>1.1511109881227881E-3</v>
      </c>
      <c r="AU508" s="22">
        <f>VLOOKUP($B508,Sheet3!$A:$Z,6,FALSE)</f>
        <v>1.1511109881227881E-3</v>
      </c>
      <c r="AV508" s="22">
        <f>VLOOKUP($B508,Sheet3!$A:$Z,8,FALSE)</f>
        <v>8.3433757424854015E-7</v>
      </c>
      <c r="AW508" s="22">
        <f>VLOOKUP($B508,Sheet3!$A:$Z,9,FALSE)</f>
        <v>2.4641769546367012E-5</v>
      </c>
      <c r="AX508" s="22">
        <f>VLOOKUP($B508,Sheet3!$A:$Z,10,FALSE)</f>
        <v>4.0303431084082213E-7</v>
      </c>
      <c r="AY508" s="22">
        <f>VLOOKUP($B508,Sheet3!$A:$Z,11,FALSE)</f>
        <v>7.478003023898665E-7</v>
      </c>
      <c r="AZ508" s="22">
        <f>VLOOKUP($B508,Sheet3!$A:$Z,12,FALSE)</f>
        <v>2.5228129430309965E-5</v>
      </c>
      <c r="BA508" s="22">
        <f>VLOOKUP($B508,Sheet3!$A:$Z,13,FALSE)</f>
        <v>5.8224690791512986E-7</v>
      </c>
      <c r="BB508" s="22">
        <f>VLOOKUP($B508,Sheet3!$A:$Z,14,FALSE)</f>
        <v>1.5632343424502315E-5</v>
      </c>
      <c r="BC508" s="23">
        <f>VLOOKUP($B508,Sheet3!$A:$Z,15,FALSE)</f>
        <v>6.2192572856987463E-7</v>
      </c>
      <c r="BD508" s="22">
        <f>VLOOKUP($B508,Sheet3!$A:$Z,16,FALSE)</f>
        <v>2.7187626369033589E-4</v>
      </c>
      <c r="BE508" s="22">
        <f>VLOOKUP($B508,Sheet3!$A:$Z,17,FALSE)</f>
        <v>1.7652040472947927E-3</v>
      </c>
      <c r="BF508" s="22">
        <f>VLOOKUP($B508,Sheet3!$A:$Z,18,FALSE)</f>
        <v>7.0437255406008653E-4</v>
      </c>
      <c r="BG508" s="22">
        <f>VLOOKUP($B508,Sheet3!$A:$Z,19,FALSE)</f>
        <v>8.3782289362636729E-7</v>
      </c>
      <c r="BH508" s="22">
        <f>VLOOKUP($B508,Sheet3!$A:$Z,20,FALSE)</f>
        <v>1.7109288813924533E-5</v>
      </c>
      <c r="BI508" s="22">
        <f>VLOOKUP($B508,Sheet3!$A:$Z,21,FALSE)</f>
        <v>3.371699960650036E-4</v>
      </c>
      <c r="BJ508" s="22">
        <f>VLOOKUP($B508,Sheet3!$A:$Z,22,FALSE)</f>
        <v>1.0861934281468827E-6</v>
      </c>
      <c r="BK508" s="22">
        <f>VLOOKUP($B508,Sheet3!$A:$Z,23,FALSE)</f>
        <v>2.0547179783712941E-6</v>
      </c>
      <c r="BL508" s="22">
        <f>VLOOKUP($B508,Sheet3!$A:$Z,24,FALSE)</f>
        <v>3.6269700451888174E-6</v>
      </c>
      <c r="BM508" s="22">
        <f>VLOOKUP($B508,Sheet3!$A:$Z,25,FALSE)</f>
        <v>1.1733144131457091E-6</v>
      </c>
      <c r="BN508" s="22">
        <f>VLOOKUP($B508,Sheet3!$A:$Z,25,FALSE)</f>
        <v>1.1733144131457091E-6</v>
      </c>
    </row>
    <row r="509" spans="1:66" hidden="1" x14ac:dyDescent="0.2">
      <c r="A509" t="str">
        <f>VLOOKUP(B509,Sheet3!A:B,2,FALSE)</f>
        <v>compare with baikal</v>
      </c>
      <c r="B509" s="12" t="s">
        <v>119</v>
      </c>
      <c r="C509" s="13">
        <v>98.99</v>
      </c>
      <c r="D509" s="13">
        <v>4.7300000000000004</v>
      </c>
      <c r="E509" s="12" t="s">
        <v>1968</v>
      </c>
      <c r="F509" s="11" t="s">
        <v>1979</v>
      </c>
      <c r="G509" s="13" t="s">
        <v>307</v>
      </c>
      <c r="H509" s="12"/>
      <c r="I509" s="12"/>
      <c r="J509" s="12" t="s">
        <v>308</v>
      </c>
      <c r="K509" s="12">
        <v>13</v>
      </c>
      <c r="L509" s="12">
        <v>96.08</v>
      </c>
      <c r="M509" s="12">
        <v>0</v>
      </c>
      <c r="N509" s="11" t="s">
        <v>309</v>
      </c>
      <c r="O509" s="11" t="s">
        <v>1953</v>
      </c>
      <c r="P509" s="11" t="s">
        <v>1954</v>
      </c>
      <c r="Q509" s="11" t="s">
        <v>1970</v>
      </c>
      <c r="R509" s="11" t="s">
        <v>1971</v>
      </c>
      <c r="S509" s="11" t="s">
        <v>312</v>
      </c>
      <c r="T509" s="11" t="s">
        <v>312</v>
      </c>
      <c r="U509" s="11" t="s">
        <v>1972</v>
      </c>
      <c r="V509" s="12" t="s">
        <v>1988</v>
      </c>
      <c r="W509" s="11" t="s">
        <v>1978</v>
      </c>
      <c r="X509" s="14">
        <v>460</v>
      </c>
      <c r="Y509" s="14">
        <v>5885</v>
      </c>
      <c r="Z509" s="14">
        <v>460</v>
      </c>
      <c r="AA509" s="15">
        <v>0.85331028396644104</v>
      </c>
      <c r="AB509" s="16">
        <v>0.59899916907172202</v>
      </c>
      <c r="AC509" s="17">
        <v>6672056</v>
      </c>
      <c r="AD509" s="14">
        <v>108403</v>
      </c>
      <c r="AE509" s="14">
        <v>108403</v>
      </c>
      <c r="AF509" s="14">
        <v>14504.4695652173</v>
      </c>
      <c r="AG509" s="14">
        <v>14504.4695652173</v>
      </c>
      <c r="AH509" s="14">
        <v>21072</v>
      </c>
      <c r="AI509" s="14">
        <v>21072</v>
      </c>
      <c r="AJ509" s="14">
        <v>11</v>
      </c>
      <c r="AK509" s="14">
        <v>42</v>
      </c>
      <c r="AL509" s="14">
        <v>0</v>
      </c>
      <c r="AM509" s="14">
        <v>1</v>
      </c>
      <c r="AN509" s="14">
        <v>0</v>
      </c>
      <c r="AO509" s="14">
        <v>2</v>
      </c>
      <c r="AP509" s="14">
        <v>45</v>
      </c>
      <c r="AQ509" s="22">
        <f>VLOOKUP($B509,Sheet3!$A:$Z,3,FALSE)</f>
        <v>6.5727986779010039E-4</v>
      </c>
      <c r="AR509" s="22">
        <f>VLOOKUP($B509,Sheet3!$A:$Z,4,FALSE)</f>
        <v>1.334090859626067E-3</v>
      </c>
      <c r="AS509" s="22">
        <f>VLOOKUP($B509,Sheet3!$A:$Z,5,FALSE)</f>
        <v>1.1760126521087751E-3</v>
      </c>
      <c r="AT509" s="22">
        <f>VLOOKUP($B509,Sheet3!$A:$Z,6,FALSE)</f>
        <v>7.988553315352371E-4</v>
      </c>
      <c r="AU509" s="22">
        <f>VLOOKUP($B509,Sheet3!$A:$Z,6,FALSE)</f>
        <v>7.988553315352371E-4</v>
      </c>
      <c r="AV509" s="22">
        <f>VLOOKUP($B509,Sheet3!$A:$Z,8,FALSE)</f>
        <v>1.5301179295497297E-5</v>
      </c>
      <c r="AW509" s="22">
        <f>VLOOKUP($B509,Sheet3!$A:$Z,9,FALSE)</f>
        <v>9.190529096967234E-3</v>
      </c>
      <c r="AX509" s="22">
        <f>VLOOKUP($B509,Sheet3!$A:$Z,10,FALSE)</f>
        <v>3.504339635912963E-6</v>
      </c>
      <c r="AY509" s="22">
        <f>VLOOKUP($B509,Sheet3!$A:$Z,11,FALSE)</f>
        <v>4.4898508320736295E-6</v>
      </c>
      <c r="AZ509" s="22">
        <f>VLOOKUP($B509,Sheet3!$A:$Z,12,FALSE)</f>
        <v>8.9562067955131688E-3</v>
      </c>
      <c r="BA509" s="22">
        <f>VLOOKUP($B509,Sheet3!$A:$Z,13,FALSE)</f>
        <v>9.2758291586912817E-6</v>
      </c>
      <c r="BB509" s="22">
        <f>VLOOKUP($B509,Sheet3!$A:$Z,14,FALSE)</f>
        <v>2.6413224568388729E-3</v>
      </c>
      <c r="BC509" s="23">
        <f>VLOOKUP($B509,Sheet3!$A:$Z,15,FALSE)</f>
        <v>5.0020581824953051E-6</v>
      </c>
      <c r="BD509" s="22">
        <f>VLOOKUP($B509,Sheet3!$A:$Z,16,FALSE)</f>
        <v>9.9385673626891258E-4</v>
      </c>
      <c r="BE509" s="22">
        <f>VLOOKUP($B509,Sheet3!$A:$Z,17,FALSE)</f>
        <v>1.5698583027479215E-3</v>
      </c>
      <c r="BF509" s="22">
        <f>VLOOKUP($B509,Sheet3!$A:$Z,18,FALSE)</f>
        <v>9.5633959422188053E-4</v>
      </c>
      <c r="BG509" s="22">
        <f>VLOOKUP($B509,Sheet3!$A:$Z,19,FALSE)</f>
        <v>3.5953958443530466E-5</v>
      </c>
      <c r="BH509" s="22">
        <f>VLOOKUP($B509,Sheet3!$A:$Z,20,FALSE)</f>
        <v>6.1696501626691685E-3</v>
      </c>
      <c r="BI509" s="22">
        <f>VLOOKUP($B509,Sheet3!$A:$Z,21,FALSE)</f>
        <v>5.0160362549267904E-3</v>
      </c>
      <c r="BJ509" s="22">
        <f>VLOOKUP($B509,Sheet3!$A:$Z,22,FALSE)</f>
        <v>3.4885559502629525E-6</v>
      </c>
      <c r="BK509" s="22">
        <f>VLOOKUP($B509,Sheet3!$A:$Z,23,FALSE)</f>
        <v>5.4067337264633965E-6</v>
      </c>
      <c r="BL509" s="22">
        <f>VLOOKUP($B509,Sheet3!$A:$Z,24,FALSE)</f>
        <v>4.861340626699474E-6</v>
      </c>
      <c r="BM509" s="22">
        <f>VLOOKUP($B509,Sheet3!$A:$Z,25,FALSE)</f>
        <v>4.5330982322683394E-6</v>
      </c>
      <c r="BN509" s="22">
        <f>VLOOKUP($B509,Sheet3!$A:$Z,25,FALSE)</f>
        <v>4.5330982322683394E-6</v>
      </c>
    </row>
    <row r="510" spans="1:66" hidden="1" x14ac:dyDescent="0.2">
      <c r="A510" t="str">
        <f>VLOOKUP(B510,Sheet3!A:B,2,FALSE)</f>
        <v>compare with baikal</v>
      </c>
      <c r="B510" s="12" t="s">
        <v>115</v>
      </c>
      <c r="C510" s="13">
        <v>90.2</v>
      </c>
      <c r="D510" s="13">
        <v>2.0299999999999998</v>
      </c>
      <c r="E510" s="12" t="s">
        <v>1968</v>
      </c>
      <c r="F510" s="11" t="s">
        <v>1979</v>
      </c>
      <c r="G510" s="13" t="s">
        <v>307</v>
      </c>
      <c r="H510" s="12"/>
      <c r="I510" s="12"/>
      <c r="J510" s="12" t="s">
        <v>308</v>
      </c>
      <c r="K510" s="12">
        <v>13</v>
      </c>
      <c r="L510" s="12">
        <v>96.08</v>
      </c>
      <c r="M510" s="12">
        <v>0</v>
      </c>
      <c r="N510" s="11" t="s">
        <v>309</v>
      </c>
      <c r="O510" s="11" t="s">
        <v>1953</v>
      </c>
      <c r="P510" s="11" t="s">
        <v>1954</v>
      </c>
      <c r="Q510" s="11" t="s">
        <v>1970</v>
      </c>
      <c r="R510" s="11" t="s">
        <v>1971</v>
      </c>
      <c r="S510" s="11" t="s">
        <v>312</v>
      </c>
      <c r="T510" s="11" t="s">
        <v>312</v>
      </c>
      <c r="U510" s="11" t="s">
        <v>1972</v>
      </c>
      <c r="V510" s="12" t="s">
        <v>1992</v>
      </c>
      <c r="W510" s="11" t="s">
        <v>1993</v>
      </c>
      <c r="X510" s="14">
        <v>246</v>
      </c>
      <c r="Y510" s="14">
        <v>5529</v>
      </c>
      <c r="Z510" s="14">
        <v>246</v>
      </c>
      <c r="AA510" s="15">
        <v>0.87746226794785698</v>
      </c>
      <c r="AB510" s="16">
        <v>0.55681104691277805</v>
      </c>
      <c r="AC510" s="17">
        <v>5732063</v>
      </c>
      <c r="AD510" s="14">
        <v>155606</v>
      </c>
      <c r="AE510" s="14">
        <v>155606</v>
      </c>
      <c r="AF510" s="14">
        <v>23301.069105691</v>
      </c>
      <c r="AG510" s="14">
        <v>23301.069105691</v>
      </c>
      <c r="AH510" s="14">
        <v>48703</v>
      </c>
      <c r="AI510" s="14">
        <v>48703</v>
      </c>
      <c r="AJ510" s="14">
        <v>11</v>
      </c>
      <c r="AK510" s="14">
        <v>42</v>
      </c>
      <c r="AL510" s="14">
        <v>0</v>
      </c>
      <c r="AM510" s="14">
        <v>0</v>
      </c>
      <c r="AN510" s="14">
        <v>0</v>
      </c>
      <c r="AO510" s="14">
        <v>0</v>
      </c>
      <c r="AP510" s="14">
        <v>42</v>
      </c>
      <c r="AQ510" s="22">
        <f>VLOOKUP($B510,Sheet3!$A:$Z,3,FALSE)</f>
        <v>7.8358686097242027E-4</v>
      </c>
      <c r="AR510" s="22">
        <f>VLOOKUP($B510,Sheet3!$A:$Z,4,FALSE)</f>
        <v>1.3862668882893199E-3</v>
      </c>
      <c r="AS510" s="22">
        <f>VLOOKUP($B510,Sheet3!$A:$Z,5,FALSE)</f>
        <v>1.51211464417069E-3</v>
      </c>
      <c r="AT510" s="22">
        <f>VLOOKUP($B510,Sheet3!$A:$Z,6,FALSE)</f>
        <v>8.8100054941073831E-4</v>
      </c>
      <c r="AU510" s="22">
        <f>VLOOKUP($B510,Sheet3!$A:$Z,6,FALSE)</f>
        <v>8.8100054941073831E-4</v>
      </c>
      <c r="AV510" s="22">
        <f>VLOOKUP($B510,Sheet3!$A:$Z,8,FALSE)</f>
        <v>1.5248402512226265E-5</v>
      </c>
      <c r="AW510" s="22">
        <f>VLOOKUP($B510,Sheet3!$A:$Z,9,FALSE)</f>
        <v>5.7886510106115356E-3</v>
      </c>
      <c r="AX510" s="22">
        <f>VLOOKUP($B510,Sheet3!$A:$Z,10,FALSE)</f>
        <v>1.9883510978361213E-6</v>
      </c>
      <c r="AY510" s="22">
        <f>VLOOKUP($B510,Sheet3!$A:$Z,11,FALSE)</f>
        <v>2.821669982443654E-6</v>
      </c>
      <c r="AZ510" s="22">
        <f>VLOOKUP($B510,Sheet3!$A:$Z,12,FALSE)</f>
        <v>9.7845570032066963E-3</v>
      </c>
      <c r="BA510" s="22">
        <f>VLOOKUP($B510,Sheet3!$A:$Z,13,FALSE)</f>
        <v>2.0844460533761939E-5</v>
      </c>
      <c r="BB510" s="22">
        <f>VLOOKUP($B510,Sheet3!$A:$Z,14,FALSE)</f>
        <v>8.3605865422474637E-3</v>
      </c>
      <c r="BC510" s="23">
        <f>VLOOKUP($B510,Sheet3!$A:$Z,15,FALSE)</f>
        <v>4.3664074308222652E-6</v>
      </c>
      <c r="BD510" s="22">
        <f>VLOOKUP($B510,Sheet3!$A:$Z,16,FALSE)</f>
        <v>1.3115067348162704E-3</v>
      </c>
      <c r="BE510" s="22">
        <f>VLOOKUP($B510,Sheet3!$A:$Z,17,FALSE)</f>
        <v>2.1429452662123961E-3</v>
      </c>
      <c r="BF510" s="22">
        <f>VLOOKUP($B510,Sheet3!$A:$Z,18,FALSE)</f>
        <v>1.2909243237535018E-3</v>
      </c>
      <c r="BG510" s="22">
        <f>VLOOKUP($B510,Sheet3!$A:$Z,19,FALSE)</f>
        <v>1.3209547753393288E-4</v>
      </c>
      <c r="BH510" s="22">
        <f>VLOOKUP($B510,Sheet3!$A:$Z,20,FALSE)</f>
        <v>6.6980923679492077E-3</v>
      </c>
      <c r="BI510" s="22">
        <f>VLOOKUP($B510,Sheet3!$A:$Z,21,FALSE)</f>
        <v>2.6080138158434706E-3</v>
      </c>
      <c r="BJ510" s="22">
        <f>VLOOKUP($B510,Sheet3!$A:$Z,22,FALSE)</f>
        <v>3.5805869603191876E-6</v>
      </c>
      <c r="BK510" s="22">
        <f>VLOOKUP($B510,Sheet3!$A:$Z,23,FALSE)</f>
        <v>1.1704709777438118E-5</v>
      </c>
      <c r="BL510" s="22">
        <f>VLOOKUP($B510,Sheet3!$A:$Z,24,FALSE)</f>
        <v>1.7648083619024954E-6</v>
      </c>
      <c r="BM510" s="22">
        <f>VLOOKUP($B510,Sheet3!$A:$Z,25,FALSE)</f>
        <v>5.5475045899246723E-6</v>
      </c>
      <c r="BN510" s="22">
        <f>VLOOKUP($B510,Sheet3!$A:$Z,25,FALSE)</f>
        <v>5.5475045899246723E-6</v>
      </c>
    </row>
    <row r="511" spans="1:66" hidden="1" x14ac:dyDescent="0.2">
      <c r="A511">
        <f>VLOOKUP(B511,Sheet3!A:B,2,FALSE)</f>
        <v>0</v>
      </c>
      <c r="B511" s="12" t="s">
        <v>1989</v>
      </c>
      <c r="C511" s="13">
        <v>63.9</v>
      </c>
      <c r="D511" s="13">
        <v>5.2</v>
      </c>
      <c r="E511" s="12" t="s">
        <v>1968</v>
      </c>
      <c r="F511" s="11" t="s">
        <v>1990</v>
      </c>
      <c r="G511" s="13" t="s">
        <v>307</v>
      </c>
      <c r="H511" s="12"/>
      <c r="I511" s="12"/>
      <c r="J511" s="12" t="s">
        <v>308</v>
      </c>
      <c r="K511" s="12">
        <v>1</v>
      </c>
      <c r="L511" s="12">
        <v>64.709999999999994</v>
      </c>
      <c r="M511" s="12">
        <v>7.84</v>
      </c>
      <c r="N511" s="11"/>
      <c r="O511" s="11"/>
      <c r="P511" s="11"/>
      <c r="Q511" s="11"/>
      <c r="R511" s="11"/>
      <c r="S511" s="11"/>
      <c r="T511" s="11"/>
      <c r="U511" s="11" t="s">
        <v>1990</v>
      </c>
      <c r="V511" s="12" t="s">
        <v>1991</v>
      </c>
      <c r="W511" s="11"/>
      <c r="X511" s="14">
        <v>1823</v>
      </c>
      <c r="Y511" s="14">
        <v>5626</v>
      </c>
      <c r="Z511" s="14">
        <v>1823</v>
      </c>
      <c r="AA511" s="15">
        <v>0.88107181917209099</v>
      </c>
      <c r="AB511" s="16">
        <v>0.66823614546425003</v>
      </c>
      <c r="AC511" s="17">
        <v>5477827</v>
      </c>
      <c r="AD511" s="14">
        <v>17186</v>
      </c>
      <c r="AE511" s="14">
        <v>17186</v>
      </c>
      <c r="AF511" s="14">
        <v>3004.84201865057</v>
      </c>
      <c r="AG511" s="14">
        <v>3004.84201865057</v>
      </c>
      <c r="AH511" s="14">
        <v>3211</v>
      </c>
      <c r="AI511" s="14">
        <v>3211</v>
      </c>
      <c r="AJ511" s="14">
        <v>11</v>
      </c>
      <c r="AK511" s="14">
        <v>38</v>
      </c>
      <c r="AL511" s="14">
        <v>0</v>
      </c>
      <c r="AM511" s="14">
        <v>0</v>
      </c>
      <c r="AN511" s="14">
        <v>0</v>
      </c>
      <c r="AO511" s="14">
        <v>3</v>
      </c>
      <c r="AP511" s="14">
        <v>41</v>
      </c>
      <c r="AQ511" s="22">
        <f>VLOOKUP($B511,Sheet3!$A:$Z,3,FALSE)</f>
        <v>4.9391194709414593E-4</v>
      </c>
      <c r="AR511" s="22">
        <f>VLOOKUP($B511,Sheet3!$A:$Z,4,FALSE)</f>
        <v>8.6361549764516485E-5</v>
      </c>
      <c r="AS511" s="22">
        <f>VLOOKUP($B511,Sheet3!$A:$Z,5,FALSE)</f>
        <v>1.8870819115221913E-4</v>
      </c>
      <c r="AT511" s="22">
        <f>VLOOKUP($B511,Sheet3!$A:$Z,6,FALSE)</f>
        <v>6.6088448943387424E-5</v>
      </c>
      <c r="AU511" s="22">
        <f>VLOOKUP($B511,Sheet3!$A:$Z,6,FALSE)</f>
        <v>6.6088448943387424E-5</v>
      </c>
      <c r="AV511" s="22">
        <f>VLOOKUP($B511,Sheet3!$A:$Z,8,FALSE)</f>
        <v>6.4383059373358779E-6</v>
      </c>
      <c r="AW511" s="22">
        <f>VLOOKUP($B511,Sheet3!$A:$Z,9,FALSE)</f>
        <v>4.7379904121601325E-5</v>
      </c>
      <c r="AX511" s="22">
        <f>VLOOKUP($B511,Sheet3!$A:$Z,10,FALSE)</f>
        <v>4.914845265584103E-6</v>
      </c>
      <c r="AY511" s="22">
        <f>VLOOKUP($B511,Sheet3!$A:$Z,11,FALSE)</f>
        <v>4.6060977982343415E-6</v>
      </c>
      <c r="AZ511" s="22">
        <f>VLOOKUP($B511,Sheet3!$A:$Z,12,FALSE)</f>
        <v>8.6479428709110553E-5</v>
      </c>
      <c r="BA511" s="22">
        <f>VLOOKUP($B511,Sheet3!$A:$Z,13,FALSE)</f>
        <v>4.2560491085394984E-6</v>
      </c>
      <c r="BB511" s="22">
        <f>VLOOKUP($B511,Sheet3!$A:$Z,14,FALSE)</f>
        <v>2.9348846086989947E-5</v>
      </c>
      <c r="BC511" s="23">
        <f>VLOOKUP($B511,Sheet3!$A:$Z,15,FALSE)</f>
        <v>4.1415166230476455E-6</v>
      </c>
      <c r="BD511" s="22">
        <f>VLOOKUP($B511,Sheet3!$A:$Z,16,FALSE)</f>
        <v>1.588517153203292E-4</v>
      </c>
      <c r="BE511" s="22">
        <f>VLOOKUP($B511,Sheet3!$A:$Z,17,FALSE)</f>
        <v>1.3487118812793058E-4</v>
      </c>
      <c r="BF511" s="22">
        <f>VLOOKUP($B511,Sheet3!$A:$Z,18,FALSE)</f>
        <v>7.1155870802453046E-5</v>
      </c>
      <c r="BG511" s="22">
        <f>VLOOKUP($B511,Sheet3!$A:$Z,19,FALSE)</f>
        <v>5.9466059979163334E-6</v>
      </c>
      <c r="BH511" s="22">
        <f>VLOOKUP($B511,Sheet3!$A:$Z,20,FALSE)</f>
        <v>2.9232087776132012E-5</v>
      </c>
      <c r="BI511" s="22">
        <f>VLOOKUP($B511,Sheet3!$A:$Z,21,FALSE)</f>
        <v>6.7090730980450344E-4</v>
      </c>
      <c r="BJ511" s="22">
        <f>VLOOKUP($B511,Sheet3!$A:$Z,22,FALSE)</f>
        <v>5.6535173738528228E-6</v>
      </c>
      <c r="BK511" s="22">
        <f>VLOOKUP($B511,Sheet3!$A:$Z,23,FALSE)</f>
        <v>7.6022477180462898E-6</v>
      </c>
      <c r="BL511" s="22">
        <f>VLOOKUP($B511,Sheet3!$A:$Z,24,FALSE)</f>
        <v>1.2955976087137185E-5</v>
      </c>
      <c r="BM511" s="22">
        <f>VLOOKUP($B511,Sheet3!$A:$Z,25,FALSE)</f>
        <v>6.9075591136562049E-6</v>
      </c>
      <c r="BN511" s="22">
        <f>VLOOKUP($B511,Sheet3!$A:$Z,25,FALSE)</f>
        <v>6.9075591136562049E-6</v>
      </c>
    </row>
    <row r="512" spans="1:66" hidden="1" x14ac:dyDescent="0.2">
      <c r="A512" t="str">
        <f>VLOOKUP(B512,Sheet3!A:B,2,FALSE)</f>
        <v>compare with baikal</v>
      </c>
      <c r="B512" s="12" t="s">
        <v>78</v>
      </c>
      <c r="C512" s="13">
        <v>97.32</v>
      </c>
      <c r="D512" s="13">
        <v>0.71</v>
      </c>
      <c r="E512" s="12" t="s">
        <v>1968</v>
      </c>
      <c r="F512" s="11" t="s">
        <v>1969</v>
      </c>
      <c r="G512" s="13" t="s">
        <v>307</v>
      </c>
      <c r="H512" s="12"/>
      <c r="I512" s="12"/>
      <c r="J512" s="12" t="s">
        <v>308</v>
      </c>
      <c r="K512" s="12">
        <v>22</v>
      </c>
      <c r="L512" s="12">
        <v>92.16</v>
      </c>
      <c r="M512" s="12">
        <v>0</v>
      </c>
      <c r="N512" s="11" t="s">
        <v>309</v>
      </c>
      <c r="O512" s="11" t="s">
        <v>1953</v>
      </c>
      <c r="P512" s="11" t="s">
        <v>1954</v>
      </c>
      <c r="Q512" s="11" t="s">
        <v>1970</v>
      </c>
      <c r="R512" s="11" t="s">
        <v>1971</v>
      </c>
      <c r="S512" s="11" t="s">
        <v>312</v>
      </c>
      <c r="T512" s="11" t="s">
        <v>312</v>
      </c>
      <c r="U512" s="11" t="s">
        <v>1972</v>
      </c>
      <c r="V512" s="12" t="s">
        <v>1973</v>
      </c>
      <c r="W512" s="11" t="s">
        <v>1974</v>
      </c>
      <c r="X512" s="14">
        <v>124</v>
      </c>
      <c r="Y512" s="14">
        <v>3221</v>
      </c>
      <c r="Z512" s="14">
        <v>124</v>
      </c>
      <c r="AA512" s="15">
        <v>0.90424201396579396</v>
      </c>
      <c r="AB512" s="16">
        <v>0.65247156642775195</v>
      </c>
      <c r="AC512" s="17">
        <v>3923443</v>
      </c>
      <c r="AD512" s="14">
        <v>228427</v>
      </c>
      <c r="AE512" s="14">
        <v>228427</v>
      </c>
      <c r="AF512" s="14">
        <v>31640.669354838701</v>
      </c>
      <c r="AG512" s="14">
        <v>31640.669354838701</v>
      </c>
      <c r="AH512" s="14">
        <v>60187</v>
      </c>
      <c r="AI512" s="14">
        <v>60187</v>
      </c>
      <c r="AJ512" s="14">
        <v>11</v>
      </c>
      <c r="AK512" s="14">
        <v>46</v>
      </c>
      <c r="AL512" s="14">
        <v>0</v>
      </c>
      <c r="AM512" s="14">
        <v>0</v>
      </c>
      <c r="AN512" s="14">
        <v>0</v>
      </c>
      <c r="AO512" s="14">
        <v>1</v>
      </c>
      <c r="AP512" s="14">
        <v>47</v>
      </c>
      <c r="AQ512" s="22">
        <f>VLOOKUP($B512,Sheet3!$A:$Z,3,FALSE)</f>
        <v>1.7224127689108547E-3</v>
      </c>
      <c r="AR512" s="22">
        <f>VLOOKUP($B512,Sheet3!$A:$Z,4,FALSE)</f>
        <v>2.2001736550579872E-3</v>
      </c>
      <c r="AS512" s="22">
        <f>VLOOKUP($B512,Sheet3!$A:$Z,5,FALSE)</f>
        <v>2.0544075886274977E-3</v>
      </c>
      <c r="AT512" s="22">
        <f>VLOOKUP($B512,Sheet3!$A:$Z,6,FALSE)</f>
        <v>2.2880029068684227E-3</v>
      </c>
      <c r="AU512" s="22">
        <f>VLOOKUP($B512,Sheet3!$A:$Z,6,FALSE)</f>
        <v>2.2880029068684227E-3</v>
      </c>
      <c r="AV512" s="22">
        <f>VLOOKUP($B512,Sheet3!$A:$Z,8,FALSE)</f>
        <v>4.7025915383537634E-3</v>
      </c>
      <c r="AW512" s="22">
        <f>VLOOKUP($B512,Sheet3!$A:$Z,9,FALSE)</f>
        <v>1.9922936415164953E-3</v>
      </c>
      <c r="AX512" s="22">
        <f>VLOOKUP($B512,Sheet3!$A:$Z,10,FALSE)</f>
        <v>2.6702827663286129E-3</v>
      </c>
      <c r="AY512" s="22">
        <f>VLOOKUP($B512,Sheet3!$A:$Z,11,FALSE)</f>
        <v>3.8821750685854323E-3</v>
      </c>
      <c r="AZ512" s="22">
        <f>VLOOKUP($B512,Sheet3!$A:$Z,12,FALSE)</f>
        <v>4.0804756239774223E-5</v>
      </c>
      <c r="BA512" s="22">
        <f>VLOOKUP($B512,Sheet3!$A:$Z,13,FALSE)</f>
        <v>3.2169421594678777E-3</v>
      </c>
      <c r="BB512" s="22">
        <f>VLOOKUP($B512,Sheet3!$A:$Z,14,FALSE)</f>
        <v>7.1441831043842326E-5</v>
      </c>
      <c r="BC512" s="23">
        <f>VLOOKUP($B512,Sheet3!$A:$Z,15,FALSE)</f>
        <v>4.0948719414510802E-3</v>
      </c>
      <c r="BD512" s="22">
        <f>VLOOKUP($B512,Sheet3!$A:$Z,16,FALSE)</f>
        <v>1.9545316706698563E-3</v>
      </c>
      <c r="BE512" s="22">
        <f>VLOOKUP($B512,Sheet3!$A:$Z,17,FALSE)</f>
        <v>2.2956428878302786E-3</v>
      </c>
      <c r="BF512" s="22">
        <f>VLOOKUP($B512,Sheet3!$A:$Z,18,FALSE)</f>
        <v>2.0720677565868682E-3</v>
      </c>
      <c r="BG512" s="22">
        <f>VLOOKUP($B512,Sheet3!$A:$Z,19,FALSE)</f>
        <v>2.5225032004091187E-3</v>
      </c>
      <c r="BH512" s="22">
        <f>VLOOKUP($B512,Sheet3!$A:$Z,20,FALSE)</f>
        <v>9.4719032102088207E-4</v>
      </c>
      <c r="BI512" s="22">
        <f>VLOOKUP($B512,Sheet3!$A:$Z,21,FALSE)</f>
        <v>1.1163789702712088E-3</v>
      </c>
      <c r="BJ512" s="22">
        <f>VLOOKUP($B512,Sheet3!$A:$Z,22,FALSE)</f>
        <v>2.0644108818909076E-3</v>
      </c>
      <c r="BK512" s="22">
        <f>VLOOKUP($B512,Sheet3!$A:$Z,23,FALSE)</f>
        <v>1.4579290482251669E-3</v>
      </c>
      <c r="BL512" s="22">
        <f>VLOOKUP($B512,Sheet3!$A:$Z,24,FALSE)</f>
        <v>1.7501546502469809E-3</v>
      </c>
      <c r="BM512" s="22">
        <f>VLOOKUP($B512,Sheet3!$A:$Z,25,FALSE)</f>
        <v>2.1711994990669709E-3</v>
      </c>
      <c r="BN512" s="22">
        <f>VLOOKUP($B512,Sheet3!$A:$Z,25,FALSE)</f>
        <v>2.1711994990669709E-3</v>
      </c>
    </row>
    <row r="513" spans="1:66" hidden="1" x14ac:dyDescent="0.2">
      <c r="A513">
        <f>VLOOKUP(B513,Sheet3!A:B,2,FALSE)</f>
        <v>0</v>
      </c>
      <c r="B513" s="12" t="s">
        <v>1994</v>
      </c>
      <c r="C513" s="13">
        <v>98.65</v>
      </c>
      <c r="D513" s="13">
        <v>1.35</v>
      </c>
      <c r="E513" s="12" t="s">
        <v>1968</v>
      </c>
      <c r="F513" s="11" t="s">
        <v>1969</v>
      </c>
      <c r="G513" s="13" t="s">
        <v>307</v>
      </c>
      <c r="H513" s="12"/>
      <c r="I513" s="12"/>
      <c r="J513" s="12" t="s">
        <v>308</v>
      </c>
      <c r="K513" s="12">
        <v>4</v>
      </c>
      <c r="L513" s="12">
        <v>94.12</v>
      </c>
      <c r="M513" s="12">
        <v>0</v>
      </c>
      <c r="N513" s="11" t="s">
        <v>309</v>
      </c>
      <c r="O513" s="11" t="s">
        <v>1953</v>
      </c>
      <c r="P513" s="11" t="s">
        <v>1954</v>
      </c>
      <c r="Q513" s="11" t="s">
        <v>1970</v>
      </c>
      <c r="R513" s="11" t="s">
        <v>1971</v>
      </c>
      <c r="S513" s="11" t="s">
        <v>312</v>
      </c>
      <c r="T513" s="11" t="s">
        <v>312</v>
      </c>
      <c r="U513" s="11" t="s">
        <v>1972</v>
      </c>
      <c r="V513" s="12" t="s">
        <v>1995</v>
      </c>
      <c r="W513" s="11" t="s">
        <v>1996</v>
      </c>
      <c r="X513" s="14">
        <v>201</v>
      </c>
      <c r="Y513" s="14">
        <v>4253</v>
      </c>
      <c r="Z513" s="14">
        <v>201</v>
      </c>
      <c r="AA513" s="15">
        <v>0.890904835918779</v>
      </c>
      <c r="AB513" s="16">
        <v>0.60701752928322605</v>
      </c>
      <c r="AC513" s="17">
        <v>5055027</v>
      </c>
      <c r="AD513" s="14">
        <v>160611</v>
      </c>
      <c r="AE513" s="14">
        <v>160611</v>
      </c>
      <c r="AF513" s="14">
        <v>25149.388059701399</v>
      </c>
      <c r="AG513" s="14">
        <v>25149.388059701399</v>
      </c>
      <c r="AH513" s="14">
        <v>46897</v>
      </c>
      <c r="AI513" s="14">
        <v>46897</v>
      </c>
      <c r="AJ513" s="14">
        <v>11</v>
      </c>
      <c r="AK513" s="14">
        <v>56</v>
      </c>
      <c r="AL513" s="14">
        <v>0</v>
      </c>
      <c r="AM513" s="14">
        <v>1</v>
      </c>
      <c r="AN513" s="14">
        <v>0</v>
      </c>
      <c r="AO513" s="14">
        <v>5</v>
      </c>
      <c r="AP513" s="14">
        <v>62</v>
      </c>
      <c r="AQ513" s="22">
        <f>VLOOKUP($B513,Sheet3!$A:$Z,3,FALSE)</f>
        <v>3.442360082281368E-4</v>
      </c>
      <c r="AR513" s="22">
        <f>VLOOKUP($B513,Sheet3!$A:$Z,4,FALSE)</f>
        <v>3.8875254981841537E-4</v>
      </c>
      <c r="AS513" s="22">
        <f>VLOOKUP($B513,Sheet3!$A:$Z,5,FALSE)</f>
        <v>4.2055450908697165E-4</v>
      </c>
      <c r="AT513" s="22">
        <f>VLOOKUP($B513,Sheet3!$A:$Z,6,FALSE)</f>
        <v>3.9598901964105909E-4</v>
      </c>
      <c r="AU513" s="22">
        <f>VLOOKUP($B513,Sheet3!$A:$Z,6,FALSE)</f>
        <v>3.9598901964105909E-4</v>
      </c>
      <c r="AV513" s="22">
        <f>VLOOKUP($B513,Sheet3!$A:$Z,8,FALSE)</f>
        <v>3.517339231588372E-4</v>
      </c>
      <c r="AW513" s="22">
        <f>VLOOKUP($B513,Sheet3!$A:$Z,9,FALSE)</f>
        <v>1.014890931502075E-3</v>
      </c>
      <c r="AX513" s="22">
        <f>VLOOKUP($B513,Sheet3!$A:$Z,10,FALSE)</f>
        <v>1.6300642732321654E-4</v>
      </c>
      <c r="AY513" s="22">
        <f>VLOOKUP($B513,Sheet3!$A:$Z,11,FALSE)</f>
        <v>9.2259807229032803E-5</v>
      </c>
      <c r="AZ513" s="22">
        <f>VLOOKUP($B513,Sheet3!$A:$Z,12,FALSE)</f>
        <v>2.0893524916834202E-3</v>
      </c>
      <c r="BA513" s="22">
        <f>VLOOKUP($B513,Sheet3!$A:$Z,13,FALSE)</f>
        <v>1.4231575025461482E-4</v>
      </c>
      <c r="BB513" s="22">
        <f>VLOOKUP($B513,Sheet3!$A:$Z,14,FALSE)</f>
        <v>4.9127787304941361E-3</v>
      </c>
      <c r="BC513" s="23">
        <f>VLOOKUP($B513,Sheet3!$A:$Z,15,FALSE)</f>
        <v>1.3184005912029531E-4</v>
      </c>
      <c r="BD513" s="22">
        <f>VLOOKUP($B513,Sheet3!$A:$Z,16,FALSE)</f>
        <v>4.6031474447044137E-4</v>
      </c>
      <c r="BE513" s="22">
        <f>VLOOKUP($B513,Sheet3!$A:$Z,17,FALSE)</f>
        <v>7.8188583725793764E-4</v>
      </c>
      <c r="BF513" s="22">
        <f>VLOOKUP($B513,Sheet3!$A:$Z,18,FALSE)</f>
        <v>5.8253957984604799E-4</v>
      </c>
      <c r="BG513" s="22">
        <f>VLOOKUP($B513,Sheet3!$A:$Z,19,FALSE)</f>
        <v>3.259728805105307E-4</v>
      </c>
      <c r="BH513" s="22">
        <f>VLOOKUP($B513,Sheet3!$A:$Z,20,FALSE)</f>
        <v>9.9601595583641614E-4</v>
      </c>
      <c r="BI513" s="22">
        <f>VLOOKUP($B513,Sheet3!$A:$Z,21,FALSE)</f>
        <v>6.6389037491509776E-4</v>
      </c>
      <c r="BJ513" s="22">
        <f>VLOOKUP($B513,Sheet3!$A:$Z,22,FALSE)</f>
        <v>4.3982895432963915E-5</v>
      </c>
      <c r="BK513" s="22">
        <f>VLOOKUP($B513,Sheet3!$A:$Z,23,FALSE)</f>
        <v>6.5401401380360717E-5</v>
      </c>
      <c r="BL513" s="22">
        <f>VLOOKUP($B513,Sheet3!$A:$Z,24,FALSE)</f>
        <v>3.9981933875526649E-5</v>
      </c>
      <c r="BM513" s="22">
        <f>VLOOKUP($B513,Sheet3!$A:$Z,25,FALSE)</f>
        <v>1.1537686864353446E-4</v>
      </c>
      <c r="BN513" s="22">
        <f>VLOOKUP($B513,Sheet3!$A:$Z,25,FALSE)</f>
        <v>1.1537686864353446E-4</v>
      </c>
    </row>
    <row r="514" spans="1:66" hidden="1" x14ac:dyDescent="0.2">
      <c r="A514">
        <f>VLOOKUP(B514,Sheet3!A:B,2,FALSE)</f>
        <v>0</v>
      </c>
      <c r="B514" s="12" t="s">
        <v>1997</v>
      </c>
      <c r="C514" s="13">
        <v>85.89</v>
      </c>
      <c r="D514" s="13">
        <v>2.7</v>
      </c>
      <c r="E514" s="12" t="s">
        <v>1968</v>
      </c>
      <c r="F514" s="11" t="s">
        <v>1979</v>
      </c>
      <c r="G514" s="13" t="s">
        <v>307</v>
      </c>
      <c r="H514" s="12"/>
      <c r="I514" s="12"/>
      <c r="J514" s="12" t="s">
        <v>308</v>
      </c>
      <c r="K514" s="12">
        <v>1</v>
      </c>
      <c r="L514" s="12">
        <v>74.510000000000005</v>
      </c>
      <c r="M514" s="12">
        <v>7.89</v>
      </c>
      <c r="N514" s="11" t="s">
        <v>309</v>
      </c>
      <c r="O514" s="11" t="s">
        <v>1953</v>
      </c>
      <c r="P514" s="11" t="s">
        <v>1954</v>
      </c>
      <c r="Q514" s="11" t="s">
        <v>1970</v>
      </c>
      <c r="R514" s="11" t="s">
        <v>1971</v>
      </c>
      <c r="S514" s="11" t="s">
        <v>312</v>
      </c>
      <c r="T514" s="11" t="s">
        <v>312</v>
      </c>
      <c r="U514" s="11" t="s">
        <v>1972</v>
      </c>
      <c r="V514" s="12" t="s">
        <v>1998</v>
      </c>
      <c r="W514" s="11" t="s">
        <v>1978</v>
      </c>
      <c r="X514" s="14">
        <v>985</v>
      </c>
      <c r="Y514" s="14">
        <v>4428</v>
      </c>
      <c r="Z514" s="14">
        <v>985</v>
      </c>
      <c r="AA514" s="15">
        <v>0.91389192642740402</v>
      </c>
      <c r="AB514" s="16">
        <v>0.59151830509446401</v>
      </c>
      <c r="AC514" s="17">
        <v>4883340</v>
      </c>
      <c r="AD514" s="14">
        <v>52082</v>
      </c>
      <c r="AE514" s="14">
        <v>52082</v>
      </c>
      <c r="AF514" s="14">
        <v>4957.7055837563403</v>
      </c>
      <c r="AG514" s="14">
        <v>4957.7055837563403</v>
      </c>
      <c r="AH514" s="14">
        <v>6066</v>
      </c>
      <c r="AI514" s="14">
        <v>6066</v>
      </c>
      <c r="AJ514" s="14">
        <v>11</v>
      </c>
      <c r="AK514" s="14">
        <v>42</v>
      </c>
      <c r="AL514" s="14">
        <v>0</v>
      </c>
      <c r="AM514" s="14">
        <v>0</v>
      </c>
      <c r="AN514" s="14">
        <v>0</v>
      </c>
      <c r="AO514" s="14">
        <v>0</v>
      </c>
      <c r="AP514" s="14">
        <v>42</v>
      </c>
      <c r="AQ514" s="22">
        <f>VLOOKUP($B514,Sheet3!$A:$Z,3,FALSE)</f>
        <v>3.1841966019504341E-5</v>
      </c>
      <c r="AR514" s="22">
        <f>VLOOKUP($B514,Sheet3!$A:$Z,4,FALSE)</f>
        <v>4.4943353006272569E-5</v>
      </c>
      <c r="AS514" s="22">
        <f>VLOOKUP($B514,Sheet3!$A:$Z,5,FALSE)</f>
        <v>4.7999290137956865E-5</v>
      </c>
      <c r="AT514" s="22">
        <f>VLOOKUP($B514,Sheet3!$A:$Z,6,FALSE)</f>
        <v>3.7744251958035764E-5</v>
      </c>
      <c r="AU514" s="22">
        <f>VLOOKUP($B514,Sheet3!$A:$Z,6,FALSE)</f>
        <v>3.7744251958035764E-5</v>
      </c>
      <c r="AV514" s="22">
        <f>VLOOKUP($B514,Sheet3!$A:$Z,8,FALSE)</f>
        <v>2.345349655478941E-5</v>
      </c>
      <c r="AW514" s="22">
        <f>VLOOKUP($B514,Sheet3!$A:$Z,9,FALSE)</f>
        <v>1.4789981038122063E-4</v>
      </c>
      <c r="AX514" s="22">
        <f>VLOOKUP($B514,Sheet3!$A:$Z,10,FALSE)</f>
        <v>1.2467852997642222E-5</v>
      </c>
      <c r="AY514" s="22">
        <f>VLOOKUP($B514,Sheet3!$A:$Z,11,FALSE)</f>
        <v>1.1507737064764796E-5</v>
      </c>
      <c r="AZ514" s="22">
        <f>VLOOKUP($B514,Sheet3!$A:$Z,12,FALSE)</f>
        <v>2.9337512991369478E-4</v>
      </c>
      <c r="BA514" s="22">
        <f>VLOOKUP($B514,Sheet3!$A:$Z,13,FALSE)</f>
        <v>1.4034465492867059E-5</v>
      </c>
      <c r="BB514" s="22">
        <f>VLOOKUP($B514,Sheet3!$A:$Z,14,FALSE)</f>
        <v>8.8253100385703544E-4</v>
      </c>
      <c r="BC514" s="23">
        <f>VLOOKUP($B514,Sheet3!$A:$Z,15,FALSE)</f>
        <v>1.1604862676240887E-5</v>
      </c>
      <c r="BD514" s="22">
        <f>VLOOKUP($B514,Sheet3!$A:$Z,16,FALSE)</f>
        <v>4.7327599797102349E-5</v>
      </c>
      <c r="BE514" s="22">
        <f>VLOOKUP($B514,Sheet3!$A:$Z,17,FALSE)</f>
        <v>8.002685638621461E-5</v>
      </c>
      <c r="BF514" s="22">
        <f>VLOOKUP($B514,Sheet3!$A:$Z,18,FALSE)</f>
        <v>5.5583329485974982E-5</v>
      </c>
      <c r="BG514" s="22">
        <f>VLOOKUP($B514,Sheet3!$A:$Z,19,FALSE)</f>
        <v>2.5860432410638186E-5</v>
      </c>
      <c r="BH514" s="22">
        <f>VLOOKUP($B514,Sheet3!$A:$Z,20,FALSE)</f>
        <v>1.5242913860838959E-4</v>
      </c>
      <c r="BI514" s="22">
        <f>VLOOKUP($B514,Sheet3!$A:$Z,21,FALSE)</f>
        <v>8.0205715517388932E-5</v>
      </c>
      <c r="BJ514" s="22">
        <f>VLOOKUP($B514,Sheet3!$A:$Z,22,FALSE)</f>
        <v>9.4216727902988804E-6</v>
      </c>
      <c r="BK514" s="22">
        <f>VLOOKUP($B514,Sheet3!$A:$Z,23,FALSE)</f>
        <v>1.2584406270760906E-5</v>
      </c>
      <c r="BL514" s="22">
        <f>VLOOKUP($B514,Sheet3!$A:$Z,24,FALSE)</f>
        <v>1.1534230175443801E-5</v>
      </c>
      <c r="BM514" s="22">
        <f>VLOOKUP($B514,Sheet3!$A:$Z,25,FALSE)</f>
        <v>1.3798683918041331E-5</v>
      </c>
      <c r="BN514" s="22">
        <f>VLOOKUP($B514,Sheet3!$A:$Z,25,FALSE)</f>
        <v>1.3798683918041331E-5</v>
      </c>
    </row>
    <row r="515" spans="1:66" hidden="1" x14ac:dyDescent="0.2">
      <c r="A515" t="str">
        <f>VLOOKUP(B515,Sheet3!A:B,2,FALSE)</f>
        <v>compare with baikal</v>
      </c>
      <c r="B515" s="12" t="s">
        <v>254</v>
      </c>
      <c r="C515" s="13">
        <v>94.59</v>
      </c>
      <c r="D515" s="13">
        <v>2.0299999999999998</v>
      </c>
      <c r="E515" s="12" t="s">
        <v>1968</v>
      </c>
      <c r="F515" s="11" t="s">
        <v>1969</v>
      </c>
      <c r="G515" s="13" t="s">
        <v>307</v>
      </c>
      <c r="H515" s="12"/>
      <c r="I515" s="12"/>
      <c r="J515" s="12" t="s">
        <v>308</v>
      </c>
      <c r="K515" s="12">
        <v>5</v>
      </c>
      <c r="L515" s="12">
        <v>96.08</v>
      </c>
      <c r="M515" s="12">
        <v>1.96</v>
      </c>
      <c r="N515" s="11" t="s">
        <v>309</v>
      </c>
      <c r="O515" s="11" t="s">
        <v>1953</v>
      </c>
      <c r="P515" s="11" t="s">
        <v>1954</v>
      </c>
      <c r="Q515" s="11" t="s">
        <v>1975</v>
      </c>
      <c r="R515" s="11" t="s">
        <v>1976</v>
      </c>
      <c r="S515" s="11" t="s">
        <v>312</v>
      </c>
      <c r="T515" s="11" t="s">
        <v>312</v>
      </c>
      <c r="U515" s="11" t="s">
        <v>1972</v>
      </c>
      <c r="V515" s="12" t="s">
        <v>1977</v>
      </c>
      <c r="W515" s="11" t="s">
        <v>1978</v>
      </c>
      <c r="X515" s="14">
        <v>149</v>
      </c>
      <c r="Y515" s="14">
        <v>3205</v>
      </c>
      <c r="Z515" s="14">
        <v>149</v>
      </c>
      <c r="AA515" s="15">
        <v>0.91830768796158402</v>
      </c>
      <c r="AB515" s="16">
        <v>0.66103214427951895</v>
      </c>
      <c r="AC515" s="17">
        <v>3610658</v>
      </c>
      <c r="AD515" s="14">
        <v>185619</v>
      </c>
      <c r="AE515" s="14">
        <v>185619</v>
      </c>
      <c r="AF515" s="14">
        <v>24232.604026845602</v>
      </c>
      <c r="AG515" s="14">
        <v>24232.604026845602</v>
      </c>
      <c r="AH515" s="14">
        <v>40962</v>
      </c>
      <c r="AI515" s="14">
        <v>40962</v>
      </c>
      <c r="AJ515" s="14">
        <v>11</v>
      </c>
      <c r="AK515" s="14">
        <v>47</v>
      </c>
      <c r="AL515" s="14">
        <v>0</v>
      </c>
      <c r="AM515" s="14">
        <v>0</v>
      </c>
      <c r="AN515" s="14">
        <v>0</v>
      </c>
      <c r="AO515" s="14">
        <v>5</v>
      </c>
      <c r="AP515" s="14">
        <v>52</v>
      </c>
      <c r="AQ515" s="22">
        <f>VLOOKUP($B515,Sheet3!$A:$Z,3,FALSE)</f>
        <v>1.9970796985455545E-4</v>
      </c>
      <c r="AR515" s="22">
        <f>VLOOKUP($B515,Sheet3!$A:$Z,4,FALSE)</f>
        <v>4.77508213821378E-4</v>
      </c>
      <c r="AS515" s="22">
        <f>VLOOKUP($B515,Sheet3!$A:$Z,5,FALSE)</f>
        <v>3.7124450978760309E-4</v>
      </c>
      <c r="AT515" s="22">
        <f>VLOOKUP($B515,Sheet3!$A:$Z,6,FALSE)</f>
        <v>2.849712032170271E-4</v>
      </c>
      <c r="AU515" s="22">
        <f>VLOOKUP($B515,Sheet3!$A:$Z,6,FALSE)</f>
        <v>2.849712032170271E-4</v>
      </c>
      <c r="AV515" s="22">
        <f>VLOOKUP($B515,Sheet3!$A:$Z,8,FALSE)</f>
        <v>2.7846102209776054E-5</v>
      </c>
      <c r="AW515" s="22">
        <f>VLOOKUP($B515,Sheet3!$A:$Z,9,FALSE)</f>
        <v>2.322848183748998E-3</v>
      </c>
      <c r="AX515" s="22">
        <f>VLOOKUP($B515,Sheet3!$A:$Z,10,FALSE)</f>
        <v>1.9549295708188708E-5</v>
      </c>
      <c r="AY515" s="22">
        <f>VLOOKUP($B515,Sheet3!$A:$Z,11,FALSE)</f>
        <v>2.2618321115285769E-5</v>
      </c>
      <c r="AZ515" s="22">
        <f>VLOOKUP($B515,Sheet3!$A:$Z,12,FALSE)</f>
        <v>4.4801154601993029E-3</v>
      </c>
      <c r="BA515" s="22">
        <f>VLOOKUP($B515,Sheet3!$A:$Z,13,FALSE)</f>
        <v>2.6163170273332387E-5</v>
      </c>
      <c r="BB515" s="22">
        <f>VLOOKUP($B515,Sheet3!$A:$Z,14,FALSE)</f>
        <v>1.7048287880589194E-3</v>
      </c>
      <c r="BC515" s="23">
        <f>VLOOKUP($B515,Sheet3!$A:$Z,15,FALSE)</f>
        <v>2.0997669613186655E-5</v>
      </c>
      <c r="BD515" s="22">
        <f>VLOOKUP($B515,Sheet3!$A:$Z,16,FALSE)</f>
        <v>3.1635232986515607E-4</v>
      </c>
      <c r="BE515" s="22">
        <f>VLOOKUP($B515,Sheet3!$A:$Z,17,FALSE)</f>
        <v>5.4176072016943718E-4</v>
      </c>
      <c r="BF515" s="22">
        <f>VLOOKUP($B515,Sheet3!$A:$Z,18,FALSE)</f>
        <v>4.0689767202227803E-4</v>
      </c>
      <c r="BG515" s="22">
        <f>VLOOKUP($B515,Sheet3!$A:$Z,19,FALSE)</f>
        <v>4.2972128299219103E-5</v>
      </c>
      <c r="BH515" s="22">
        <f>VLOOKUP($B515,Sheet3!$A:$Z,20,FALSE)</f>
        <v>2.3145559668660471E-3</v>
      </c>
      <c r="BI515" s="22">
        <f>VLOOKUP($B515,Sheet3!$A:$Z,21,FALSE)</f>
        <v>9.8275007135271335E-4</v>
      </c>
      <c r="BJ515" s="22">
        <f>VLOOKUP($B515,Sheet3!$A:$Z,22,FALSE)</f>
        <v>2.1179474385361544E-5</v>
      </c>
      <c r="BK515" s="22">
        <f>VLOOKUP($B515,Sheet3!$A:$Z,23,FALSE)</f>
        <v>2.1633448201237081E-5</v>
      </c>
      <c r="BL515" s="22">
        <f>VLOOKUP($B515,Sheet3!$A:$Z,24,FALSE)</f>
        <v>3.1160380697286304E-5</v>
      </c>
      <c r="BM515" s="22">
        <f>VLOOKUP($B515,Sheet3!$A:$Z,25,FALSE)</f>
        <v>2.6337282090072725E-5</v>
      </c>
      <c r="BN515" s="22">
        <f>VLOOKUP($B515,Sheet3!$A:$Z,25,FALSE)</f>
        <v>2.6337282090072725E-5</v>
      </c>
    </row>
    <row r="516" spans="1:66" hidden="1" x14ac:dyDescent="0.2">
      <c r="A516" t="str">
        <f>VLOOKUP(B516,Sheet3!A:B,2,FALSE)</f>
        <v>compare with baikal</v>
      </c>
      <c r="B516" s="12" t="s">
        <v>46</v>
      </c>
      <c r="C516" s="13">
        <v>96.6</v>
      </c>
      <c r="D516" s="13">
        <v>2.87</v>
      </c>
      <c r="E516" s="12" t="s">
        <v>1968</v>
      </c>
      <c r="F516" s="11" t="s">
        <v>1969</v>
      </c>
      <c r="G516" s="13" t="s">
        <v>307</v>
      </c>
      <c r="H516" s="12"/>
      <c r="I516" s="12"/>
      <c r="J516" s="12" t="s">
        <v>308</v>
      </c>
      <c r="K516" s="12">
        <v>24</v>
      </c>
      <c r="L516" s="12">
        <v>94.12</v>
      </c>
      <c r="M516" s="12">
        <v>0</v>
      </c>
      <c r="N516" s="11" t="s">
        <v>309</v>
      </c>
      <c r="O516" s="11" t="s">
        <v>1953</v>
      </c>
      <c r="P516" s="11" t="s">
        <v>1954</v>
      </c>
      <c r="Q516" s="11" t="s">
        <v>1970</v>
      </c>
      <c r="R516" s="11" t="s">
        <v>1971</v>
      </c>
      <c r="S516" s="11" t="s">
        <v>312</v>
      </c>
      <c r="T516" s="11" t="s">
        <v>312</v>
      </c>
      <c r="U516" s="11" t="s">
        <v>1972</v>
      </c>
      <c r="V516" s="12" t="s">
        <v>1986</v>
      </c>
      <c r="W516" s="11" t="s">
        <v>1978</v>
      </c>
      <c r="X516" s="14">
        <v>393</v>
      </c>
      <c r="Y516" s="14">
        <v>3048</v>
      </c>
      <c r="Z516" s="14">
        <v>393</v>
      </c>
      <c r="AA516" s="15">
        <v>0.90700932919250599</v>
      </c>
      <c r="AB516" s="16">
        <v>0.60879638941194003</v>
      </c>
      <c r="AC516" s="17">
        <v>3405761</v>
      </c>
      <c r="AD516" s="14">
        <v>60288</v>
      </c>
      <c r="AE516" s="14">
        <v>60288</v>
      </c>
      <c r="AF516" s="14">
        <v>8666.0585241730205</v>
      </c>
      <c r="AG516" s="14">
        <v>8666.0585241730205</v>
      </c>
      <c r="AH516" s="14">
        <v>12892</v>
      </c>
      <c r="AI516" s="14">
        <v>12892</v>
      </c>
      <c r="AJ516" s="14">
        <v>11</v>
      </c>
      <c r="AK516" s="14">
        <v>43</v>
      </c>
      <c r="AL516" s="14">
        <v>0</v>
      </c>
      <c r="AM516" s="14">
        <v>0</v>
      </c>
      <c r="AN516" s="14">
        <v>0</v>
      </c>
      <c r="AO516" s="14">
        <v>1</v>
      </c>
      <c r="AP516" s="14">
        <v>44</v>
      </c>
      <c r="AQ516" s="22">
        <f>VLOOKUP($B516,Sheet3!$A:$Z,3,FALSE)</f>
        <v>3.2557713115889094E-3</v>
      </c>
      <c r="AR516" s="22">
        <f>VLOOKUP($B516,Sheet3!$A:$Z,4,FALSE)</f>
        <v>4.1784950807869925E-3</v>
      </c>
      <c r="AS516" s="22">
        <f>VLOOKUP($B516,Sheet3!$A:$Z,5,FALSE)</f>
        <v>3.5341307069218196E-3</v>
      </c>
      <c r="AT516" s="22">
        <f>VLOOKUP($B516,Sheet3!$A:$Z,6,FALSE)</f>
        <v>3.9794296065102513E-3</v>
      </c>
      <c r="AU516" s="22">
        <f>VLOOKUP($B516,Sheet3!$A:$Z,6,FALSE)</f>
        <v>3.9794296065102513E-3</v>
      </c>
      <c r="AV516" s="22">
        <f>VLOOKUP($B516,Sheet3!$A:$Z,8,FALSE)</f>
        <v>5.4915504677575189E-3</v>
      </c>
      <c r="AW516" s="22">
        <f>VLOOKUP($B516,Sheet3!$A:$Z,9,FALSE)</f>
        <v>5.0164590857857518E-3</v>
      </c>
      <c r="AX516" s="22">
        <f>VLOOKUP($B516,Sheet3!$A:$Z,10,FALSE)</f>
        <v>4.8571679775266776E-3</v>
      </c>
      <c r="AY516" s="22">
        <f>VLOOKUP($B516,Sheet3!$A:$Z,11,FALSE)</f>
        <v>3.9865578424022911E-3</v>
      </c>
      <c r="AZ516" s="22">
        <f>VLOOKUP($B516,Sheet3!$A:$Z,12,FALSE)</f>
        <v>6.0126527419461376E-3</v>
      </c>
      <c r="BA516" s="22">
        <f>VLOOKUP($B516,Sheet3!$A:$Z,13,FALSE)</f>
        <v>4.0337296496856245E-3</v>
      </c>
      <c r="BB516" s="22">
        <f>VLOOKUP($B516,Sheet3!$A:$Z,14,FALSE)</f>
        <v>7.7605447010617714E-3</v>
      </c>
      <c r="BC516" s="23">
        <f>VLOOKUP($B516,Sheet3!$A:$Z,15,FALSE)</f>
        <v>3.2306787145451278E-3</v>
      </c>
      <c r="BD516" s="22">
        <f>VLOOKUP($B516,Sheet3!$A:$Z,16,FALSE)</f>
        <v>4.8663950103261765E-3</v>
      </c>
      <c r="BE516" s="22">
        <f>VLOOKUP($B516,Sheet3!$A:$Z,17,FALSE)</f>
        <v>6.1139604233078886E-3</v>
      </c>
      <c r="BF516" s="22">
        <f>VLOOKUP($B516,Sheet3!$A:$Z,18,FALSE)</f>
        <v>5.4635522026167359E-3</v>
      </c>
      <c r="BG516" s="22">
        <f>VLOOKUP($B516,Sheet3!$A:$Z,19,FALSE)</f>
        <v>5.3615567834074708E-3</v>
      </c>
      <c r="BH516" s="22">
        <f>VLOOKUP($B516,Sheet3!$A:$Z,20,FALSE)</f>
        <v>4.2296343969966243E-3</v>
      </c>
      <c r="BI516" s="22">
        <f>VLOOKUP($B516,Sheet3!$A:$Z,21,FALSE)</f>
        <v>3.0867875686416439E-3</v>
      </c>
      <c r="BJ516" s="22">
        <f>VLOOKUP($B516,Sheet3!$A:$Z,22,FALSE)</f>
        <v>3.6830271070147384E-3</v>
      </c>
      <c r="BK516" s="22">
        <f>VLOOKUP($B516,Sheet3!$A:$Z,23,FALSE)</f>
        <v>2.7077737281545129E-3</v>
      </c>
      <c r="BL516" s="22">
        <f>VLOOKUP($B516,Sheet3!$A:$Z,24,FALSE)</f>
        <v>2.9472248403213911E-3</v>
      </c>
      <c r="BM516" s="22">
        <f>VLOOKUP($B516,Sheet3!$A:$Z,25,FALSE)</f>
        <v>4.5464384489991216E-3</v>
      </c>
      <c r="BN516" s="22">
        <f>VLOOKUP($B516,Sheet3!$A:$Z,25,FALSE)</f>
        <v>4.5464384489991216E-3</v>
      </c>
    </row>
    <row r="517" spans="1:66" hidden="1" x14ac:dyDescent="0.2">
      <c r="A517" t="str">
        <f>VLOOKUP(B517,Sheet3!A:B,2,FALSE)</f>
        <v>compare with baikal</v>
      </c>
      <c r="B517" s="12" t="s">
        <v>130</v>
      </c>
      <c r="C517" s="13">
        <v>98.65</v>
      </c>
      <c r="D517" s="13">
        <v>2.7</v>
      </c>
      <c r="E517" s="12" t="s">
        <v>1968</v>
      </c>
      <c r="F517" s="11" t="s">
        <v>1969</v>
      </c>
      <c r="G517" s="13" t="s">
        <v>307</v>
      </c>
      <c r="H517" s="12"/>
      <c r="I517" s="12"/>
      <c r="J517" s="12" t="s">
        <v>308</v>
      </c>
      <c r="K517" s="12">
        <v>22</v>
      </c>
      <c r="L517" s="12">
        <v>94.12</v>
      </c>
      <c r="M517" s="12">
        <v>2.63</v>
      </c>
      <c r="N517" s="11" t="s">
        <v>309</v>
      </c>
      <c r="O517" s="11" t="s">
        <v>1953</v>
      </c>
      <c r="P517" s="11" t="s">
        <v>1954</v>
      </c>
      <c r="Q517" s="11" t="s">
        <v>1970</v>
      </c>
      <c r="R517" s="11" t="s">
        <v>1971</v>
      </c>
      <c r="S517" s="11" t="s">
        <v>312</v>
      </c>
      <c r="T517" s="11" t="s">
        <v>312</v>
      </c>
      <c r="U517" s="11" t="s">
        <v>1972</v>
      </c>
      <c r="V517" s="12" t="s">
        <v>1987</v>
      </c>
      <c r="W517" s="11" t="s">
        <v>1978</v>
      </c>
      <c r="X517" s="14">
        <v>183</v>
      </c>
      <c r="Y517" s="14">
        <v>3123</v>
      </c>
      <c r="Z517" s="14">
        <v>183</v>
      </c>
      <c r="AA517" s="15">
        <v>0.89995940449823197</v>
      </c>
      <c r="AB517" s="16">
        <v>0.68999099997987201</v>
      </c>
      <c r="AC517" s="17">
        <v>3825547</v>
      </c>
      <c r="AD517" s="14">
        <v>149119</v>
      </c>
      <c r="AE517" s="14">
        <v>149119</v>
      </c>
      <c r="AF517" s="14">
        <v>20904.6284153005</v>
      </c>
      <c r="AG517" s="14">
        <v>20904.6284153005</v>
      </c>
      <c r="AH517" s="14">
        <v>42488</v>
      </c>
      <c r="AI517" s="14">
        <v>42488</v>
      </c>
      <c r="AJ517" s="14">
        <v>11</v>
      </c>
      <c r="AK517" s="14">
        <v>46</v>
      </c>
      <c r="AL517" s="14">
        <v>0</v>
      </c>
      <c r="AM517" s="14">
        <v>0</v>
      </c>
      <c r="AN517" s="14">
        <v>1</v>
      </c>
      <c r="AO517" s="14">
        <v>0</v>
      </c>
      <c r="AP517" s="14">
        <v>47</v>
      </c>
      <c r="AQ517" s="22">
        <f>VLOOKUP($B517,Sheet3!$A:$Z,3,FALSE)</f>
        <v>1.4133935184183347E-3</v>
      </c>
      <c r="AR517" s="22">
        <f>VLOOKUP($B517,Sheet3!$A:$Z,4,FALSE)</f>
        <v>1.2375496928761767E-3</v>
      </c>
      <c r="AS517" s="22">
        <f>VLOOKUP($B517,Sheet3!$A:$Z,5,FALSE)</f>
        <v>1.5274507202118271E-3</v>
      </c>
      <c r="AT517" s="22">
        <f>VLOOKUP($B517,Sheet3!$A:$Z,6,FALSE)</f>
        <v>1.6114090192371967E-3</v>
      </c>
      <c r="AU517" s="22">
        <f>VLOOKUP($B517,Sheet3!$A:$Z,6,FALSE)</f>
        <v>1.6114090192371967E-3</v>
      </c>
      <c r="AV517" s="22">
        <f>VLOOKUP($B517,Sheet3!$A:$Z,8,FALSE)</f>
        <v>3.7580595347483032E-3</v>
      </c>
      <c r="AW517" s="22">
        <f>VLOOKUP($B517,Sheet3!$A:$Z,9,FALSE)</f>
        <v>1.3908925116628934E-3</v>
      </c>
      <c r="AX517" s="22">
        <f>VLOOKUP($B517,Sheet3!$A:$Z,10,FALSE)</f>
        <v>1.9781902167911999E-3</v>
      </c>
      <c r="AY517" s="22">
        <f>VLOOKUP($B517,Sheet3!$A:$Z,11,FALSE)</f>
        <v>3.6703174239017303E-3</v>
      </c>
      <c r="AZ517" s="22">
        <f>VLOOKUP($B517,Sheet3!$A:$Z,12,FALSE)</f>
        <v>4.1396066285330911E-5</v>
      </c>
      <c r="BA517" s="22">
        <f>VLOOKUP($B517,Sheet3!$A:$Z,13,FALSE)</f>
        <v>2.6677905669290373E-3</v>
      </c>
      <c r="BB517" s="22">
        <f>VLOOKUP($B517,Sheet3!$A:$Z,14,FALSE)</f>
        <v>5.5481538187880139E-5</v>
      </c>
      <c r="BC517" s="23">
        <f>VLOOKUP($B517,Sheet3!$A:$Z,15,FALSE)</f>
        <v>3.7678718695048664E-3</v>
      </c>
      <c r="BD517" s="22">
        <f>VLOOKUP($B517,Sheet3!$A:$Z,16,FALSE)</f>
        <v>2.8057310864044414E-3</v>
      </c>
      <c r="BE517" s="22">
        <f>VLOOKUP($B517,Sheet3!$A:$Z,17,FALSE)</f>
        <v>3.8974629982922019E-3</v>
      </c>
      <c r="BF517" s="22">
        <f>VLOOKUP($B517,Sheet3!$A:$Z,18,FALSE)</f>
        <v>2.895439923011809E-3</v>
      </c>
      <c r="BG517" s="22">
        <f>VLOOKUP($B517,Sheet3!$A:$Z,19,FALSE)</f>
        <v>3.3665772184329145E-3</v>
      </c>
      <c r="BH517" s="22">
        <f>VLOOKUP($B517,Sheet3!$A:$Z,20,FALSE)</f>
        <v>1.2891772729674189E-3</v>
      </c>
      <c r="BI517" s="22">
        <f>VLOOKUP($B517,Sheet3!$A:$Z,21,FALSE)</f>
        <v>1.5144040147155042E-3</v>
      </c>
      <c r="BJ517" s="22">
        <f>VLOOKUP($B517,Sheet3!$A:$Z,22,FALSE)</f>
        <v>2.3142928082661302E-3</v>
      </c>
      <c r="BK517" s="22">
        <f>VLOOKUP($B517,Sheet3!$A:$Z,23,FALSE)</f>
        <v>1.7010385546684201E-3</v>
      </c>
      <c r="BL517" s="22">
        <f>VLOOKUP($B517,Sheet3!$A:$Z,24,FALSE)</f>
        <v>2.3430669685360742E-3</v>
      </c>
      <c r="BM517" s="22">
        <f>VLOOKUP($B517,Sheet3!$A:$Z,25,FALSE)</f>
        <v>2.7259202552493735E-3</v>
      </c>
      <c r="BN517" s="22">
        <f>VLOOKUP($B517,Sheet3!$A:$Z,25,FALSE)</f>
        <v>2.7259202552493735E-3</v>
      </c>
    </row>
    <row r="518" spans="1:66" hidden="1" x14ac:dyDescent="0.2">
      <c r="A518">
        <f>VLOOKUP(B518,Sheet3!A:B,2,FALSE)</f>
        <v>0</v>
      </c>
      <c r="B518" s="12" t="s">
        <v>2009</v>
      </c>
      <c r="C518" s="13">
        <v>97.3</v>
      </c>
      <c r="D518" s="13">
        <v>1.52</v>
      </c>
      <c r="E518" s="12" t="s">
        <v>2000</v>
      </c>
      <c r="F518" s="11" t="s">
        <v>2010</v>
      </c>
      <c r="G518" s="13" t="s">
        <v>307</v>
      </c>
      <c r="H518" s="12"/>
      <c r="I518" s="12"/>
      <c r="J518" s="12" t="s">
        <v>308</v>
      </c>
      <c r="K518" s="12">
        <v>1</v>
      </c>
      <c r="L518" s="12">
        <v>96.08</v>
      </c>
      <c r="M518" s="12">
        <v>3.92</v>
      </c>
      <c r="N518" s="11" t="s">
        <v>309</v>
      </c>
      <c r="O518" s="11" t="s">
        <v>1953</v>
      </c>
      <c r="P518" s="11" t="s">
        <v>1954</v>
      </c>
      <c r="Q518" s="11" t="s">
        <v>312</v>
      </c>
      <c r="R518" s="11" t="s">
        <v>312</v>
      </c>
      <c r="S518" s="11" t="s">
        <v>312</v>
      </c>
      <c r="T518" s="11" t="s">
        <v>312</v>
      </c>
      <c r="U518" s="11" t="s">
        <v>2011</v>
      </c>
      <c r="V518" s="12" t="s">
        <v>2012</v>
      </c>
      <c r="W518" s="11" t="s">
        <v>2013</v>
      </c>
      <c r="X518" s="14">
        <v>178</v>
      </c>
      <c r="Y518" s="14">
        <v>2100</v>
      </c>
      <c r="Z518" s="14">
        <v>178</v>
      </c>
      <c r="AA518" s="15">
        <v>0.92611261905313402</v>
      </c>
      <c r="AB518" s="16">
        <v>0.67987272922532005</v>
      </c>
      <c r="AC518" s="17">
        <v>2374465</v>
      </c>
      <c r="AD518" s="14">
        <v>146739</v>
      </c>
      <c r="AE518" s="14">
        <v>146739</v>
      </c>
      <c r="AF518" s="14">
        <v>13339.6910112359</v>
      </c>
      <c r="AG518" s="14">
        <v>13339.6910112359</v>
      </c>
      <c r="AH518" s="14">
        <v>28109</v>
      </c>
      <c r="AI518" s="14">
        <v>28109</v>
      </c>
      <c r="AJ518" s="14">
        <v>11</v>
      </c>
      <c r="AK518" s="14">
        <v>42</v>
      </c>
      <c r="AL518" s="14">
        <v>0</v>
      </c>
      <c r="AM518" s="14">
        <v>0</v>
      </c>
      <c r="AN518" s="14">
        <v>0</v>
      </c>
      <c r="AO518" s="14">
        <v>0</v>
      </c>
      <c r="AP518" s="14">
        <v>42</v>
      </c>
      <c r="AQ518" s="22">
        <f>VLOOKUP($B518,Sheet3!$A:$Z,3,FALSE)</f>
        <v>5.4216442245487671E-5</v>
      </c>
      <c r="AR518" s="22">
        <f>VLOOKUP($B518,Sheet3!$A:$Z,4,FALSE)</f>
        <v>6.8194067088527596E-5</v>
      </c>
      <c r="AS518" s="22">
        <f>VLOOKUP($B518,Sheet3!$A:$Z,5,FALSE)</f>
        <v>5.5914870794560517E-5</v>
      </c>
      <c r="AT518" s="22">
        <f>VLOOKUP($B518,Sheet3!$A:$Z,6,FALSE)</f>
        <v>7.8276306942857545E-5</v>
      </c>
      <c r="AU518" s="22">
        <f>VLOOKUP($B518,Sheet3!$A:$Z,6,FALSE)</f>
        <v>7.8276306942857545E-5</v>
      </c>
      <c r="AV518" s="22">
        <f>VLOOKUP($B518,Sheet3!$A:$Z,8,FALSE)</f>
        <v>6.9466821480852379E-5</v>
      </c>
      <c r="AW518" s="22">
        <f>VLOOKUP($B518,Sheet3!$A:$Z,9,FALSE)</f>
        <v>5.8109506256562912E-5</v>
      </c>
      <c r="AX518" s="22">
        <f>VLOOKUP($B518,Sheet3!$A:$Z,10,FALSE)</f>
        <v>9.3375011950368029E-5</v>
      </c>
      <c r="AY518" s="22">
        <f>VLOOKUP($B518,Sheet3!$A:$Z,11,FALSE)</f>
        <v>1.4190705275850423E-4</v>
      </c>
      <c r="AZ518" s="22">
        <f>VLOOKUP($B518,Sheet3!$A:$Z,12,FALSE)</f>
        <v>1.0674470876588563E-5</v>
      </c>
      <c r="BA518" s="22">
        <f>VLOOKUP($B518,Sheet3!$A:$Z,13,FALSE)</f>
        <v>1.1345458447058502E-4</v>
      </c>
      <c r="BB518" s="22">
        <f>VLOOKUP($B518,Sheet3!$A:$Z,14,FALSE)</f>
        <v>9.4564709622545304E-6</v>
      </c>
      <c r="BC518" s="23">
        <f>VLOOKUP($B518,Sheet3!$A:$Z,15,FALSE)</f>
        <v>8.208727234014054E-5</v>
      </c>
      <c r="BD518" s="22">
        <f>VLOOKUP($B518,Sheet3!$A:$Z,16,FALSE)</f>
        <v>5.8794272725514969E-5</v>
      </c>
      <c r="BE518" s="22">
        <f>VLOOKUP($B518,Sheet3!$A:$Z,17,FALSE)</f>
        <v>6.5772859851773787E-5</v>
      </c>
      <c r="BF518" s="22">
        <f>VLOOKUP($B518,Sheet3!$A:$Z,18,FALSE)</f>
        <v>7.8020556124801444E-5</v>
      </c>
      <c r="BG518" s="22">
        <f>VLOOKUP($B518,Sheet3!$A:$Z,19,FALSE)</f>
        <v>7.7806113501430456E-5</v>
      </c>
      <c r="BH518" s="22">
        <f>VLOOKUP($B518,Sheet3!$A:$Z,20,FALSE)</f>
        <v>3.3226267590399034E-5</v>
      </c>
      <c r="BI518" s="22">
        <f>VLOOKUP($B518,Sheet3!$A:$Z,21,FALSE)</f>
        <v>4.0797048581770188E-5</v>
      </c>
      <c r="BJ518" s="22">
        <f>VLOOKUP($B518,Sheet3!$A:$Z,22,FALSE)</f>
        <v>1.0694546175218334E-3</v>
      </c>
      <c r="BK518" s="22">
        <f>VLOOKUP($B518,Sheet3!$A:$Z,23,FALSE)</f>
        <v>1.8788359906464066E-4</v>
      </c>
      <c r="BL518" s="22">
        <f>VLOOKUP($B518,Sheet3!$A:$Z,24,FALSE)</f>
        <v>1.3443460205169101E-4</v>
      </c>
      <c r="BM518" s="22">
        <f>VLOOKUP($B518,Sheet3!$A:$Z,25,FALSE)</f>
        <v>1.5939651850313514E-4</v>
      </c>
      <c r="BN518" s="22">
        <f>VLOOKUP($B518,Sheet3!$A:$Z,25,FALSE)</f>
        <v>1.5939651850313514E-4</v>
      </c>
    </row>
    <row r="519" spans="1:66" hidden="1" x14ac:dyDescent="0.2">
      <c r="A519" t="str">
        <f>VLOOKUP(B519,Sheet3!A:B,2,FALSE)</f>
        <v>compare with baikal</v>
      </c>
      <c r="B519" s="12" t="s">
        <v>94</v>
      </c>
      <c r="C519" s="13">
        <v>93.24</v>
      </c>
      <c r="D519" s="13">
        <v>1.73</v>
      </c>
      <c r="E519" s="12" t="s">
        <v>1968</v>
      </c>
      <c r="F519" s="11" t="s">
        <v>1969</v>
      </c>
      <c r="G519" s="13" t="s">
        <v>307</v>
      </c>
      <c r="H519" s="12"/>
      <c r="I519" s="12"/>
      <c r="J519" s="12" t="s">
        <v>308</v>
      </c>
      <c r="K519" s="12">
        <v>24</v>
      </c>
      <c r="L519" s="12">
        <v>92.16</v>
      </c>
      <c r="M519" s="12">
        <v>5.88</v>
      </c>
      <c r="N519" s="11" t="s">
        <v>309</v>
      </c>
      <c r="O519" s="11" t="s">
        <v>1953</v>
      </c>
      <c r="P519" s="11" t="s">
        <v>1954</v>
      </c>
      <c r="Q519" s="11" t="s">
        <v>1970</v>
      </c>
      <c r="R519" s="11" t="s">
        <v>1971</v>
      </c>
      <c r="S519" s="11" t="s">
        <v>312</v>
      </c>
      <c r="T519" s="11" t="s">
        <v>312</v>
      </c>
      <c r="U519" s="11" t="s">
        <v>1972</v>
      </c>
      <c r="V519" s="12" t="s">
        <v>1999</v>
      </c>
      <c r="W519" s="11" t="s">
        <v>1978</v>
      </c>
      <c r="X519" s="14">
        <v>236</v>
      </c>
      <c r="Y519" s="14">
        <v>2946</v>
      </c>
      <c r="Z519" s="14">
        <v>236</v>
      </c>
      <c r="AA519" s="15">
        <v>0.90930974204996395</v>
      </c>
      <c r="AB519" s="16">
        <v>0.61118198596505702</v>
      </c>
      <c r="AC519" s="17">
        <v>3485016</v>
      </c>
      <c r="AD519" s="14">
        <v>84228</v>
      </c>
      <c r="AE519" s="14">
        <v>84228</v>
      </c>
      <c r="AF519" s="14">
        <v>14767.016949152499</v>
      </c>
      <c r="AG519" s="14">
        <v>14767.016949152499</v>
      </c>
      <c r="AH519" s="14">
        <v>22761</v>
      </c>
      <c r="AI519" s="14">
        <v>22761</v>
      </c>
      <c r="AJ519" s="14">
        <v>11</v>
      </c>
      <c r="AK519" s="14">
        <v>41</v>
      </c>
      <c r="AL519" s="14">
        <v>0</v>
      </c>
      <c r="AM519" s="14">
        <v>0</v>
      </c>
      <c r="AN519" s="14">
        <v>0</v>
      </c>
      <c r="AO519" s="14">
        <v>1</v>
      </c>
      <c r="AP519" s="14">
        <v>42</v>
      </c>
      <c r="AQ519" s="22">
        <f>VLOOKUP($B519,Sheet3!$A:$Z,3,FALSE)</f>
        <v>1.4250050794826581E-3</v>
      </c>
      <c r="AR519" s="22">
        <f>VLOOKUP($B519,Sheet3!$A:$Z,4,FALSE)</f>
        <v>1.794220072226567E-3</v>
      </c>
      <c r="AS519" s="22">
        <f>VLOOKUP($B519,Sheet3!$A:$Z,5,FALSE)</f>
        <v>1.5776936129250452E-3</v>
      </c>
      <c r="AT519" s="22">
        <f>VLOOKUP($B519,Sheet3!$A:$Z,6,FALSE)</f>
        <v>1.6503042199930908E-3</v>
      </c>
      <c r="AU519" s="22">
        <f>VLOOKUP($B519,Sheet3!$A:$Z,6,FALSE)</f>
        <v>1.6503042199930908E-3</v>
      </c>
      <c r="AV519" s="22">
        <f>VLOOKUP($B519,Sheet3!$A:$Z,8,FALSE)</f>
        <v>2.016020859032732E-3</v>
      </c>
      <c r="AW519" s="22">
        <f>VLOOKUP($B519,Sheet3!$A:$Z,9,FALSE)</f>
        <v>3.2018255716698193E-3</v>
      </c>
      <c r="AX519" s="22">
        <f>VLOOKUP($B519,Sheet3!$A:$Z,10,FALSE)</f>
        <v>1.865758108970976E-3</v>
      </c>
      <c r="AY519" s="22">
        <f>VLOOKUP($B519,Sheet3!$A:$Z,11,FALSE)</f>
        <v>1.2943610836394061E-3</v>
      </c>
      <c r="AZ519" s="22">
        <f>VLOOKUP($B519,Sheet3!$A:$Z,12,FALSE)</f>
        <v>6.2234716016170344E-3</v>
      </c>
      <c r="BA519" s="22">
        <f>VLOOKUP($B519,Sheet3!$A:$Z,13,FALSE)</f>
        <v>1.3962977541069387E-3</v>
      </c>
      <c r="BB519" s="22">
        <f>VLOOKUP($B519,Sheet3!$A:$Z,14,FALSE)</f>
        <v>8.0021838569577369E-3</v>
      </c>
      <c r="BC519" s="23">
        <f>VLOOKUP($B519,Sheet3!$A:$Z,15,FALSE)</f>
        <v>1.0868330086832804E-3</v>
      </c>
      <c r="BD519" s="22">
        <f>VLOOKUP($B519,Sheet3!$A:$Z,16,FALSE)</f>
        <v>2.3568076548780483E-3</v>
      </c>
      <c r="BE519" s="22">
        <f>VLOOKUP($B519,Sheet3!$A:$Z,17,FALSE)</f>
        <v>2.8128670372237247E-3</v>
      </c>
      <c r="BF519" s="22">
        <f>VLOOKUP($B519,Sheet3!$A:$Z,18,FALSE)</f>
        <v>2.5274286730175622E-3</v>
      </c>
      <c r="BG519" s="22">
        <f>VLOOKUP($B519,Sheet3!$A:$Z,19,FALSE)</f>
        <v>2.2538285508426409E-3</v>
      </c>
      <c r="BH519" s="22">
        <f>VLOOKUP($B519,Sheet3!$A:$Z,20,FALSE)</f>
        <v>3.2778913412871654E-3</v>
      </c>
      <c r="BI519" s="22">
        <f>VLOOKUP($B519,Sheet3!$A:$Z,21,FALSE)</f>
        <v>1.8020330815351343E-3</v>
      </c>
      <c r="BJ519" s="22">
        <f>VLOOKUP($B519,Sheet3!$A:$Z,22,FALSE)</f>
        <v>1.4128479487767647E-3</v>
      </c>
      <c r="BK519" s="22">
        <f>VLOOKUP($B519,Sheet3!$A:$Z,23,FALSE)</f>
        <v>1.0412073249665705E-3</v>
      </c>
      <c r="BL519" s="22">
        <f>VLOOKUP($B519,Sheet3!$A:$Z,24,FALSE)</f>
        <v>1.1082149799914297E-3</v>
      </c>
      <c r="BM519" s="22">
        <f>VLOOKUP($B519,Sheet3!$A:$Z,25,FALSE)</f>
        <v>1.823151277245661E-3</v>
      </c>
      <c r="BN519" s="22">
        <f>VLOOKUP($B519,Sheet3!$A:$Z,25,FALSE)</f>
        <v>1.823151277245661E-3</v>
      </c>
    </row>
    <row r="520" spans="1:66" hidden="1" x14ac:dyDescent="0.2">
      <c r="A520">
        <f>VLOOKUP(B520,Sheet3!A:B,2,FALSE)</f>
        <v>0</v>
      </c>
      <c r="B520" s="12" t="s">
        <v>2018</v>
      </c>
      <c r="C520" s="13">
        <v>92.28</v>
      </c>
      <c r="D520" s="13">
        <v>0.68</v>
      </c>
      <c r="E520" s="12" t="s">
        <v>2000</v>
      </c>
      <c r="F520" s="11" t="s">
        <v>1990</v>
      </c>
      <c r="G520" s="13" t="s">
        <v>307</v>
      </c>
      <c r="H520" s="12"/>
      <c r="I520" s="12"/>
      <c r="J520" s="12" t="s">
        <v>308</v>
      </c>
      <c r="K520" s="12">
        <v>25</v>
      </c>
      <c r="L520" s="12">
        <v>92.16</v>
      </c>
      <c r="M520" s="12">
        <v>3.92</v>
      </c>
      <c r="N520" s="11" t="s">
        <v>1652</v>
      </c>
      <c r="O520" s="11" t="s">
        <v>312</v>
      </c>
      <c r="P520" s="11" t="s">
        <v>312</v>
      </c>
      <c r="Q520" s="11" t="s">
        <v>312</v>
      </c>
      <c r="R520" s="11" t="s">
        <v>312</v>
      </c>
      <c r="S520" s="11" t="s">
        <v>312</v>
      </c>
      <c r="T520" s="11" t="s">
        <v>312</v>
      </c>
      <c r="U520" s="11" t="s">
        <v>1990</v>
      </c>
      <c r="V520" s="12" t="s">
        <v>2019</v>
      </c>
      <c r="W520" s="11"/>
      <c r="X520" s="14">
        <v>444</v>
      </c>
      <c r="Y520" s="14">
        <v>3265</v>
      </c>
      <c r="Z520" s="14">
        <v>444</v>
      </c>
      <c r="AA520" s="15">
        <v>0.92257722641992501</v>
      </c>
      <c r="AB520" s="16">
        <v>0.70607690953234503</v>
      </c>
      <c r="AC520" s="17">
        <v>3600646</v>
      </c>
      <c r="AD520" s="14">
        <v>88812</v>
      </c>
      <c r="AE520" s="14">
        <v>88812</v>
      </c>
      <c r="AF520" s="14">
        <v>8109.5630630630603</v>
      </c>
      <c r="AG520" s="14">
        <v>8109.5630630630603</v>
      </c>
      <c r="AH520" s="14">
        <v>14162</v>
      </c>
      <c r="AI520" s="14">
        <v>14162</v>
      </c>
      <c r="AJ520" s="14">
        <v>11</v>
      </c>
      <c r="AK520" s="14">
        <v>38</v>
      </c>
      <c r="AL520" s="14">
        <v>0</v>
      </c>
      <c r="AM520" s="14">
        <v>0</v>
      </c>
      <c r="AN520" s="14">
        <v>0</v>
      </c>
      <c r="AO520" s="14">
        <v>1</v>
      </c>
      <c r="AP520" s="14">
        <v>39</v>
      </c>
      <c r="AQ520" s="22">
        <f>VLOOKUP($B520,Sheet3!$A:$Z,3,FALSE)</f>
        <v>3.6058996064864416E-4</v>
      </c>
      <c r="AR520" s="22">
        <f>VLOOKUP($B520,Sheet3!$A:$Z,4,FALSE)</f>
        <v>3.3672579876384821E-4</v>
      </c>
      <c r="AS520" s="22">
        <f>VLOOKUP($B520,Sheet3!$A:$Z,5,FALSE)</f>
        <v>3.4466690294727217E-4</v>
      </c>
      <c r="AT520" s="22">
        <f>VLOOKUP($B520,Sheet3!$A:$Z,6,FALSE)</f>
        <v>3.7888110265581372E-4</v>
      </c>
      <c r="AU520" s="22">
        <f>VLOOKUP($B520,Sheet3!$A:$Z,6,FALSE)</f>
        <v>3.7888110265581372E-4</v>
      </c>
      <c r="AV520" s="22">
        <f>VLOOKUP($B520,Sheet3!$A:$Z,8,FALSE)</f>
        <v>6.2520389346440051E-4</v>
      </c>
      <c r="AW520" s="22">
        <f>VLOOKUP($B520,Sheet3!$A:$Z,9,FALSE)</f>
        <v>3.6541269359208493E-4</v>
      </c>
      <c r="AX520" s="22">
        <f>VLOOKUP($B520,Sheet3!$A:$Z,10,FALSE)</f>
        <v>4.9395432986286349E-4</v>
      </c>
      <c r="AY520" s="22">
        <f>VLOOKUP($B520,Sheet3!$A:$Z,11,FALSE)</f>
        <v>1.3035807866332036E-3</v>
      </c>
      <c r="AZ520" s="22">
        <f>VLOOKUP($B520,Sheet3!$A:$Z,12,FALSE)</f>
        <v>7.7503612330598559E-5</v>
      </c>
      <c r="BA520" s="22">
        <f>VLOOKUP($B520,Sheet3!$A:$Z,13,FALSE)</f>
        <v>9.8135353480438862E-4</v>
      </c>
      <c r="BB520" s="22">
        <f>VLOOKUP($B520,Sheet3!$A:$Z,14,FALSE)</f>
        <v>7.1047973687743374E-5</v>
      </c>
      <c r="BC520" s="23">
        <f>VLOOKUP($B520,Sheet3!$A:$Z,15,FALSE)</f>
        <v>9.0691570562472694E-4</v>
      </c>
      <c r="BD520" s="22">
        <f>VLOOKUP($B520,Sheet3!$A:$Z,16,FALSE)</f>
        <v>4.4414482658519059E-4</v>
      </c>
      <c r="BE520" s="22">
        <f>VLOOKUP($B520,Sheet3!$A:$Z,17,FALSE)</f>
        <v>5.0784932847447895E-4</v>
      </c>
      <c r="BF520" s="22">
        <f>VLOOKUP($B520,Sheet3!$A:$Z,18,FALSE)</f>
        <v>4.2858785723708445E-4</v>
      </c>
      <c r="BG520" s="22">
        <f>VLOOKUP($B520,Sheet3!$A:$Z,19,FALSE)</f>
        <v>4.5803834783229348E-4</v>
      </c>
      <c r="BH520" s="22">
        <f>VLOOKUP($B520,Sheet3!$A:$Z,20,FALSE)</f>
        <v>2.0619348553561168E-4</v>
      </c>
      <c r="BI520" s="22">
        <f>VLOOKUP($B520,Sheet3!$A:$Z,21,FALSE)</f>
        <v>2.1452945359250292E-4</v>
      </c>
      <c r="BJ520" s="22">
        <f>VLOOKUP($B520,Sheet3!$A:$Z,22,FALSE)</f>
        <v>3.5281643159748886E-4</v>
      </c>
      <c r="BK520" s="22">
        <f>VLOOKUP($B520,Sheet3!$A:$Z,23,FALSE)</f>
        <v>3.414882067236647E-4</v>
      </c>
      <c r="BL520" s="22">
        <f>VLOOKUP($B520,Sheet3!$A:$Z,24,FALSE)</f>
        <v>3.8104532026669039E-4</v>
      </c>
      <c r="BM520" s="22">
        <f>VLOOKUP($B520,Sheet3!$A:$Z,25,FALSE)</f>
        <v>4.5726679130210566E-4</v>
      </c>
      <c r="BN520" s="22">
        <f>VLOOKUP($B520,Sheet3!$A:$Z,25,FALSE)</f>
        <v>4.5726679130210566E-4</v>
      </c>
    </row>
    <row r="521" spans="1:66" hidden="1" x14ac:dyDescent="0.2">
      <c r="A521" t="str">
        <f>VLOOKUP(B521,Sheet3!A:B,2,FALSE)</f>
        <v>compare with baikal</v>
      </c>
      <c r="B521" s="12" t="s">
        <v>189</v>
      </c>
      <c r="C521" s="13">
        <v>94.51</v>
      </c>
      <c r="D521" s="13">
        <v>4.4000000000000004</v>
      </c>
      <c r="E521" s="12" t="s">
        <v>1368</v>
      </c>
      <c r="F521" s="11" t="s">
        <v>1369</v>
      </c>
      <c r="G521" s="13" t="s">
        <v>307</v>
      </c>
      <c r="H521" s="12" t="s">
        <v>1113</v>
      </c>
      <c r="I521" s="12"/>
      <c r="J521" s="12" t="s">
        <v>308</v>
      </c>
      <c r="K521" s="12">
        <v>8</v>
      </c>
      <c r="L521" s="12">
        <v>100</v>
      </c>
      <c r="M521" s="12">
        <v>2.63</v>
      </c>
      <c r="N521" s="11" t="s">
        <v>309</v>
      </c>
      <c r="O521" s="11" t="s">
        <v>1370</v>
      </c>
      <c r="P521" s="11" t="s">
        <v>312</v>
      </c>
      <c r="Q521" s="11" t="s">
        <v>312</v>
      </c>
      <c r="R521" s="11" t="s">
        <v>312</v>
      </c>
      <c r="S521" s="11" t="s">
        <v>312</v>
      </c>
      <c r="T521" s="11" t="s">
        <v>312</v>
      </c>
      <c r="U521" s="11" t="s">
        <v>1371</v>
      </c>
      <c r="V521" s="12" t="s">
        <v>1372</v>
      </c>
      <c r="W521" s="11" t="s">
        <v>1373</v>
      </c>
      <c r="X521" s="14">
        <v>215</v>
      </c>
      <c r="Y521" s="14">
        <v>3060</v>
      </c>
      <c r="Z521" s="14">
        <v>215</v>
      </c>
      <c r="AA521" s="15">
        <v>0.87075959008776704</v>
      </c>
      <c r="AB521" s="16">
        <v>0.62600469849538798</v>
      </c>
      <c r="AC521" s="17">
        <v>3366184</v>
      </c>
      <c r="AD521" s="14">
        <v>133796</v>
      </c>
      <c r="AE521" s="14">
        <v>133796</v>
      </c>
      <c r="AF521" s="14">
        <v>15656.669767441799</v>
      </c>
      <c r="AG521" s="14">
        <v>15656.669767441799</v>
      </c>
      <c r="AH521" s="14">
        <v>29079</v>
      </c>
      <c r="AI521" s="14">
        <v>29079</v>
      </c>
      <c r="AJ521" s="14">
        <v>11</v>
      </c>
      <c r="AK521" s="14">
        <v>49</v>
      </c>
      <c r="AL521" s="14">
        <v>0</v>
      </c>
      <c r="AM521" s="14">
        <v>1</v>
      </c>
      <c r="AN521" s="14">
        <v>0</v>
      </c>
      <c r="AO521" s="14">
        <v>0</v>
      </c>
      <c r="AP521" s="14">
        <v>50</v>
      </c>
      <c r="AQ521" s="22">
        <f>VLOOKUP($B521,Sheet3!$A:$Z,3,FALSE)</f>
        <v>1.321824000744752E-3</v>
      </c>
      <c r="AR521" s="22">
        <f>VLOOKUP($B521,Sheet3!$A:$Z,4,FALSE)</f>
        <v>7.3897043706731326E-4</v>
      </c>
      <c r="AS521" s="22">
        <f>VLOOKUP($B521,Sheet3!$A:$Z,5,FALSE)</f>
        <v>1.7343254981966076E-3</v>
      </c>
      <c r="AT521" s="22">
        <f>VLOOKUP($B521,Sheet3!$A:$Z,6,FALSE)</f>
        <v>1.306199827728778E-3</v>
      </c>
      <c r="AU521" s="22">
        <f>VLOOKUP($B521,Sheet3!$A:$Z,6,FALSE)</f>
        <v>1.306199827728778E-3</v>
      </c>
      <c r="AV521" s="22">
        <f>VLOOKUP($B521,Sheet3!$A:$Z,8,FALSE)</f>
        <v>5.7766435876558679E-7</v>
      </c>
      <c r="AW521" s="22">
        <f>VLOOKUP($B521,Sheet3!$A:$Z,9,FALSE)</f>
        <v>5.5879710449505379E-6</v>
      </c>
      <c r="AX521" s="22">
        <f>VLOOKUP($B521,Sheet3!$A:$Z,10,FALSE)</f>
        <v>2.4275393691823751E-7</v>
      </c>
      <c r="AY521" s="22">
        <f>VLOOKUP($B521,Sheet3!$A:$Z,11,FALSE)</f>
        <v>3.2224402471527199E-7</v>
      </c>
      <c r="AZ521" s="22">
        <f>VLOOKUP($B521,Sheet3!$A:$Z,12,FALSE)</f>
        <v>2.5959694878695396E-6</v>
      </c>
      <c r="BA521" s="22">
        <f>VLOOKUP($B521,Sheet3!$A:$Z,13,FALSE)</f>
        <v>2.3529073169379075E-7</v>
      </c>
      <c r="BB521" s="22">
        <f>VLOOKUP($B521,Sheet3!$A:$Z,14,FALSE)</f>
        <v>1.9142453283002642E-6</v>
      </c>
      <c r="BC521" s="23">
        <f>VLOOKUP($B521,Sheet3!$A:$Z,15,FALSE)</f>
        <v>4.1396347217861953E-7</v>
      </c>
      <c r="BD521" s="22">
        <f>VLOOKUP($B521,Sheet3!$A:$Z,16,FALSE)</f>
        <v>3.4302701899543102E-4</v>
      </c>
      <c r="BE521" s="22">
        <f>VLOOKUP($B521,Sheet3!$A:$Z,17,FALSE)</f>
        <v>2.449724208984495E-3</v>
      </c>
      <c r="BF521" s="22">
        <f>VLOOKUP($B521,Sheet3!$A:$Z,18,FALSE)</f>
        <v>1.0794043545443294E-3</v>
      </c>
      <c r="BG521" s="22">
        <f>VLOOKUP($B521,Sheet3!$A:$Z,19,FALSE)</f>
        <v>4.331837644028861E-7</v>
      </c>
      <c r="BH521" s="22">
        <f>VLOOKUP($B521,Sheet3!$A:$Z,20,FALSE)</f>
        <v>1.2763501088813791E-6</v>
      </c>
      <c r="BI521" s="22">
        <f>VLOOKUP($B521,Sheet3!$A:$Z,21,FALSE)</f>
        <v>8.9974590476237217E-5</v>
      </c>
      <c r="BJ521" s="22">
        <f>VLOOKUP($B521,Sheet3!$A:$Z,22,FALSE)</f>
        <v>6.4706101502519431E-7</v>
      </c>
      <c r="BK521" s="22">
        <f>VLOOKUP($B521,Sheet3!$A:$Z,23,FALSE)</f>
        <v>8.5101209484739751E-7</v>
      </c>
      <c r="BL521" s="22">
        <f>VLOOKUP($B521,Sheet3!$A:$Z,24,FALSE)</f>
        <v>2.3818038058928595E-6</v>
      </c>
      <c r="BM521" s="22">
        <f>VLOOKUP($B521,Sheet3!$A:$Z,25,FALSE)</f>
        <v>5.1938223770088143E-7</v>
      </c>
      <c r="BN521" s="22">
        <f>VLOOKUP($B521,Sheet3!$A:$Z,25,FALSE)</f>
        <v>5.1938223770088143E-7</v>
      </c>
    </row>
    <row r="522" spans="1:66" hidden="1" x14ac:dyDescent="0.2">
      <c r="A522" t="str">
        <f>VLOOKUP(B522,Sheet3!A:B,2,FALSE)</f>
        <v>compare with baikal</v>
      </c>
      <c r="B522" s="12" t="s">
        <v>207</v>
      </c>
      <c r="C522" s="13">
        <v>74.14</v>
      </c>
      <c r="D522" s="13">
        <v>0.1</v>
      </c>
      <c r="E522" s="12" t="s">
        <v>1368</v>
      </c>
      <c r="F522" s="11" t="s">
        <v>1369</v>
      </c>
      <c r="G522" s="13" t="s">
        <v>307</v>
      </c>
      <c r="H522" s="12" t="s">
        <v>1113</v>
      </c>
      <c r="I522" s="12"/>
      <c r="J522" s="12" t="s">
        <v>308</v>
      </c>
      <c r="K522" s="12">
        <v>5</v>
      </c>
      <c r="L522" s="12">
        <v>86.27</v>
      </c>
      <c r="M522" s="12">
        <v>2.63</v>
      </c>
      <c r="N522" s="11" t="s">
        <v>309</v>
      </c>
      <c r="O522" s="11" t="s">
        <v>1370</v>
      </c>
      <c r="P522" s="11" t="s">
        <v>312</v>
      </c>
      <c r="Q522" s="11" t="s">
        <v>312</v>
      </c>
      <c r="R522" s="11" t="s">
        <v>312</v>
      </c>
      <c r="S522" s="11" t="s">
        <v>312</v>
      </c>
      <c r="T522" s="11" t="s">
        <v>312</v>
      </c>
      <c r="U522" s="11" t="s">
        <v>1371</v>
      </c>
      <c r="V522" s="12" t="s">
        <v>1374</v>
      </c>
      <c r="W522" s="11" t="s">
        <v>1375</v>
      </c>
      <c r="X522" s="14">
        <v>703</v>
      </c>
      <c r="Y522" s="14">
        <v>2485</v>
      </c>
      <c r="Z522" s="14">
        <v>703</v>
      </c>
      <c r="AA522" s="15">
        <v>0.89884877447462397</v>
      </c>
      <c r="AB522" s="16">
        <v>0.64625165697109899</v>
      </c>
      <c r="AC522" s="17">
        <v>2368780</v>
      </c>
      <c r="AD522" s="14">
        <v>21059</v>
      </c>
      <c r="AE522" s="14">
        <v>21059</v>
      </c>
      <c r="AF522" s="14">
        <v>3369.5305832147901</v>
      </c>
      <c r="AG522" s="14">
        <v>3369.5305832147901</v>
      </c>
      <c r="AH522" s="14">
        <v>3777</v>
      </c>
      <c r="AI522" s="14">
        <v>3777</v>
      </c>
      <c r="AJ522" s="14">
        <v>11</v>
      </c>
      <c r="AK522" s="14">
        <v>37</v>
      </c>
      <c r="AL522" s="14">
        <v>0</v>
      </c>
      <c r="AM522" s="14">
        <v>1</v>
      </c>
      <c r="AN522" s="14">
        <v>0</v>
      </c>
      <c r="AO522" s="14">
        <v>0</v>
      </c>
      <c r="AP522" s="14">
        <v>38</v>
      </c>
      <c r="AQ522" s="22">
        <f>VLOOKUP($B522,Sheet3!$A:$Z,3,FALSE)</f>
        <v>5.1074719669434547E-4</v>
      </c>
      <c r="AR522" s="22">
        <f>VLOOKUP($B522,Sheet3!$A:$Z,4,FALSE)</f>
        <v>6.5693375180035077E-4</v>
      </c>
      <c r="AS522" s="22">
        <f>VLOOKUP($B522,Sheet3!$A:$Z,5,FALSE)</f>
        <v>8.550176658046431E-4</v>
      </c>
      <c r="AT522" s="22">
        <f>VLOOKUP($B522,Sheet3!$A:$Z,6,FALSE)</f>
        <v>7.7834285050851508E-4</v>
      </c>
      <c r="AU522" s="22">
        <f>VLOOKUP($B522,Sheet3!$A:$Z,6,FALSE)</f>
        <v>7.7834285050851508E-4</v>
      </c>
      <c r="AV522" s="22">
        <f>VLOOKUP($B522,Sheet3!$A:$Z,8,FALSE)</f>
        <v>1.4312460109403634E-7</v>
      </c>
      <c r="AW522" s="22">
        <f>VLOOKUP($B522,Sheet3!$A:$Z,9,FALSE)</f>
        <v>1.1489179482710726E-6</v>
      </c>
      <c r="AX522" s="22">
        <f>VLOOKUP($B522,Sheet3!$A:$Z,10,FALSE)</f>
        <v>2.5894873389632615E-8</v>
      </c>
      <c r="AY522" s="22">
        <f>VLOOKUP($B522,Sheet3!$A:$Z,11,FALSE)</f>
        <v>4.4964671965382518E-8</v>
      </c>
      <c r="AZ522" s="22">
        <f>VLOOKUP($B522,Sheet3!$A:$Z,12,FALSE)</f>
        <v>3.2352405450052867E-7</v>
      </c>
      <c r="BA522" s="22">
        <f>VLOOKUP($B522,Sheet3!$A:$Z,13,FALSE)</f>
        <v>4.0409891412627849E-8</v>
      </c>
      <c r="BB522" s="22">
        <f>VLOOKUP($B522,Sheet3!$A:$Z,14,FALSE)</f>
        <v>3.2192205437437617E-7</v>
      </c>
      <c r="BC522" s="23">
        <f>VLOOKUP($B522,Sheet3!$A:$Z,15,FALSE)</f>
        <v>8.6444388273797479E-8</v>
      </c>
      <c r="BD522" s="22">
        <f>VLOOKUP($B522,Sheet3!$A:$Z,16,FALSE)</f>
        <v>9.5749116757173639E-5</v>
      </c>
      <c r="BE522" s="22">
        <f>VLOOKUP($B522,Sheet3!$A:$Z,17,FALSE)</f>
        <v>1.5222568764214324E-3</v>
      </c>
      <c r="BF522" s="22">
        <f>VLOOKUP($B522,Sheet3!$A:$Z,18,FALSE)</f>
        <v>1.0340962417940056E-3</v>
      </c>
      <c r="BG522" s="22">
        <f>VLOOKUP($B522,Sheet3!$A:$Z,19,FALSE)</f>
        <v>6.4354372897521677E-8</v>
      </c>
      <c r="BH522" s="22">
        <f>VLOOKUP($B522,Sheet3!$A:$Z,20,FALSE)</f>
        <v>3.3803628104556056E-7</v>
      </c>
      <c r="BI522" s="22">
        <f>VLOOKUP($B522,Sheet3!$A:$Z,21,FALSE)</f>
        <v>1.4325950254102347E-5</v>
      </c>
      <c r="BJ522" s="22">
        <f>VLOOKUP($B522,Sheet3!$A:$Z,22,FALSE)</f>
        <v>1.585301297756777E-7</v>
      </c>
      <c r="BK522" s="22">
        <f>VLOOKUP($B522,Sheet3!$A:$Z,23,FALSE)</f>
        <v>5.1599459160463635E-7</v>
      </c>
      <c r="BL522" s="22">
        <f>VLOOKUP($B522,Sheet3!$A:$Z,24,FALSE)</f>
        <v>8.553310789836337E-7</v>
      </c>
      <c r="BM522" s="22">
        <f>VLOOKUP($B522,Sheet3!$A:$Z,25,FALSE)</f>
        <v>1.5638136575552957E-7</v>
      </c>
      <c r="BN522" s="22">
        <f>VLOOKUP($B522,Sheet3!$A:$Z,25,FALSE)</f>
        <v>1.5638136575552957E-7</v>
      </c>
    </row>
    <row r="523" spans="1:66" hidden="1" x14ac:dyDescent="0.2">
      <c r="A523" t="str">
        <f>VLOOKUP(B523,Sheet3!A:B,2,FALSE)</f>
        <v>compare with baikal</v>
      </c>
      <c r="B523" s="12" t="s">
        <v>199</v>
      </c>
      <c r="C523" s="13">
        <v>54.59</v>
      </c>
      <c r="D523" s="13">
        <v>0</v>
      </c>
      <c r="E523" s="12" t="s">
        <v>1368</v>
      </c>
      <c r="F523" s="11" t="s">
        <v>1369</v>
      </c>
      <c r="G523" s="13" t="s">
        <v>307</v>
      </c>
      <c r="H523" s="12" t="s">
        <v>1113</v>
      </c>
      <c r="I523" s="12"/>
      <c r="J523" s="12" t="s">
        <v>308</v>
      </c>
      <c r="K523" s="12">
        <v>2</v>
      </c>
      <c r="L523" s="12">
        <v>78.430000000000007</v>
      </c>
      <c r="M523" s="12">
        <v>0</v>
      </c>
      <c r="N523" s="11"/>
      <c r="O523" s="11"/>
      <c r="P523" s="11"/>
      <c r="Q523" s="11"/>
      <c r="R523" s="11"/>
      <c r="S523" s="11"/>
      <c r="T523" s="11"/>
      <c r="U523" s="11" t="s">
        <v>1371</v>
      </c>
      <c r="V523" s="12" t="s">
        <v>1376</v>
      </c>
      <c r="W523" s="11"/>
      <c r="X523" s="14">
        <v>518</v>
      </c>
      <c r="Y523" s="14">
        <v>1472</v>
      </c>
      <c r="Z523" s="14">
        <v>518</v>
      </c>
      <c r="AA523" s="15">
        <v>0.89669239174401605</v>
      </c>
      <c r="AB523" s="16">
        <v>0.63202791246082102</v>
      </c>
      <c r="AC523" s="17">
        <v>1307803</v>
      </c>
      <c r="AD523" s="14">
        <v>9009</v>
      </c>
      <c r="AE523" s="14">
        <v>9009</v>
      </c>
      <c r="AF523" s="14">
        <v>2524.7162162162099</v>
      </c>
      <c r="AG523" s="14">
        <v>2524.7162162162099</v>
      </c>
      <c r="AH523" s="14">
        <v>2600</v>
      </c>
      <c r="AI523" s="14">
        <v>2600</v>
      </c>
      <c r="AJ523" s="14">
        <v>11</v>
      </c>
      <c r="AK523" s="14">
        <v>18</v>
      </c>
      <c r="AL523" s="14">
        <v>0</v>
      </c>
      <c r="AM523" s="14">
        <v>1</v>
      </c>
      <c r="AN523" s="14">
        <v>0</v>
      </c>
      <c r="AO523" s="14">
        <v>0</v>
      </c>
      <c r="AP523" s="14">
        <v>19</v>
      </c>
      <c r="AQ523" s="22">
        <f>VLOOKUP($B523,Sheet3!$A:$Z,3,FALSE)</f>
        <v>7.6537026757119716E-5</v>
      </c>
      <c r="AR523" s="22">
        <f>VLOOKUP($B523,Sheet3!$A:$Z,4,FALSE)</f>
        <v>6.748170482873538E-4</v>
      </c>
      <c r="AS523" s="22">
        <f>VLOOKUP($B523,Sheet3!$A:$Z,5,FALSE)</f>
        <v>1.7689945424485812E-4</v>
      </c>
      <c r="AT523" s="22">
        <f>VLOOKUP($B523,Sheet3!$A:$Z,6,FALSE)</f>
        <v>1.0156199992908141E-3</v>
      </c>
      <c r="AU523" s="22">
        <f>VLOOKUP($B523,Sheet3!$A:$Z,6,FALSE)</f>
        <v>1.0156199992908141E-3</v>
      </c>
      <c r="AV523" s="22">
        <f>VLOOKUP($B523,Sheet3!$A:$Z,8,FALSE)</f>
        <v>3.8455549888964169E-7</v>
      </c>
      <c r="AW523" s="22">
        <f>VLOOKUP($B523,Sheet3!$A:$Z,9,FALSE)</f>
        <v>6.7743370874287431E-7</v>
      </c>
      <c r="AX523" s="22">
        <f>VLOOKUP($B523,Sheet3!$A:$Z,10,FALSE)</f>
        <v>1.4510115383116529E-7</v>
      </c>
      <c r="AY523" s="22">
        <f>VLOOKUP($B523,Sheet3!$A:$Z,11,FALSE)</f>
        <v>2.8319860557598957E-7</v>
      </c>
      <c r="AZ523" s="22">
        <f>VLOOKUP($B523,Sheet3!$A:$Z,12,FALSE)</f>
        <v>4.0885049113410479E-7</v>
      </c>
      <c r="BA523" s="22">
        <f>VLOOKUP($B523,Sheet3!$A:$Z,13,FALSE)</f>
        <v>3.0299521516853066E-7</v>
      </c>
      <c r="BB523" s="22">
        <f>VLOOKUP($B523,Sheet3!$A:$Z,14,FALSE)</f>
        <v>3.4075753288112071E-7</v>
      </c>
      <c r="BC523" s="23">
        <f>VLOOKUP($B523,Sheet3!$A:$Z,15,FALSE)</f>
        <v>3.8072026459681829E-7</v>
      </c>
      <c r="BD523" s="22">
        <f>VLOOKUP($B523,Sheet3!$A:$Z,16,FALSE)</f>
        <v>1.2810679226299211E-5</v>
      </c>
      <c r="BE523" s="22">
        <f>VLOOKUP($B523,Sheet3!$A:$Z,17,FALSE)</f>
        <v>1.0745536036322672E-3</v>
      </c>
      <c r="BF523" s="22">
        <f>VLOOKUP($B523,Sheet3!$A:$Z,18,FALSE)</f>
        <v>1.3039474843883994E-3</v>
      </c>
      <c r="BG523" s="22">
        <f>VLOOKUP($B523,Sheet3!$A:$Z,19,FALSE)</f>
        <v>1.9047167279946446E-7</v>
      </c>
      <c r="BH523" s="22">
        <f>VLOOKUP($B523,Sheet3!$A:$Z,20,FALSE)</f>
        <v>3.0453570815262559E-7</v>
      </c>
      <c r="BI523" s="22">
        <f>VLOOKUP($B523,Sheet3!$A:$Z,21,FALSE)</f>
        <v>2.3185712282980806E-6</v>
      </c>
      <c r="BJ523" s="22">
        <f>VLOOKUP($B523,Sheet3!$A:$Z,22,FALSE)</f>
        <v>1.7838579800235626E-7</v>
      </c>
      <c r="BK523" s="22">
        <f>VLOOKUP($B523,Sheet3!$A:$Z,23,FALSE)</f>
        <v>4.1611310335192791E-7</v>
      </c>
      <c r="BL523" s="22">
        <f>VLOOKUP($B523,Sheet3!$A:$Z,24,FALSE)</f>
        <v>7.8123221058333622E-7</v>
      </c>
      <c r="BM523" s="22">
        <f>VLOOKUP($B523,Sheet3!$A:$Z,25,FALSE)</f>
        <v>1.9509844286994157E-7</v>
      </c>
      <c r="BN523" s="22">
        <f>VLOOKUP($B523,Sheet3!$A:$Z,25,FALSE)</f>
        <v>1.9509844286994157E-7</v>
      </c>
    </row>
    <row r="524" spans="1:66" hidden="1" x14ac:dyDescent="0.2">
      <c r="A524">
        <f>VLOOKUP(B524,Sheet3!A:B,2,FALSE)</f>
        <v>0</v>
      </c>
      <c r="B524" s="12" t="s">
        <v>2029</v>
      </c>
      <c r="C524" s="13">
        <v>62.66</v>
      </c>
      <c r="D524" s="13">
        <v>3.26</v>
      </c>
      <c r="E524" s="12" t="s">
        <v>2026</v>
      </c>
      <c r="F524" s="11" t="s">
        <v>1633</v>
      </c>
      <c r="G524" s="13" t="s">
        <v>2030</v>
      </c>
      <c r="H524" s="12"/>
      <c r="I524" s="12" t="s">
        <v>1113</v>
      </c>
      <c r="J524" s="12" t="s">
        <v>1114</v>
      </c>
      <c r="K524" s="12">
        <v>1</v>
      </c>
      <c r="L524" s="12">
        <v>49.02</v>
      </c>
      <c r="M524" s="12">
        <v>3.92</v>
      </c>
      <c r="N524" s="11" t="s">
        <v>309</v>
      </c>
      <c r="O524" s="11" t="s">
        <v>496</v>
      </c>
      <c r="P524" s="11" t="s">
        <v>795</v>
      </c>
      <c r="Q524" s="11" t="s">
        <v>312</v>
      </c>
      <c r="R524" s="11" t="s">
        <v>312</v>
      </c>
      <c r="S524" s="11" t="s">
        <v>312</v>
      </c>
      <c r="T524" s="11" t="s">
        <v>312</v>
      </c>
      <c r="U524" s="11" t="s">
        <v>1634</v>
      </c>
      <c r="V524" s="12" t="s">
        <v>2031</v>
      </c>
      <c r="W524" s="11" t="s">
        <v>2032</v>
      </c>
      <c r="X524" s="14">
        <v>677</v>
      </c>
      <c r="Y524" s="14">
        <v>2289</v>
      </c>
      <c r="Z524" s="14">
        <v>677</v>
      </c>
      <c r="AA524" s="15">
        <v>0.91766262692559897</v>
      </c>
      <c r="AB524" s="16">
        <v>0.55826686771402101</v>
      </c>
      <c r="AC524" s="17">
        <v>2075133</v>
      </c>
      <c r="AD524" s="14">
        <v>23603</v>
      </c>
      <c r="AE524" s="14">
        <v>23603</v>
      </c>
      <c r="AF524" s="14">
        <v>3065.18906942392</v>
      </c>
      <c r="AG524" s="14">
        <v>3065.18906942392</v>
      </c>
      <c r="AH524" s="14">
        <v>3284</v>
      </c>
      <c r="AI524" s="14">
        <v>3284</v>
      </c>
      <c r="AJ524" s="14">
        <v>11</v>
      </c>
      <c r="AK524" s="14">
        <v>27</v>
      </c>
      <c r="AL524" s="14">
        <v>0</v>
      </c>
      <c r="AM524" s="14">
        <v>0</v>
      </c>
      <c r="AN524" s="14">
        <v>2</v>
      </c>
      <c r="AO524" s="14">
        <v>2</v>
      </c>
      <c r="AP524" s="14">
        <v>31</v>
      </c>
      <c r="AQ524" s="21">
        <f>VLOOKUP($B524,Sheet3!$A:$Z,3,FALSE)</f>
        <v>1.0297439416098886E-4</v>
      </c>
      <c r="AR524" s="21">
        <f>VLOOKUP($B524,Sheet3!$A:$Z,4,FALSE)</f>
        <v>6.112786106245704E-5</v>
      </c>
      <c r="AS524" s="21">
        <f>VLOOKUP($B524,Sheet3!$A:$Z,5,FALSE)</f>
        <v>7.9738299984138022E-5</v>
      </c>
      <c r="AT524" s="21">
        <f>VLOOKUP($B524,Sheet3!$A:$Z,6,FALSE)</f>
        <v>5.6206341723127134E-5</v>
      </c>
      <c r="AU524" s="21">
        <f>VLOOKUP($B524,Sheet3!$A:$Z,6,FALSE)</f>
        <v>5.6206341723127134E-5</v>
      </c>
      <c r="AV524" s="21">
        <f>VLOOKUP($B524,Sheet3!$A:$Z,8,FALSE)</f>
        <v>7.0939275362170558E-5</v>
      </c>
      <c r="AW524" s="21">
        <f>VLOOKUP($B524,Sheet3!$A:$Z,9,FALSE)</f>
        <v>7.295065357447164E-5</v>
      </c>
      <c r="AX524" s="21">
        <f>VLOOKUP($B524,Sheet3!$A:$Z,10,FALSE)</f>
        <v>5.6111810340145373E-5</v>
      </c>
      <c r="AY524" s="21">
        <f>VLOOKUP($B524,Sheet3!$A:$Z,11,FALSE)</f>
        <v>4.2503993612020199E-5</v>
      </c>
      <c r="AZ524" s="21">
        <f>VLOOKUP($B524,Sheet3!$A:$Z,12,FALSE)</f>
        <v>6.6815674659472755E-5</v>
      </c>
      <c r="BA524" s="21">
        <f>VLOOKUP($B524,Sheet3!$A:$Z,13,FALSE)</f>
        <v>5.2734378694430788E-5</v>
      </c>
      <c r="BB524" s="21">
        <f>VLOOKUP($B524,Sheet3!$A:$Z,14,FALSE)</f>
        <v>5.449414788837224E-5</v>
      </c>
      <c r="BC524" s="21">
        <f>VLOOKUP($B524,Sheet3!$A:$Z,15,FALSE)</f>
        <v>4.1723663446635947E-5</v>
      </c>
      <c r="BD524" s="21">
        <f>VLOOKUP($B524,Sheet3!$A:$Z,16,FALSE)</f>
        <v>8.6251109508796804E-5</v>
      </c>
      <c r="BE524" s="21">
        <f>VLOOKUP($B524,Sheet3!$A:$Z,17,FALSE)</f>
        <v>1.0426016413236064E-4</v>
      </c>
      <c r="BF524" s="21">
        <f>VLOOKUP($B524,Sheet3!$A:$Z,18,FALSE)</f>
        <v>5.4175769817188201E-5</v>
      </c>
      <c r="BG524" s="21">
        <f>VLOOKUP($B524,Sheet3!$A:$Z,19,FALSE)</f>
        <v>5.1156030766026191E-5</v>
      </c>
      <c r="BH524" s="21">
        <f>VLOOKUP($B524,Sheet3!$A:$Z,20,FALSE)</f>
        <v>4.1400686504270128E-5</v>
      </c>
      <c r="BI524" s="21">
        <f>VLOOKUP($B524,Sheet3!$A:$Z,21,FALSE)</f>
        <v>8.5477892132062975E-4</v>
      </c>
      <c r="BJ524" s="21">
        <f>VLOOKUP($B524,Sheet3!$A:$Z,22,FALSE)</f>
        <v>3.6607361569879679E-5</v>
      </c>
      <c r="BK524" s="21">
        <f>VLOOKUP($B524,Sheet3!$A:$Z,23,FALSE)</f>
        <v>7.1868060170021387E-5</v>
      </c>
      <c r="BL524" s="21">
        <f>VLOOKUP($B524,Sheet3!$A:$Z,24,FALSE)</f>
        <v>4.0462610370190635E-5</v>
      </c>
      <c r="BM524" s="21">
        <f>VLOOKUP($B524,Sheet3!$A:$Z,25,FALSE)</f>
        <v>4.1005306479222898E-5</v>
      </c>
      <c r="BN524" s="21">
        <f>VLOOKUP($B524,Sheet3!$A:$Z,25,FALSE)</f>
        <v>4.1005306479222898E-5</v>
      </c>
    </row>
  </sheetData>
  <autoFilter ref="A1:BN524" xr:uid="{8D9C00A7-AB2B-6D4D-A206-AE634B5A7F52}">
    <filterColumn colId="20">
      <filters>
        <filter val="d__Bacteria;p__Cyanobacteriota;c__;o__;f__;g__;s__"/>
        <filter val="d__Bacteria;p__Cyanobacteriota;c__Cyanobacteriia;o__;f__;g__Cyanobium;s__"/>
      </filters>
    </filterColumn>
  </autoFilter>
  <conditionalFormatting sqref="B1:B52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57EC-24A5-8E43-98A6-9B98E917B09E}">
  <dimension ref="A1:Z524"/>
  <sheetViews>
    <sheetView workbookViewId="0">
      <selection sqref="A1:Z524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9" t="s">
        <v>2034</v>
      </c>
      <c r="D1" s="19" t="s">
        <v>2035</v>
      </c>
      <c r="E1" s="19" t="s">
        <v>2036</v>
      </c>
      <c r="F1" s="19" t="s">
        <v>2037</v>
      </c>
      <c r="G1" s="19" t="s">
        <v>2038</v>
      </c>
      <c r="H1" s="19" t="s">
        <v>2039</v>
      </c>
      <c r="I1" s="19" t="s">
        <v>2040</v>
      </c>
      <c r="J1" s="19" t="s">
        <v>2041</v>
      </c>
      <c r="K1" s="19" t="s">
        <v>2042</v>
      </c>
      <c r="L1" s="19" t="s">
        <v>2043</v>
      </c>
      <c r="M1" s="19" t="s">
        <v>2044</v>
      </c>
      <c r="N1" s="19" t="s">
        <v>2045</v>
      </c>
      <c r="O1" s="19" t="s">
        <v>2046</v>
      </c>
      <c r="P1" s="20" t="s">
        <v>2047</v>
      </c>
      <c r="Q1" s="20" t="s">
        <v>2048</v>
      </c>
      <c r="R1" s="20" t="s">
        <v>2049</v>
      </c>
      <c r="S1" s="20" t="s">
        <v>2050</v>
      </c>
      <c r="T1" s="20" t="s">
        <v>2051</v>
      </c>
      <c r="U1" s="20" t="s">
        <v>2052</v>
      </c>
      <c r="V1" s="20" t="s">
        <v>2053</v>
      </c>
      <c r="W1" s="20" t="s">
        <v>2054</v>
      </c>
      <c r="X1" s="20" t="s">
        <v>2055</v>
      </c>
      <c r="Y1" s="20" t="s">
        <v>2056</v>
      </c>
      <c r="Z1" s="20" t="s">
        <v>2057</v>
      </c>
    </row>
    <row r="2" spans="1:26" x14ac:dyDescent="0.2">
      <c r="A2" t="s">
        <v>2</v>
      </c>
      <c r="B2" t="s">
        <v>3</v>
      </c>
      <c r="C2" s="21">
        <v>7.0534417959300488E-2</v>
      </c>
      <c r="D2" s="21">
        <v>0.14483282986056883</v>
      </c>
      <c r="E2" s="21">
        <v>0.13119874802641918</v>
      </c>
      <c r="F2" s="21">
        <v>0.12262012532875964</v>
      </c>
      <c r="G2" s="21">
        <v>0.1077047161011148</v>
      </c>
      <c r="H2" s="21">
        <v>0.16697553684894098</v>
      </c>
      <c r="I2" s="21">
        <v>9.6179707876236642E-2</v>
      </c>
      <c r="J2" s="21">
        <v>0.2249225702680924</v>
      </c>
      <c r="K2" s="21">
        <v>0.23664735695617317</v>
      </c>
      <c r="L2" s="21">
        <v>1.7692737651234624E-3</v>
      </c>
      <c r="M2" s="21">
        <v>0.1444036586147712</v>
      </c>
      <c r="N2" s="21">
        <v>4.7948934955011754E-3</v>
      </c>
      <c r="O2" s="21">
        <v>0.19407813903729212</v>
      </c>
      <c r="P2" s="21">
        <v>0.13793516476582868</v>
      </c>
      <c r="Q2" s="21">
        <v>8.6598924772834415E-2</v>
      </c>
      <c r="R2" s="21">
        <v>8.1671944234659136E-2</v>
      </c>
      <c r="S2" s="21">
        <v>0.17908904271421228</v>
      </c>
      <c r="T2" s="21">
        <v>6.516222016593394E-2</v>
      </c>
      <c r="U2" s="21">
        <v>5.5444075293814503E-2</v>
      </c>
      <c r="V2" s="21">
        <v>0.18632936805747596</v>
      </c>
      <c r="W2" s="21">
        <v>6.3982614765160054E-2</v>
      </c>
      <c r="X2" s="21">
        <v>0.13402562327195564</v>
      </c>
      <c r="Y2" s="21">
        <v>9.572094753031854E-2</v>
      </c>
      <c r="Z2" s="21">
        <v>0.10703551969477662</v>
      </c>
    </row>
    <row r="3" spans="1:26" x14ac:dyDescent="0.2">
      <c r="A3" t="s">
        <v>4</v>
      </c>
      <c r="B3" t="s">
        <v>3</v>
      </c>
      <c r="C3" s="21">
        <v>1.1719207453937586E-2</v>
      </c>
      <c r="D3" s="21">
        <v>4.4291193202976926E-2</v>
      </c>
      <c r="E3" s="21">
        <v>2.2205243098143125E-2</v>
      </c>
      <c r="F3" s="21">
        <v>4.2125548825254155E-2</v>
      </c>
      <c r="G3" s="21">
        <v>5.4291503543424942E-2</v>
      </c>
      <c r="H3" s="21">
        <v>3.9722422487084302E-6</v>
      </c>
      <c r="I3" s="21">
        <v>3.5013485482972256E-5</v>
      </c>
      <c r="J3" s="21">
        <v>2.3515456297033957E-7</v>
      </c>
      <c r="K3" s="21">
        <v>2.4547620478709038E-7</v>
      </c>
      <c r="L3" s="21">
        <v>8.3322345843681346E-6</v>
      </c>
      <c r="M3" s="21">
        <v>1.8995585179780908E-7</v>
      </c>
      <c r="N3" s="21">
        <v>3.5125205697012025E-6</v>
      </c>
      <c r="O3" s="21">
        <v>3.174588045557895E-7</v>
      </c>
      <c r="P3" s="21">
        <v>3.2007360027927157E-3</v>
      </c>
      <c r="Q3" s="21">
        <v>5.4038720175524135E-2</v>
      </c>
      <c r="R3" s="21">
        <v>4.3689483877212498E-2</v>
      </c>
      <c r="S3" s="21">
        <v>1.2101566919703755E-6</v>
      </c>
      <c r="T3" s="21">
        <v>4.7653742442126954E-6</v>
      </c>
      <c r="U3" s="21">
        <v>7.1909913606335531E-4</v>
      </c>
      <c r="V3" s="21">
        <v>6.2096620991998927E-7</v>
      </c>
      <c r="W3" s="21">
        <v>1.2165132935087042E-6</v>
      </c>
      <c r="X3" s="21">
        <v>1.4712746086540471E-6</v>
      </c>
      <c r="Y3" s="21">
        <v>6.6153922721758236E-7</v>
      </c>
      <c r="Z3" s="21">
        <v>1.0229365984442507E-6</v>
      </c>
    </row>
    <row r="4" spans="1:26" x14ac:dyDescent="0.2">
      <c r="A4" t="s">
        <v>5</v>
      </c>
      <c r="B4" t="s">
        <v>3</v>
      </c>
      <c r="C4" s="21">
        <v>4.2824524844363623E-2</v>
      </c>
      <c r="D4" s="21">
        <v>4.3843100898188776E-2</v>
      </c>
      <c r="E4" s="21">
        <v>4.5687458561900263E-2</v>
      </c>
      <c r="F4" s="21">
        <v>5.8290180518290061E-2</v>
      </c>
      <c r="G4" s="21">
        <v>4.4311486577619061E-2</v>
      </c>
      <c r="H4" s="21">
        <v>6.9772820221728732E-2</v>
      </c>
      <c r="I4" s="21">
        <v>4.3107082106431258E-2</v>
      </c>
      <c r="J4" s="21">
        <v>6.4601288391266193E-2</v>
      </c>
      <c r="K4" s="21">
        <v>7.6609481137557445E-2</v>
      </c>
      <c r="L4" s="21">
        <v>2.3728131848997153E-2</v>
      </c>
      <c r="M4" s="21">
        <v>7.551712394468757E-2</v>
      </c>
      <c r="N4" s="21">
        <v>3.976659918619211E-2</v>
      </c>
      <c r="O4" s="21">
        <v>6.8105787053686667E-2</v>
      </c>
      <c r="P4" s="21">
        <v>6.5884723456701585E-2</v>
      </c>
      <c r="Q4" s="21">
        <v>4.0483629250820594E-2</v>
      </c>
      <c r="R4" s="21">
        <v>7.3560222685176258E-2</v>
      </c>
      <c r="S4" s="21">
        <v>9.3562342000151788E-2</v>
      </c>
      <c r="T4" s="21">
        <v>4.629909322633409E-2</v>
      </c>
      <c r="U4" s="21">
        <v>3.8821780643254061E-2</v>
      </c>
      <c r="V4" s="21">
        <v>9.4650167962893203E-2</v>
      </c>
      <c r="W4" s="21">
        <v>0.10931988824301263</v>
      </c>
      <c r="X4" s="21">
        <v>9.9457092764398777E-2</v>
      </c>
      <c r="Y4" s="21">
        <v>0.12893498002324344</v>
      </c>
      <c r="Z4" s="21">
        <v>0.10696684479623762</v>
      </c>
    </row>
    <row r="5" spans="1:26" x14ac:dyDescent="0.2">
      <c r="A5" t="s">
        <v>6</v>
      </c>
      <c r="B5" t="s">
        <v>3</v>
      </c>
      <c r="C5" s="21">
        <v>1.7857589135327191E-2</v>
      </c>
      <c r="D5" s="21">
        <v>3.550681073405023E-2</v>
      </c>
      <c r="E5" s="21">
        <v>3.4231319656776643E-2</v>
      </c>
      <c r="F5" s="21">
        <v>3.0864801381733618E-2</v>
      </c>
      <c r="G5" s="21">
        <v>2.6624277532356036E-2</v>
      </c>
      <c r="H5" s="21">
        <v>4.1917649766011346E-2</v>
      </c>
      <c r="I5" s="21">
        <v>2.4807115440579237E-2</v>
      </c>
      <c r="J5" s="21">
        <v>5.530870522660173E-2</v>
      </c>
      <c r="K5" s="21">
        <v>5.316723208784175E-2</v>
      </c>
      <c r="L5" s="21">
        <v>3.7796840472732632E-4</v>
      </c>
      <c r="M5" s="21">
        <v>3.7012368805186796E-2</v>
      </c>
      <c r="N5" s="21">
        <v>8.5193754806008721E-4</v>
      </c>
      <c r="O5" s="21">
        <v>4.1916988779353972E-2</v>
      </c>
      <c r="P5" s="21">
        <v>2.3597974534063555E-2</v>
      </c>
      <c r="Q5" s="21">
        <v>1.5604338489684986E-2</v>
      </c>
      <c r="R5" s="21">
        <v>1.4194738744897769E-2</v>
      </c>
      <c r="S5" s="21">
        <v>2.9840002293540738E-2</v>
      </c>
      <c r="T5" s="21">
        <v>1.1244609098687674E-2</v>
      </c>
      <c r="U5" s="21">
        <v>9.8639910039741673E-3</v>
      </c>
      <c r="V5" s="21">
        <v>2.568295613658983E-2</v>
      </c>
      <c r="W5" s="21">
        <v>9.47454578609205E-3</v>
      </c>
      <c r="X5" s="21">
        <v>2.0772452042680207E-2</v>
      </c>
      <c r="Y5" s="21">
        <v>1.5619438505492992E-2</v>
      </c>
      <c r="Z5" s="21">
        <v>1.3762033349098849E-2</v>
      </c>
    </row>
    <row r="6" spans="1:26" x14ac:dyDescent="0.2">
      <c r="A6" t="s">
        <v>7</v>
      </c>
      <c r="B6" t="s">
        <v>3</v>
      </c>
      <c r="C6" s="21">
        <v>3.7984746629226095E-2</v>
      </c>
      <c r="D6" s="21">
        <v>2.9653481673458881E-2</v>
      </c>
      <c r="E6" s="21">
        <v>2.8373538915382624E-2</v>
      </c>
      <c r="F6" s="21">
        <v>3.2197341421650337E-2</v>
      </c>
      <c r="G6" s="21">
        <v>2.6241392544612281E-2</v>
      </c>
      <c r="H6" s="21">
        <v>7.7521988492935359E-2</v>
      </c>
      <c r="I6" s="21">
        <v>1.8800355112013344E-2</v>
      </c>
      <c r="J6" s="21">
        <v>7.1033378527361718E-2</v>
      </c>
      <c r="K6" s="21">
        <v>6.6032099057067764E-2</v>
      </c>
      <c r="L6" s="21">
        <v>1.1000109997805266E-2</v>
      </c>
      <c r="M6" s="21">
        <v>0.12191812392656025</v>
      </c>
      <c r="N6" s="21">
        <v>1.9604221284236882E-2</v>
      </c>
      <c r="O6" s="21">
        <v>9.1391903298465429E-2</v>
      </c>
      <c r="P6" s="21">
        <v>5.6483082923019082E-2</v>
      </c>
      <c r="Q6" s="21">
        <v>2.823970891407707E-2</v>
      </c>
      <c r="R6" s="21">
        <v>3.2050023311395212E-2</v>
      </c>
      <c r="S6" s="21">
        <v>5.7582617406611837E-2</v>
      </c>
      <c r="T6" s="21">
        <v>2.2555958064540631E-2</v>
      </c>
      <c r="U6" s="21">
        <v>1.3989518061045963E-2</v>
      </c>
      <c r="V6" s="21">
        <v>6.7698112805957736E-2</v>
      </c>
      <c r="W6" s="21">
        <v>8.6925518258967355E-2</v>
      </c>
      <c r="X6" s="21">
        <v>8.4806644454523114E-2</v>
      </c>
      <c r="Y6" s="21">
        <v>7.5326482283851248E-2</v>
      </c>
      <c r="Z6" s="21">
        <v>7.1450642885573776E-2</v>
      </c>
    </row>
    <row r="7" spans="1:26" x14ac:dyDescent="0.2">
      <c r="A7" t="s">
        <v>8</v>
      </c>
      <c r="B7" t="s">
        <v>3</v>
      </c>
      <c r="C7" s="21">
        <v>2.8808394844549827E-2</v>
      </c>
      <c r="D7" s="21">
        <v>2.3619627173622374E-2</v>
      </c>
      <c r="E7" s="21">
        <v>2.5808818078604457E-2</v>
      </c>
      <c r="F7" s="21">
        <v>3.410728984429235E-2</v>
      </c>
      <c r="G7" s="21">
        <v>2.3587547797710301E-2</v>
      </c>
      <c r="H7" s="21">
        <v>5.6008479477816092E-2</v>
      </c>
      <c r="I7" s="21">
        <v>2.1322275347533826E-2</v>
      </c>
      <c r="J7" s="21">
        <v>4.960646398315173E-2</v>
      </c>
      <c r="K7" s="21">
        <v>5.5255705717494281E-2</v>
      </c>
      <c r="L7" s="21">
        <v>5.3707437129938661E-3</v>
      </c>
      <c r="M7" s="21">
        <v>7.2717176679979553E-2</v>
      </c>
      <c r="N7" s="21">
        <v>1.2460527114199744E-2</v>
      </c>
      <c r="O7" s="21">
        <v>5.8741734023991153E-2</v>
      </c>
      <c r="P7" s="21">
        <v>4.7649063758191536E-2</v>
      </c>
      <c r="Q7" s="21">
        <v>2.1980206642773243E-2</v>
      </c>
      <c r="R7" s="21">
        <v>4.0250422955473084E-2</v>
      </c>
      <c r="S7" s="21">
        <v>5.8683118216989918E-2</v>
      </c>
      <c r="T7" s="21">
        <v>1.9733388648840906E-2</v>
      </c>
      <c r="U7" s="21">
        <v>1.5632527716636938E-2</v>
      </c>
      <c r="V7" s="21">
        <v>6.3367777702463407E-2</v>
      </c>
      <c r="W7" s="21">
        <v>9.4047961355794296E-2</v>
      </c>
      <c r="X7" s="21">
        <v>7.7253802938169205E-2</v>
      </c>
      <c r="Y7" s="21">
        <v>8.0047191652680469E-2</v>
      </c>
      <c r="Z7" s="21">
        <v>7.4739680936418099E-2</v>
      </c>
    </row>
    <row r="8" spans="1:26" x14ac:dyDescent="0.2">
      <c r="A8" t="s">
        <v>9</v>
      </c>
      <c r="B8" t="s">
        <v>3</v>
      </c>
      <c r="C8" s="21">
        <v>2.4079541225205853E-2</v>
      </c>
      <c r="D8" s="21">
        <v>2.360265092228107E-2</v>
      </c>
      <c r="E8" s="21">
        <v>1.785439573428154E-2</v>
      </c>
      <c r="F8" s="21">
        <v>1.0169856843337632E-2</v>
      </c>
      <c r="G8" s="21">
        <v>2.0772116953573051E-2</v>
      </c>
      <c r="H8" s="21">
        <v>3.907764638600353E-4</v>
      </c>
      <c r="I8" s="21">
        <v>6.5835344459759415E-2</v>
      </c>
      <c r="J8" s="21">
        <v>6.8049512718828221E-5</v>
      </c>
      <c r="K8" s="21">
        <v>6.0488208139594855E-5</v>
      </c>
      <c r="L8" s="21">
        <v>0.15966168544462669</v>
      </c>
      <c r="M8" s="21">
        <v>3.6985293800881157E-4</v>
      </c>
      <c r="N8" s="21">
        <v>9.3961531737541307E-2</v>
      </c>
      <c r="O8" s="21">
        <v>2.22764482823609E-4</v>
      </c>
      <c r="P8" s="21">
        <v>2.5156338439117482E-2</v>
      </c>
      <c r="Q8" s="21">
        <v>1.7025053758915457E-2</v>
      </c>
      <c r="R8" s="21">
        <v>1.8585957233318358E-2</v>
      </c>
      <c r="S8" s="21">
        <v>1.8276982221368961E-3</v>
      </c>
      <c r="T8" s="21">
        <v>0.11338821293277193</v>
      </c>
      <c r="U8" s="21">
        <v>6.9452213161174503E-2</v>
      </c>
      <c r="V8" s="21">
        <v>1.1243177791743122E-4</v>
      </c>
      <c r="W8" s="21">
        <v>2.8631965661889553E-4</v>
      </c>
      <c r="X8" s="21">
        <v>2.2333599910488691E-5</v>
      </c>
      <c r="Y8" s="21">
        <v>1.3094722175789071E-4</v>
      </c>
      <c r="Z8" s="21">
        <v>2.4969279999041401E-4</v>
      </c>
    </row>
    <row r="9" spans="1:26" x14ac:dyDescent="0.2">
      <c r="A9" t="s">
        <v>10</v>
      </c>
      <c r="B9" t="s">
        <v>3</v>
      </c>
      <c r="C9" s="21">
        <v>1.7030906200721424E-2</v>
      </c>
      <c r="D9" s="21">
        <v>2.1075548341353237E-2</v>
      </c>
      <c r="E9" s="21">
        <v>1.7963999768818562E-2</v>
      </c>
      <c r="F9" s="21">
        <v>2.3160129869396792E-2</v>
      </c>
      <c r="G9" s="21">
        <v>1.7636708996939764E-2</v>
      </c>
      <c r="H9" s="21">
        <v>2.6941150684758705E-2</v>
      </c>
      <c r="I9" s="21">
        <v>2.2815670313165885E-2</v>
      </c>
      <c r="J9" s="21">
        <v>2.6093764981515288E-2</v>
      </c>
      <c r="K9" s="21">
        <v>3.2317989029102177E-2</v>
      </c>
      <c r="L9" s="21">
        <v>9.8520873273966122E-3</v>
      </c>
      <c r="M9" s="21">
        <v>3.0153460532227571E-2</v>
      </c>
      <c r="N9" s="21">
        <v>1.2288766442310115E-2</v>
      </c>
      <c r="O9" s="21">
        <v>2.6291889881702925E-2</v>
      </c>
      <c r="P9" s="21">
        <v>2.0443742091292256E-2</v>
      </c>
      <c r="Q9" s="21">
        <v>1.7061036599612826E-2</v>
      </c>
      <c r="R9" s="21">
        <v>1.8059083118273474E-2</v>
      </c>
      <c r="S9" s="21">
        <v>2.3506209754814482E-2</v>
      </c>
      <c r="T9" s="21">
        <v>1.2877019405438426E-2</v>
      </c>
      <c r="U9" s="21">
        <v>1.2933706415975696E-2</v>
      </c>
      <c r="V9" s="21">
        <v>1.6551470145091868E-2</v>
      </c>
      <c r="W9" s="21">
        <v>1.1101155340098949E-2</v>
      </c>
      <c r="X9" s="21">
        <v>1.7784106913323723E-2</v>
      </c>
      <c r="Y9" s="21">
        <v>2.2965205857801121E-2</v>
      </c>
      <c r="Z9" s="21">
        <v>1.2617669898480946E-2</v>
      </c>
    </row>
    <row r="10" spans="1:26" x14ac:dyDescent="0.2">
      <c r="A10" t="s">
        <v>11</v>
      </c>
      <c r="B10" t="s">
        <v>3</v>
      </c>
      <c r="C10" s="21">
        <v>2.2394490897791757E-2</v>
      </c>
      <c r="D10" s="21">
        <v>1.9842385522019737E-2</v>
      </c>
      <c r="E10" s="21">
        <v>2.197237655884168E-2</v>
      </c>
      <c r="F10" s="21">
        <v>2.7517792575966846E-2</v>
      </c>
      <c r="G10" s="21">
        <v>1.9940941689881309E-2</v>
      </c>
      <c r="H10" s="21">
        <v>3.357214027615503E-2</v>
      </c>
      <c r="I10" s="21">
        <v>2.1653395281843044E-2</v>
      </c>
      <c r="J10" s="21">
        <v>3.329823481241434E-2</v>
      </c>
      <c r="K10" s="21">
        <v>3.5589713461461253E-2</v>
      </c>
      <c r="L10" s="21">
        <v>1.2822026171784783E-2</v>
      </c>
      <c r="M10" s="21">
        <v>3.6306634188752657E-2</v>
      </c>
      <c r="N10" s="21">
        <v>2.0817774321199439E-2</v>
      </c>
      <c r="O10" s="21">
        <v>3.2563030661891153E-2</v>
      </c>
      <c r="P10" s="21">
        <v>3.1805330205450733E-2</v>
      </c>
      <c r="Q10" s="21">
        <v>1.7857715055024204E-2</v>
      </c>
      <c r="R10" s="21">
        <v>3.2847171829976832E-2</v>
      </c>
      <c r="S10" s="21">
        <v>4.3963622822534409E-2</v>
      </c>
      <c r="T10" s="21">
        <v>2.3586361897880163E-2</v>
      </c>
      <c r="U10" s="21">
        <v>1.9705802943396366E-2</v>
      </c>
      <c r="V10" s="21">
        <v>4.5453817765942706E-2</v>
      </c>
      <c r="W10" s="21">
        <v>5.2107647620452703E-2</v>
      </c>
      <c r="X10" s="21">
        <v>4.8021208380649702E-2</v>
      </c>
      <c r="Y10" s="21">
        <v>6.6557695083124105E-2</v>
      </c>
      <c r="Z10" s="21">
        <v>5.1918311420202569E-2</v>
      </c>
    </row>
    <row r="11" spans="1:26" x14ac:dyDescent="0.2">
      <c r="A11" t="s">
        <v>12</v>
      </c>
      <c r="B11" t="s">
        <v>3</v>
      </c>
      <c r="C11" s="21">
        <v>1.7708462894247684E-2</v>
      </c>
      <c r="D11" s="21">
        <v>1.9269217489338103E-2</v>
      </c>
      <c r="E11" s="21">
        <v>1.4772695808047182E-2</v>
      </c>
      <c r="F11" s="21">
        <v>9.8976952436434958E-3</v>
      </c>
      <c r="G11" s="21">
        <v>1.8780147880130535E-2</v>
      </c>
      <c r="H11" s="21">
        <v>4.3942212151572447E-3</v>
      </c>
      <c r="I11" s="21">
        <v>3.3665754289397505E-2</v>
      </c>
      <c r="J11" s="21">
        <v>2.7298704638568311E-3</v>
      </c>
      <c r="K11" s="21">
        <v>1.984276960595588E-3</v>
      </c>
      <c r="L11" s="21">
        <v>0.10321540992291013</v>
      </c>
      <c r="M11" s="21">
        <v>4.6663945672240038E-3</v>
      </c>
      <c r="N11" s="21">
        <v>0.11720431152195834</v>
      </c>
      <c r="O11" s="21">
        <v>3.3641594428677748E-3</v>
      </c>
      <c r="P11" s="21">
        <v>2.5305774145216207E-2</v>
      </c>
      <c r="Q11" s="21">
        <v>2.0868648458975143E-2</v>
      </c>
      <c r="R11" s="21">
        <v>2.4504152046556021E-2</v>
      </c>
      <c r="S11" s="21">
        <v>1.1870681777908114E-2</v>
      </c>
      <c r="T11" s="21">
        <v>6.0923144843137961E-2</v>
      </c>
      <c r="U11" s="21">
        <v>4.1030315812961404E-2</v>
      </c>
      <c r="V11" s="21">
        <v>2.1376900114689536E-3</v>
      </c>
      <c r="W11" s="21">
        <v>3.6738788588323783E-3</v>
      </c>
      <c r="X11" s="21">
        <v>1.5560943207592285E-3</v>
      </c>
      <c r="Y11" s="21">
        <v>4.927200913884479E-3</v>
      </c>
      <c r="Z11" s="21">
        <v>5.3878365947629507E-3</v>
      </c>
    </row>
    <row r="12" spans="1:26" x14ac:dyDescent="0.2">
      <c r="A12" t="s">
        <v>13</v>
      </c>
      <c r="B12" t="s">
        <v>3</v>
      </c>
      <c r="C12" s="21">
        <v>2.6164971161173473E-2</v>
      </c>
      <c r="D12" s="21">
        <v>1.9129263545414218E-2</v>
      </c>
      <c r="E12" s="21">
        <v>2.2544003739409856E-2</v>
      </c>
      <c r="F12" s="21">
        <v>2.4527497512102855E-2</v>
      </c>
      <c r="G12" s="21">
        <v>1.5680703657812774E-2</v>
      </c>
      <c r="H12" s="21">
        <v>6.4169301454701511E-2</v>
      </c>
      <c r="I12" s="21">
        <v>2.078575765828633E-2</v>
      </c>
      <c r="J12" s="21">
        <v>4.0852950572059961E-2</v>
      </c>
      <c r="K12" s="21">
        <v>3.3073579344724768E-2</v>
      </c>
      <c r="L12" s="21">
        <v>2.1279395397595536E-3</v>
      </c>
      <c r="M12" s="21">
        <v>3.9565342616391191E-2</v>
      </c>
      <c r="N12" s="21">
        <v>4.7086624434617757E-3</v>
      </c>
      <c r="O12" s="21">
        <v>5.5025701730947611E-2</v>
      </c>
      <c r="P12" s="21">
        <v>3.2416025581786363E-2</v>
      </c>
      <c r="Q12" s="21">
        <v>2.8053007257708165E-2</v>
      </c>
      <c r="R12" s="21">
        <v>1.9101631728419693E-2</v>
      </c>
      <c r="S12" s="21">
        <v>3.240001725348117E-2</v>
      </c>
      <c r="T12" s="21">
        <v>1.220087484218154E-2</v>
      </c>
      <c r="U12" s="21">
        <v>8.8459481764509695E-3</v>
      </c>
      <c r="V12" s="21">
        <v>3.4631201764688341E-2</v>
      </c>
      <c r="W12" s="21">
        <v>5.0726990371002506E-2</v>
      </c>
      <c r="X12" s="21">
        <v>3.4620866618851123E-2</v>
      </c>
      <c r="Y12" s="21">
        <v>3.054497745971544E-2</v>
      </c>
      <c r="Z12" s="21">
        <v>3.5444652714576835E-2</v>
      </c>
    </row>
    <row r="13" spans="1:26" x14ac:dyDescent="0.2">
      <c r="A13" t="s">
        <v>14</v>
      </c>
      <c r="B13" t="s">
        <v>3</v>
      </c>
      <c r="C13" s="21">
        <v>1.5441962069561237E-2</v>
      </c>
      <c r="D13" s="21">
        <v>1.4038068280623012E-2</v>
      </c>
      <c r="E13" s="21">
        <v>1.542543755512227E-2</v>
      </c>
      <c r="F13" s="21">
        <v>1.8744730915079121E-2</v>
      </c>
      <c r="G13" s="21">
        <v>1.4616948628712278E-2</v>
      </c>
      <c r="H13" s="21">
        <v>2.5609423234551953E-2</v>
      </c>
      <c r="I13" s="21">
        <v>1.1338856706934386E-2</v>
      </c>
      <c r="J13" s="21">
        <v>2.4615550919008491E-2</v>
      </c>
      <c r="K13" s="21">
        <v>2.7809640436493529E-2</v>
      </c>
      <c r="L13" s="21">
        <v>6.8260748957974593E-3</v>
      </c>
      <c r="M13" s="21">
        <v>3.4757921931703739E-2</v>
      </c>
      <c r="N13" s="21">
        <v>1.7184194952099857E-2</v>
      </c>
      <c r="O13" s="21">
        <v>2.8110943845671421E-2</v>
      </c>
      <c r="P13" s="21">
        <v>2.1538352834658176E-2</v>
      </c>
      <c r="Q13" s="21">
        <v>1.1679008203978169E-2</v>
      </c>
      <c r="R13" s="21">
        <v>1.9652579446963588E-2</v>
      </c>
      <c r="S13" s="21">
        <v>3.1789755005668614E-2</v>
      </c>
      <c r="T13" s="21">
        <v>1.1636889374609325E-2</v>
      </c>
      <c r="U13" s="21">
        <v>8.7300331134377625E-3</v>
      </c>
      <c r="V13" s="21">
        <v>2.9821258768897529E-2</v>
      </c>
      <c r="W13" s="21">
        <v>3.4628850163398603E-2</v>
      </c>
      <c r="X13" s="21">
        <v>3.0068299568287694E-2</v>
      </c>
      <c r="Y13" s="21">
        <v>3.7860593409843359E-2</v>
      </c>
      <c r="Z13" s="21">
        <v>3.2601833748141171E-2</v>
      </c>
    </row>
    <row r="14" spans="1:26" x14ac:dyDescent="0.2">
      <c r="A14" t="s">
        <v>15</v>
      </c>
      <c r="B14" t="s">
        <v>3</v>
      </c>
      <c r="C14" s="21">
        <v>1.1858271129807836E-2</v>
      </c>
      <c r="D14" s="21">
        <v>1.3834744855503208E-2</v>
      </c>
      <c r="E14" s="21">
        <v>1.3585960852657477E-2</v>
      </c>
      <c r="F14" s="21">
        <v>1.7440044979881542E-2</v>
      </c>
      <c r="G14" s="21">
        <v>1.1241848257787204E-2</v>
      </c>
      <c r="H14" s="21">
        <v>1.9203240654201197E-2</v>
      </c>
      <c r="I14" s="21">
        <v>1.3611866384676327E-2</v>
      </c>
      <c r="J14" s="21">
        <v>1.9020600522264463E-2</v>
      </c>
      <c r="K14" s="21">
        <v>1.482763542805187E-2</v>
      </c>
      <c r="L14" s="21">
        <v>1.0907408012139456E-3</v>
      </c>
      <c r="M14" s="21">
        <v>1.5536672659038075E-2</v>
      </c>
      <c r="N14" s="21">
        <v>2.0516517338242737E-3</v>
      </c>
      <c r="O14" s="21">
        <v>1.2391462571449373E-2</v>
      </c>
      <c r="P14" s="21">
        <v>1.4178480058101777E-2</v>
      </c>
      <c r="Q14" s="21">
        <v>9.8972623607614958E-3</v>
      </c>
      <c r="R14" s="21">
        <v>1.338331437666161E-2</v>
      </c>
      <c r="S14" s="21">
        <v>1.9375711092559433E-2</v>
      </c>
      <c r="T14" s="21">
        <v>8.6994782504311984E-3</v>
      </c>
      <c r="U14" s="21">
        <v>7.6242652922472497E-3</v>
      </c>
      <c r="V14" s="21">
        <v>1.8884302025472907E-2</v>
      </c>
      <c r="W14" s="21">
        <v>2.3424453656271334E-2</v>
      </c>
      <c r="X14" s="21">
        <v>1.8425184796401855E-2</v>
      </c>
      <c r="Y14" s="21">
        <v>2.4267071664374647E-2</v>
      </c>
      <c r="Z14" s="21">
        <v>2.585160177005515E-2</v>
      </c>
    </row>
    <row r="15" spans="1:26" x14ac:dyDescent="0.2">
      <c r="A15" t="s">
        <v>16</v>
      </c>
      <c r="B15" t="s">
        <v>3</v>
      </c>
      <c r="C15" s="21">
        <v>7.355411361410516E-2</v>
      </c>
      <c r="D15" s="21">
        <v>1.2139603071247515E-2</v>
      </c>
      <c r="E15" s="21">
        <v>3.7985819520110681E-2</v>
      </c>
      <c r="F15" s="21">
        <v>6.8292272148545415E-3</v>
      </c>
      <c r="G15" s="21">
        <v>1.6254667178486601E-2</v>
      </c>
      <c r="H15" s="21">
        <v>6.1726343505187267E-6</v>
      </c>
      <c r="I15" s="21">
        <v>2.6151297022820814E-4</v>
      </c>
      <c r="J15" s="21">
        <v>8.2483571541475401E-7</v>
      </c>
      <c r="K15" s="21">
        <v>3.8053111836323485E-7</v>
      </c>
      <c r="L15" s="21">
        <v>6.5466145506677453E-5</v>
      </c>
      <c r="M15" s="21">
        <v>4.3753427075670965E-7</v>
      </c>
      <c r="N15" s="21">
        <v>6.4704186563555046E-7</v>
      </c>
      <c r="O15" s="21">
        <v>3.7536489991027479E-7</v>
      </c>
      <c r="P15" s="21">
        <v>1.8994539194327951E-2</v>
      </c>
      <c r="Q15" s="21">
        <v>6.4406582090541084E-3</v>
      </c>
      <c r="R15" s="21">
        <v>2.6750657636519259E-3</v>
      </c>
      <c r="S15" s="21">
        <v>1.6309389675406401E-6</v>
      </c>
      <c r="T15" s="21">
        <v>1.7510175883923718E-6</v>
      </c>
      <c r="U15" s="21">
        <v>2.8060265079123421E-3</v>
      </c>
      <c r="V15" s="21">
        <v>7.3521411706116217E-7</v>
      </c>
      <c r="W15" s="21">
        <v>1.3523920825694215E-6</v>
      </c>
      <c r="X15" s="21">
        <v>1.2686587639857317E-6</v>
      </c>
      <c r="Y15" s="21">
        <v>9.4100502621489267E-7</v>
      </c>
      <c r="Z15" s="21">
        <v>1.3958132046395572E-6</v>
      </c>
    </row>
    <row r="16" spans="1:26" x14ac:dyDescent="0.2">
      <c r="A16" t="s">
        <v>17</v>
      </c>
      <c r="B16" t="s">
        <v>3</v>
      </c>
      <c r="C16" s="21">
        <v>7.6019926377298734E-3</v>
      </c>
      <c r="D16" s="21">
        <v>1.1502284968008434E-2</v>
      </c>
      <c r="E16" s="21">
        <v>1.0038234539531735E-2</v>
      </c>
      <c r="F16" s="21">
        <v>1.3630475534458768E-2</v>
      </c>
      <c r="G16" s="21">
        <v>9.7414015919916747E-3</v>
      </c>
      <c r="H16" s="21">
        <v>1.3741601825988568E-2</v>
      </c>
      <c r="I16" s="21">
        <v>8.122811737688463E-3</v>
      </c>
      <c r="J16" s="21">
        <v>1.3782822776173886E-2</v>
      </c>
      <c r="K16" s="21">
        <v>9.7363163795284712E-3</v>
      </c>
      <c r="L16" s="21">
        <v>2.0479285910240206E-3</v>
      </c>
      <c r="M16" s="21">
        <v>1.0882521967023696E-2</v>
      </c>
      <c r="N16" s="21">
        <v>6.1824384781240969E-3</v>
      </c>
      <c r="O16" s="21">
        <v>1.1637480618413867E-2</v>
      </c>
      <c r="P16" s="21">
        <v>9.6847307292584773E-3</v>
      </c>
      <c r="Q16" s="21">
        <v>6.7133831440111527E-3</v>
      </c>
      <c r="R16" s="21">
        <v>1.1600414351275555E-2</v>
      </c>
      <c r="S16" s="21">
        <v>1.5330381920370206E-2</v>
      </c>
      <c r="T16" s="21">
        <v>6.1013271431181407E-3</v>
      </c>
      <c r="U16" s="21">
        <v>5.5877256235276757E-3</v>
      </c>
      <c r="V16" s="21">
        <v>1.4320497750390999E-2</v>
      </c>
      <c r="W16" s="21">
        <v>1.4842101769668083E-2</v>
      </c>
      <c r="X16" s="21">
        <v>1.4720713463670685E-2</v>
      </c>
      <c r="Y16" s="21">
        <v>2.0228983807986274E-2</v>
      </c>
      <c r="Z16" s="21">
        <v>1.4793589715432782E-2</v>
      </c>
    </row>
    <row r="17" spans="1:26" x14ac:dyDescent="0.2">
      <c r="A17" t="s">
        <v>18</v>
      </c>
      <c r="B17" t="s">
        <v>3</v>
      </c>
      <c r="C17" s="21">
        <v>6.6184074164685386E-2</v>
      </c>
      <c r="D17" s="21">
        <v>1.1340064819472848E-2</v>
      </c>
      <c r="E17" s="21">
        <v>2.9849518048968862E-2</v>
      </c>
      <c r="F17" s="21">
        <v>7.7482293710507489E-3</v>
      </c>
      <c r="G17" s="21">
        <v>1.5782174347792884E-2</v>
      </c>
      <c r="H17" s="21">
        <v>1.940830888953286E-5</v>
      </c>
      <c r="I17" s="21">
        <v>2.0205420741430018E-3</v>
      </c>
      <c r="J17" s="21">
        <v>1.2834524701906691E-5</v>
      </c>
      <c r="K17" s="21">
        <v>1.6070906464378561E-5</v>
      </c>
      <c r="L17" s="21">
        <v>2.8218117362274328E-3</v>
      </c>
      <c r="M17" s="21">
        <v>1.4218874233776502E-5</v>
      </c>
      <c r="N17" s="21">
        <v>3.9086795813747269E-5</v>
      </c>
      <c r="O17" s="21">
        <v>1.5764851713884923E-5</v>
      </c>
      <c r="P17" s="21">
        <v>1.9418248722849814E-2</v>
      </c>
      <c r="Q17" s="21">
        <v>1.7281006488544946E-2</v>
      </c>
      <c r="R17" s="21">
        <v>8.3076419379122177E-3</v>
      </c>
      <c r="S17" s="21">
        <v>1.6641087846564257E-5</v>
      </c>
      <c r="T17" s="21">
        <v>9.2666768317644908E-5</v>
      </c>
      <c r="U17" s="21">
        <v>8.2910172022675116E-2</v>
      </c>
      <c r="V17" s="21">
        <v>1.6164373224162262E-5</v>
      </c>
      <c r="W17" s="21">
        <v>2.2568580349244266E-5</v>
      </c>
      <c r="X17" s="21">
        <v>2.5734692617433463E-5</v>
      </c>
      <c r="Y17" s="21">
        <v>1.9023537021307761E-5</v>
      </c>
      <c r="Z17" s="21">
        <v>1.6302055838726845E-5</v>
      </c>
    </row>
    <row r="18" spans="1:26" x14ac:dyDescent="0.2">
      <c r="A18" t="s">
        <v>19</v>
      </c>
      <c r="B18" t="s">
        <v>3</v>
      </c>
      <c r="C18" s="21">
        <v>1.8647846012331642E-2</v>
      </c>
      <c r="D18" s="21">
        <v>1.1244253305010742E-2</v>
      </c>
      <c r="E18" s="21">
        <v>1.5856367974119025E-2</v>
      </c>
      <c r="F18" s="21">
        <v>1.5450674085909723E-2</v>
      </c>
      <c r="G18" s="21">
        <v>1.1563543341451474E-2</v>
      </c>
      <c r="H18" s="21">
        <v>3.3289946703739859E-2</v>
      </c>
      <c r="I18" s="21">
        <v>1.7494382096299724E-2</v>
      </c>
      <c r="J18" s="21">
        <v>2.88629446905973E-2</v>
      </c>
      <c r="K18" s="21">
        <v>1.1764437309509605E-2</v>
      </c>
      <c r="L18" s="21">
        <v>6.7226820484221563E-4</v>
      </c>
      <c r="M18" s="21">
        <v>1.7987510204569429E-2</v>
      </c>
      <c r="N18" s="21">
        <v>9.7777071935551308E-4</v>
      </c>
      <c r="O18" s="21">
        <v>1.908933568215385E-2</v>
      </c>
      <c r="P18" s="21">
        <v>1.5435372255890156E-2</v>
      </c>
      <c r="Q18" s="21">
        <v>9.3106103571727727E-3</v>
      </c>
      <c r="R18" s="21">
        <v>8.3062037898409286E-3</v>
      </c>
      <c r="S18" s="21">
        <v>1.7677809426187768E-2</v>
      </c>
      <c r="T18" s="21">
        <v>7.476102182937365E-3</v>
      </c>
      <c r="U18" s="21">
        <v>6.9949855872787747E-3</v>
      </c>
      <c r="V18" s="21">
        <v>2.6382969692177505E-2</v>
      </c>
      <c r="W18" s="21">
        <v>4.1962025775566576E-2</v>
      </c>
      <c r="X18" s="21">
        <v>3.1792255672761879E-2</v>
      </c>
      <c r="Y18" s="21">
        <v>2.8596293380391286E-2</v>
      </c>
      <c r="Z18" s="21">
        <v>4.1379994162409679E-2</v>
      </c>
    </row>
    <row r="19" spans="1:26" x14ac:dyDescent="0.2">
      <c r="A19" t="s">
        <v>20</v>
      </c>
      <c r="B19" t="s">
        <v>3</v>
      </c>
      <c r="C19" s="21">
        <v>5.3108047385078457E-3</v>
      </c>
      <c r="D19" s="21">
        <v>1.1106696679444548E-2</v>
      </c>
      <c r="E19" s="21">
        <v>9.9945018867872229E-3</v>
      </c>
      <c r="F19" s="21">
        <v>8.9485324023621977E-3</v>
      </c>
      <c r="G19" s="21">
        <v>8.4201797334093505E-3</v>
      </c>
      <c r="H19" s="21">
        <v>1.3595069084508972E-2</v>
      </c>
      <c r="I19" s="21">
        <v>7.623870545805325E-3</v>
      </c>
      <c r="J19" s="21">
        <v>1.7185478806215102E-2</v>
      </c>
      <c r="K19" s="21">
        <v>2.4083115983653463E-2</v>
      </c>
      <c r="L19" s="21">
        <v>1.6025211841212328E-4</v>
      </c>
      <c r="M19" s="21">
        <v>1.6683760640839363E-2</v>
      </c>
      <c r="N19" s="21">
        <v>3.1278574813051971E-4</v>
      </c>
      <c r="O19" s="21">
        <v>1.9283027871484934E-2</v>
      </c>
      <c r="P19" s="21">
        <v>9.2717450778362787E-3</v>
      </c>
      <c r="Q19" s="21">
        <v>5.9215985051978004E-3</v>
      </c>
      <c r="R19" s="21">
        <v>5.8553139454546712E-3</v>
      </c>
      <c r="S19" s="21">
        <v>1.2518306487362105E-2</v>
      </c>
      <c r="T19" s="21">
        <v>4.2098781538016808E-3</v>
      </c>
      <c r="U19" s="21">
        <v>3.8587106778856109E-3</v>
      </c>
      <c r="V19" s="21">
        <v>1.2637435703744378E-2</v>
      </c>
      <c r="W19" s="21">
        <v>5.2953359561371633E-3</v>
      </c>
      <c r="X19" s="21">
        <v>1.0902977557165868E-2</v>
      </c>
      <c r="Y19" s="21">
        <v>7.3049788655163723E-3</v>
      </c>
      <c r="Z19" s="21">
        <v>7.0706070486832532E-3</v>
      </c>
    </row>
    <row r="20" spans="1:26" x14ac:dyDescent="0.2">
      <c r="A20" t="s">
        <v>21</v>
      </c>
      <c r="B20" t="s">
        <v>3</v>
      </c>
      <c r="C20" s="21">
        <v>7.7655170192770439E-3</v>
      </c>
      <c r="D20" s="21">
        <v>9.5239736709580962E-3</v>
      </c>
      <c r="E20" s="21">
        <v>8.8028549128156015E-3</v>
      </c>
      <c r="F20" s="21">
        <v>9.8370825878959303E-3</v>
      </c>
      <c r="G20" s="21">
        <v>8.5002558555434538E-3</v>
      </c>
      <c r="H20" s="21">
        <v>1.6562069292397775E-2</v>
      </c>
      <c r="I20" s="21">
        <v>7.4419594053627179E-3</v>
      </c>
      <c r="J20" s="21">
        <v>1.5310362805631257E-2</v>
      </c>
      <c r="K20" s="21">
        <v>3.0012126175588894E-2</v>
      </c>
      <c r="L20" s="21">
        <v>1.7730228793689416E-3</v>
      </c>
      <c r="M20" s="21">
        <v>3.0948117468832824E-2</v>
      </c>
      <c r="N20" s="21">
        <v>2.7743362652852773E-3</v>
      </c>
      <c r="O20" s="21">
        <v>2.2449765660359538E-2</v>
      </c>
      <c r="P20" s="21">
        <v>1.2623307527910053E-2</v>
      </c>
      <c r="Q20" s="21">
        <v>7.4822591152031099E-3</v>
      </c>
      <c r="R20" s="21">
        <v>8.9694848643446391E-3</v>
      </c>
      <c r="S20" s="21">
        <v>1.5390739974584372E-2</v>
      </c>
      <c r="T20" s="21">
        <v>5.551709071886817E-3</v>
      </c>
      <c r="U20" s="21">
        <v>4.1584825939479046E-3</v>
      </c>
      <c r="V20" s="21">
        <v>1.5443396838255864E-2</v>
      </c>
      <c r="W20" s="21">
        <v>1.2367558402085916E-2</v>
      </c>
      <c r="X20" s="21">
        <v>1.906125337289527E-2</v>
      </c>
      <c r="Y20" s="21">
        <v>1.5529441244124784E-2</v>
      </c>
      <c r="Z20" s="21">
        <v>1.1386267534119436E-2</v>
      </c>
    </row>
    <row r="21" spans="1:26" x14ac:dyDescent="0.2">
      <c r="A21" t="s">
        <v>22</v>
      </c>
      <c r="B21" t="s">
        <v>3</v>
      </c>
      <c r="C21" s="21">
        <v>6.121857853719154E-3</v>
      </c>
      <c r="D21" s="21">
        <v>8.9978384396272957E-3</v>
      </c>
      <c r="E21" s="21">
        <v>6.851885938838901E-3</v>
      </c>
      <c r="F21" s="21">
        <v>6.1821952298919576E-3</v>
      </c>
      <c r="G21" s="21">
        <v>7.8295599621655033E-3</v>
      </c>
      <c r="H21" s="21">
        <v>3.822962601024449E-3</v>
      </c>
      <c r="I21" s="21">
        <v>2.4539228348185154E-2</v>
      </c>
      <c r="J21" s="21">
        <v>3.4119669745406697E-3</v>
      </c>
      <c r="K21" s="21">
        <v>3.9914361977638618E-3</v>
      </c>
      <c r="L21" s="21">
        <v>3.7724039908703801E-2</v>
      </c>
      <c r="M21" s="21">
        <v>4.1358757037543445E-3</v>
      </c>
      <c r="N21" s="21">
        <v>4.2099435818434387E-2</v>
      </c>
      <c r="O21" s="21">
        <v>3.5801416339226923E-3</v>
      </c>
      <c r="P21" s="21">
        <v>6.8587242471928045E-3</v>
      </c>
      <c r="Q21" s="21">
        <v>6.9817866850225918E-3</v>
      </c>
      <c r="R21" s="21">
        <v>7.4644943778635819E-3</v>
      </c>
      <c r="S21" s="21">
        <v>4.4533079371122195E-3</v>
      </c>
      <c r="T21" s="21">
        <v>2.0266960072152465E-2</v>
      </c>
      <c r="U21" s="21">
        <v>2.4748489361476347E-2</v>
      </c>
      <c r="V21" s="21">
        <v>3.0531263166297365E-3</v>
      </c>
      <c r="W21" s="21">
        <v>3.0856985214359916E-3</v>
      </c>
      <c r="X21" s="21">
        <v>3.1971349141875602E-3</v>
      </c>
      <c r="Y21" s="21">
        <v>4.305547026683434E-3</v>
      </c>
      <c r="Z21" s="21">
        <v>3.213645794710002E-3</v>
      </c>
    </row>
    <row r="22" spans="1:26" x14ac:dyDescent="0.2">
      <c r="A22" t="s">
        <v>23</v>
      </c>
      <c r="B22" t="s">
        <v>3</v>
      </c>
      <c r="C22" s="21">
        <v>7.4929005576121815E-3</v>
      </c>
      <c r="D22" s="21">
        <v>8.007150562969639E-3</v>
      </c>
      <c r="E22" s="21">
        <v>8.0002546018882771E-3</v>
      </c>
      <c r="F22" s="21">
        <v>1.0047321236700506E-2</v>
      </c>
      <c r="G22" s="21">
        <v>6.3759555966673978E-3</v>
      </c>
      <c r="H22" s="21">
        <v>1.294083531350493E-2</v>
      </c>
      <c r="I22" s="21">
        <v>7.1878148610849246E-3</v>
      </c>
      <c r="J22" s="21">
        <v>1.1965262847095336E-2</v>
      </c>
      <c r="K22" s="21">
        <v>1.39985137406262E-2</v>
      </c>
      <c r="L22" s="21">
        <v>2.4036488952840056E-4</v>
      </c>
      <c r="M22" s="21">
        <v>1.454093493393061E-2</v>
      </c>
      <c r="N22" s="21">
        <v>4.6559562052418013E-4</v>
      </c>
      <c r="O22" s="21">
        <v>1.5819288410454015E-2</v>
      </c>
      <c r="P22" s="21">
        <v>1.0739823450295534E-2</v>
      </c>
      <c r="Q22" s="21">
        <v>7.4200784233226062E-3</v>
      </c>
      <c r="R22" s="21">
        <v>7.5683386569387699E-3</v>
      </c>
      <c r="S22" s="21">
        <v>1.3549948933312605E-2</v>
      </c>
      <c r="T22" s="21">
        <v>5.7823265105211635E-3</v>
      </c>
      <c r="U22" s="21">
        <v>4.6999938465092971E-3</v>
      </c>
      <c r="V22" s="21">
        <v>1.6617207151159951E-2</v>
      </c>
      <c r="W22" s="21">
        <v>1.3998768866919292E-2</v>
      </c>
      <c r="X22" s="21">
        <v>2.0178765768912948E-2</v>
      </c>
      <c r="Y22" s="21">
        <v>1.7169284385016741E-2</v>
      </c>
      <c r="Z22" s="21">
        <v>1.5276295664589594E-2</v>
      </c>
    </row>
    <row r="23" spans="1:26" x14ac:dyDescent="0.2">
      <c r="A23" t="s">
        <v>24</v>
      </c>
      <c r="B23" t="s">
        <v>3</v>
      </c>
      <c r="C23" s="21">
        <v>4.5273610541911851E-3</v>
      </c>
      <c r="D23" s="21">
        <v>7.9069741958694238E-3</v>
      </c>
      <c r="E23" s="21">
        <v>6.2513145865247671E-3</v>
      </c>
      <c r="F23" s="21">
        <v>9.0120894155066664E-3</v>
      </c>
      <c r="G23" s="21">
        <v>1.1484532558989999E-2</v>
      </c>
      <c r="H23" s="21">
        <v>8.7157834018103819E-7</v>
      </c>
      <c r="I23" s="21">
        <v>1.7291976712516821E-5</v>
      </c>
      <c r="J23" s="21">
        <v>3.2294768336088472E-7</v>
      </c>
      <c r="K23" s="21">
        <v>1.705265554368263E-7</v>
      </c>
      <c r="L23" s="21">
        <v>1.5062664404237056E-5</v>
      </c>
      <c r="M23" s="21">
        <v>1.9544254236010893E-7</v>
      </c>
      <c r="N23" s="21">
        <v>4.6007186161701839E-7</v>
      </c>
      <c r="O23" s="21">
        <v>4.4992282813102126E-7</v>
      </c>
      <c r="P23" s="21">
        <v>1.3150997557066764E-3</v>
      </c>
      <c r="Q23" s="21">
        <v>1.0909135855067836E-2</v>
      </c>
      <c r="R23" s="21">
        <v>1.0045000649458867E-2</v>
      </c>
      <c r="S23" s="21">
        <v>5.5709706729438014E-7</v>
      </c>
      <c r="T23" s="21">
        <v>9.3431390789050368E-7</v>
      </c>
      <c r="U23" s="21">
        <v>4.9403895015849315E-4</v>
      </c>
      <c r="V23" s="21">
        <v>4.925625967822488E-7</v>
      </c>
      <c r="W23" s="21">
        <v>6.7556658147587755E-7</v>
      </c>
      <c r="X23" s="21">
        <v>1.3632436995930937E-6</v>
      </c>
      <c r="Y23" s="21">
        <v>5.2569176301955268E-7</v>
      </c>
      <c r="Z23" s="21">
        <v>3.1138011056972797E-7</v>
      </c>
    </row>
    <row r="24" spans="1:26" x14ac:dyDescent="0.2">
      <c r="A24" t="s">
        <v>25</v>
      </c>
      <c r="B24" t="s">
        <v>3</v>
      </c>
      <c r="C24" s="21">
        <v>3.5247307553588148E-3</v>
      </c>
      <c r="D24" s="21">
        <v>7.5580060693634481E-3</v>
      </c>
      <c r="E24" s="21">
        <v>6.7442536696506149E-3</v>
      </c>
      <c r="F24" s="21">
        <v>6.2861758253618819E-3</v>
      </c>
      <c r="G24" s="21">
        <v>5.7218734005510252E-3</v>
      </c>
      <c r="H24" s="21">
        <v>9.2320448168463787E-3</v>
      </c>
      <c r="I24" s="21">
        <v>4.9120166279741197E-3</v>
      </c>
      <c r="J24" s="21">
        <v>1.104035789420214E-2</v>
      </c>
      <c r="K24" s="21">
        <v>1.2374306461386472E-2</v>
      </c>
      <c r="L24" s="21">
        <v>1.2931464279493002E-4</v>
      </c>
      <c r="M24" s="21">
        <v>7.8282709104906638E-3</v>
      </c>
      <c r="N24" s="21">
        <v>4.5343261746744944E-4</v>
      </c>
      <c r="O24" s="21">
        <v>1.0713721685460909E-2</v>
      </c>
      <c r="P24" s="21">
        <v>1.1292687269712297E-2</v>
      </c>
      <c r="Q24" s="21">
        <v>8.1984954975643821E-3</v>
      </c>
      <c r="R24" s="21">
        <v>6.4559511902187224E-3</v>
      </c>
      <c r="S24" s="21">
        <v>1.5347470145518146E-2</v>
      </c>
      <c r="T24" s="21">
        <v>5.0103255893164328E-3</v>
      </c>
      <c r="U24" s="21">
        <v>4.5850458498589769E-3</v>
      </c>
      <c r="V24" s="21">
        <v>1.6952641218618641E-2</v>
      </c>
      <c r="W24" s="21">
        <v>5.6889577461674105E-3</v>
      </c>
      <c r="X24" s="21">
        <v>1.1280228119981592E-2</v>
      </c>
      <c r="Y24" s="21">
        <v>7.9094763601652938E-3</v>
      </c>
      <c r="Z24" s="21">
        <v>1.0454471078444813E-2</v>
      </c>
    </row>
    <row r="25" spans="1:26" x14ac:dyDescent="0.2">
      <c r="A25" t="s">
        <v>26</v>
      </c>
      <c r="B25" t="s">
        <v>3</v>
      </c>
      <c r="C25" s="21">
        <v>3.5454285566076642E-3</v>
      </c>
      <c r="D25" s="21">
        <v>7.3770614287891568E-3</v>
      </c>
      <c r="E25" s="21">
        <v>5.2922632248245333E-3</v>
      </c>
      <c r="F25" s="21">
        <v>4.081959785568876E-3</v>
      </c>
      <c r="G25" s="21">
        <v>6.5294733368021175E-3</v>
      </c>
      <c r="H25" s="21">
        <v>3.6942581111018021E-4</v>
      </c>
      <c r="I25" s="21">
        <v>2.2590468468122262E-2</v>
      </c>
      <c r="J25" s="21">
        <v>2.6268152669445835E-4</v>
      </c>
      <c r="K25" s="21">
        <v>1.61021425719414E-4</v>
      </c>
      <c r="L25" s="21">
        <v>2.8439450299006505E-2</v>
      </c>
      <c r="M25" s="21">
        <v>2.9162893323214206E-4</v>
      </c>
      <c r="N25" s="21">
        <v>3.0976191950383175E-2</v>
      </c>
      <c r="O25" s="21">
        <v>2.1378590891713272E-4</v>
      </c>
      <c r="P25" s="21">
        <v>4.8955010188429871E-3</v>
      </c>
      <c r="Q25" s="21">
        <v>5.4031821951934693E-3</v>
      </c>
      <c r="R25" s="21">
        <v>5.924593613612192E-3</v>
      </c>
      <c r="S25" s="21">
        <v>8.5272218227687793E-4</v>
      </c>
      <c r="T25" s="21">
        <v>2.6971537913552581E-2</v>
      </c>
      <c r="U25" s="21">
        <v>2.5516565158359896E-2</v>
      </c>
      <c r="V25" s="21">
        <v>1.477828076701571E-4</v>
      </c>
      <c r="W25" s="21">
        <v>3.082072828102242E-4</v>
      </c>
      <c r="X25" s="21">
        <v>1.3825443996126624E-4</v>
      </c>
      <c r="Y25" s="21">
        <v>2.3869417653238356E-4</v>
      </c>
      <c r="Z25" s="21">
        <v>3.7167331913524237E-4</v>
      </c>
    </row>
    <row r="26" spans="1:26" x14ac:dyDescent="0.2">
      <c r="A26" t="s">
        <v>27</v>
      </c>
      <c r="B26" t="s">
        <v>3</v>
      </c>
      <c r="C26" s="21">
        <v>6.5692912987105325E-3</v>
      </c>
      <c r="D26" s="21">
        <v>7.1325537862725868E-3</v>
      </c>
      <c r="E26" s="21">
        <v>7.6526522179232032E-3</v>
      </c>
      <c r="F26" s="21">
        <v>8.1071910600791323E-3</v>
      </c>
      <c r="G26" s="21">
        <v>1.0435598872918577E-2</v>
      </c>
      <c r="H26" s="21">
        <v>1.9220902274252533E-6</v>
      </c>
      <c r="I26" s="21">
        <v>1.1151875180912183E-3</v>
      </c>
      <c r="J26" s="21">
        <v>7.6416099238962105E-8</v>
      </c>
      <c r="K26" s="21">
        <v>4.5159269738138222E-7</v>
      </c>
      <c r="L26" s="21">
        <v>9.8990428509727977E-4</v>
      </c>
      <c r="M26" s="21">
        <v>1.3056128316902905E-6</v>
      </c>
      <c r="N26" s="21">
        <v>4.722284527600701E-4</v>
      </c>
      <c r="O26" s="21">
        <v>1.3389977275595548E-6</v>
      </c>
      <c r="P26" s="21">
        <v>2.1407858587502043E-3</v>
      </c>
      <c r="Q26" s="21">
        <v>1.0157984749838242E-2</v>
      </c>
      <c r="R26" s="21">
        <v>8.2608585266891344E-3</v>
      </c>
      <c r="S26" s="21">
        <v>1.1732339397585481E-5</v>
      </c>
      <c r="T26" s="21">
        <v>9.769091705653305E-4</v>
      </c>
      <c r="U26" s="21">
        <v>1.5431048240034965E-3</v>
      </c>
      <c r="V26" s="21">
        <v>2.4815689976051959E-6</v>
      </c>
      <c r="W26" s="21">
        <v>3.2835749372319136E-6</v>
      </c>
      <c r="X26" s="21">
        <v>7.0260318839668643E-6</v>
      </c>
      <c r="Y26" s="21">
        <v>2.8251810482207761E-6</v>
      </c>
      <c r="Z26" s="21">
        <v>1.0166384454844348E-6</v>
      </c>
    </row>
    <row r="27" spans="1:26" x14ac:dyDescent="0.2">
      <c r="A27" t="s">
        <v>28</v>
      </c>
      <c r="B27" t="s">
        <v>3</v>
      </c>
      <c r="C27" s="21">
        <v>1.8595515493277457E-3</v>
      </c>
      <c r="D27" s="21">
        <v>6.9648467823674315E-3</v>
      </c>
      <c r="E27" s="21">
        <v>3.4913313587234939E-3</v>
      </c>
      <c r="F27" s="21">
        <v>6.0712410152216059E-3</v>
      </c>
      <c r="G27" s="21">
        <v>7.6880537198072835E-3</v>
      </c>
      <c r="H27" s="21">
        <v>7.4821109446058973E-7</v>
      </c>
      <c r="I27" s="21">
        <v>5.2166951256896538E-6</v>
      </c>
      <c r="J27" s="21">
        <v>3.1459458858768864E-7</v>
      </c>
      <c r="K27" s="21">
        <v>2.3719767752836179E-7</v>
      </c>
      <c r="L27" s="21">
        <v>1.1801892668756033E-6</v>
      </c>
      <c r="M27" s="21">
        <v>2.4917569615032465E-7</v>
      </c>
      <c r="N27" s="21">
        <v>7.9170520606197085E-7</v>
      </c>
      <c r="O27" s="21">
        <v>3.5829739706919778E-7</v>
      </c>
      <c r="P27" s="21">
        <v>5.2431565692569139E-4</v>
      </c>
      <c r="Q27" s="21">
        <v>8.8759078053340032E-3</v>
      </c>
      <c r="R27" s="21">
        <v>7.9333722056702805E-3</v>
      </c>
      <c r="S27" s="21">
        <v>4.9061049024013442E-7</v>
      </c>
      <c r="T27" s="21">
        <v>1.2762998260550588E-6</v>
      </c>
      <c r="U27" s="21">
        <v>9.9533798011424476E-5</v>
      </c>
      <c r="V27" s="21">
        <v>3.8098976491477882E-7</v>
      </c>
      <c r="W27" s="21">
        <v>4.43079672446958E-7</v>
      </c>
      <c r="X27" s="21">
        <v>6.6867719143022212E-7</v>
      </c>
      <c r="Y27" s="21">
        <v>3.791715103881457E-7</v>
      </c>
      <c r="Z27" s="21">
        <v>4.5477663976857275E-7</v>
      </c>
    </row>
    <row r="28" spans="1:26" x14ac:dyDescent="0.2">
      <c r="A28" t="s">
        <v>29</v>
      </c>
      <c r="B28" t="s">
        <v>3</v>
      </c>
      <c r="C28" s="21">
        <v>2.3669557596965561E-4</v>
      </c>
      <c r="D28" s="21">
        <v>6.9619540229518108E-3</v>
      </c>
      <c r="E28" s="21">
        <v>1.1936452349369099E-3</v>
      </c>
      <c r="F28" s="21">
        <v>6.1621714176960168E-3</v>
      </c>
      <c r="G28" s="21">
        <v>1.1642888784766447E-2</v>
      </c>
      <c r="H28" s="21">
        <v>3.2661073873017619E-7</v>
      </c>
      <c r="I28" s="21">
        <v>1.4798827353342866E-6</v>
      </c>
      <c r="J28" s="21">
        <v>6.3595986449862571E-9</v>
      </c>
      <c r="K28" s="21">
        <v>1.6559532957989986E-8</v>
      </c>
      <c r="L28" s="21">
        <v>4.0436399311492589E-7</v>
      </c>
      <c r="M28" s="21">
        <v>5.941332063474055E-9</v>
      </c>
      <c r="N28" s="21">
        <v>1.2325390051943648E-8</v>
      </c>
      <c r="O28" s="21">
        <v>2.0316576620394267E-8</v>
      </c>
      <c r="P28" s="21">
        <v>6.8119907191293173E-5</v>
      </c>
      <c r="Q28" s="21">
        <v>5.014813358714741E-3</v>
      </c>
      <c r="R28" s="21">
        <v>8.2007438635484479E-3</v>
      </c>
      <c r="S28" s="21">
        <v>8.6411564567122969E-8</v>
      </c>
      <c r="T28" s="21">
        <v>1.4023365770719946E-7</v>
      </c>
      <c r="U28" s="21">
        <v>2.5998962446886427E-5</v>
      </c>
      <c r="V28" s="21">
        <v>7.2996607946579878E-8</v>
      </c>
      <c r="W28" s="21">
        <v>3.4900913410071895E-8</v>
      </c>
      <c r="X28" s="21">
        <v>7.7729446344000313E-8</v>
      </c>
      <c r="Y28" s="21">
        <v>3.0468103927479499E-8</v>
      </c>
      <c r="Z28" s="21">
        <v>9.0825085532331916E-9</v>
      </c>
    </row>
    <row r="29" spans="1:26" x14ac:dyDescent="0.2">
      <c r="A29" t="s">
        <v>30</v>
      </c>
      <c r="B29" t="s">
        <v>3</v>
      </c>
      <c r="C29" s="21">
        <v>6.4564676480305706E-3</v>
      </c>
      <c r="D29" s="21">
        <v>6.4577414377507232E-3</v>
      </c>
      <c r="E29" s="21">
        <v>6.159289545737634E-3</v>
      </c>
      <c r="F29" s="21">
        <v>5.066328157492187E-3</v>
      </c>
      <c r="G29" s="21">
        <v>6.2347731333965871E-3</v>
      </c>
      <c r="H29" s="21">
        <v>2.9867497684419424E-3</v>
      </c>
      <c r="I29" s="21">
        <v>1.8613661888351073E-2</v>
      </c>
      <c r="J29" s="21">
        <v>2.4261241057582541E-3</v>
      </c>
      <c r="K29" s="21">
        <v>2.7802299208554903E-3</v>
      </c>
      <c r="L29" s="21">
        <v>3.6404654609252435E-2</v>
      </c>
      <c r="M29" s="21">
        <v>3.8104774705981573E-3</v>
      </c>
      <c r="N29" s="21">
        <v>2.818776371596312E-2</v>
      </c>
      <c r="O29" s="21">
        <v>3.0652194124121618E-3</v>
      </c>
      <c r="P29" s="21">
        <v>7.5920339702140217E-3</v>
      </c>
      <c r="Q29" s="21">
        <v>5.5760135405297498E-3</v>
      </c>
      <c r="R29" s="21">
        <v>7.9607298147545431E-3</v>
      </c>
      <c r="S29" s="21">
        <v>3.537141182689833E-3</v>
      </c>
      <c r="T29" s="21">
        <v>2.954885421584803E-2</v>
      </c>
      <c r="U29" s="21">
        <v>2.7605160110849025E-2</v>
      </c>
      <c r="V29" s="21">
        <v>3.2206830888238023E-3</v>
      </c>
      <c r="W29" s="21">
        <v>5.0338383190690244E-3</v>
      </c>
      <c r="X29" s="21">
        <v>3.9386687755441629E-3</v>
      </c>
      <c r="Y29" s="21">
        <v>3.9798329742288478E-3</v>
      </c>
      <c r="Z29" s="21">
        <v>4.1294471092495092E-3</v>
      </c>
    </row>
    <row r="30" spans="1:26" x14ac:dyDescent="0.2">
      <c r="A30" t="s">
        <v>31</v>
      </c>
      <c r="B30" t="s">
        <v>3</v>
      </c>
      <c r="C30" s="21">
        <v>3.3702415460322324E-3</v>
      </c>
      <c r="D30" s="21">
        <v>6.2199635925414666E-3</v>
      </c>
      <c r="E30" s="21">
        <v>5.7045618804371853E-3</v>
      </c>
      <c r="F30" s="21">
        <v>5.4420028055200877E-3</v>
      </c>
      <c r="G30" s="21">
        <v>4.6804634649298136E-3</v>
      </c>
      <c r="H30" s="21">
        <v>7.7788030415716922E-3</v>
      </c>
      <c r="I30" s="21">
        <v>4.1875574561393882E-3</v>
      </c>
      <c r="J30" s="21">
        <v>9.6402178633690598E-3</v>
      </c>
      <c r="K30" s="21">
        <v>1.374715449503874E-2</v>
      </c>
      <c r="L30" s="21">
        <v>1.7550018187360562E-4</v>
      </c>
      <c r="M30" s="21">
        <v>8.7065702182014034E-3</v>
      </c>
      <c r="N30" s="21">
        <v>3.2617943632917159E-4</v>
      </c>
      <c r="O30" s="21">
        <v>1.1416708582722951E-2</v>
      </c>
      <c r="P30" s="21">
        <v>6.1103821021664343E-3</v>
      </c>
      <c r="Q30" s="21">
        <v>4.1690765355778432E-3</v>
      </c>
      <c r="R30" s="21">
        <v>3.7201561507135758E-3</v>
      </c>
      <c r="S30" s="21">
        <v>7.8084927298045798E-3</v>
      </c>
      <c r="T30" s="21">
        <v>2.8149159010048366E-3</v>
      </c>
      <c r="U30" s="21">
        <v>2.4388985206315393E-3</v>
      </c>
      <c r="V30" s="21">
        <v>8.5061512951378343E-3</v>
      </c>
      <c r="W30" s="21">
        <v>4.1886285140697649E-3</v>
      </c>
      <c r="X30" s="21">
        <v>6.7420057775817062E-3</v>
      </c>
      <c r="Y30" s="21">
        <v>4.7530265669298785E-3</v>
      </c>
      <c r="Z30" s="21">
        <v>4.9844945055394843E-3</v>
      </c>
    </row>
    <row r="31" spans="1:26" x14ac:dyDescent="0.2">
      <c r="A31" t="s">
        <v>32</v>
      </c>
      <c r="B31" t="s">
        <v>3</v>
      </c>
      <c r="C31" s="21">
        <v>4.5796709742548453E-3</v>
      </c>
      <c r="D31" s="21">
        <v>5.5841820918815606E-3</v>
      </c>
      <c r="E31" s="21">
        <v>5.6903305471057777E-3</v>
      </c>
      <c r="F31" s="21">
        <v>7.3732492557756794E-3</v>
      </c>
      <c r="G31" s="21">
        <v>5.7750007026547085E-3</v>
      </c>
      <c r="H31" s="21">
        <v>8.5899902614724691E-3</v>
      </c>
      <c r="I31" s="21">
        <v>4.0981205565000312E-3</v>
      </c>
      <c r="J31" s="21">
        <v>8.5216227218500185E-3</v>
      </c>
      <c r="K31" s="21">
        <v>8.2973811108817668E-3</v>
      </c>
      <c r="L31" s="21">
        <v>9.114189113228066E-4</v>
      </c>
      <c r="M31" s="21">
        <v>9.3459674405385502E-3</v>
      </c>
      <c r="N31" s="21">
        <v>2.2802724014766912E-3</v>
      </c>
      <c r="O31" s="21">
        <v>8.4769223470310771E-3</v>
      </c>
      <c r="P31" s="21">
        <v>8.6794430055536671E-3</v>
      </c>
      <c r="Q31" s="21">
        <v>4.8129212756233344E-3</v>
      </c>
      <c r="R31" s="21">
        <v>9.8971652653905094E-3</v>
      </c>
      <c r="S31" s="21">
        <v>1.4055887808207546E-2</v>
      </c>
      <c r="T31" s="21">
        <v>4.9476277438452029E-3</v>
      </c>
      <c r="U31" s="21">
        <v>4.2972913380001582E-3</v>
      </c>
      <c r="V31" s="21">
        <v>1.3061183682115972E-2</v>
      </c>
      <c r="W31" s="21">
        <v>1.4548903371423387E-2</v>
      </c>
      <c r="X31" s="21">
        <v>1.3136232792925622E-2</v>
      </c>
      <c r="Y31" s="21">
        <v>1.6855088087631958E-2</v>
      </c>
      <c r="Z31" s="21">
        <v>1.4858525191610978E-2</v>
      </c>
    </row>
    <row r="32" spans="1:26" x14ac:dyDescent="0.2">
      <c r="A32" t="s">
        <v>33</v>
      </c>
      <c r="B32" t="s">
        <v>3</v>
      </c>
      <c r="C32" s="21">
        <v>7.2591881347726398E-3</v>
      </c>
      <c r="D32" s="21">
        <v>5.5141887822071295E-3</v>
      </c>
      <c r="E32" s="21">
        <v>7.2638932420574414E-3</v>
      </c>
      <c r="F32" s="21">
        <v>7.9535170113984189E-3</v>
      </c>
      <c r="G32" s="21">
        <v>5.4958706597051515E-3</v>
      </c>
      <c r="H32" s="21">
        <v>1.2976796695769857E-2</v>
      </c>
      <c r="I32" s="21">
        <v>6.7388464227632226E-3</v>
      </c>
      <c r="J32" s="21">
        <v>1.1206583798681476E-2</v>
      </c>
      <c r="K32" s="21">
        <v>1.2765233800473993E-2</v>
      </c>
      <c r="L32" s="21">
        <v>1.9416192059371241E-4</v>
      </c>
      <c r="M32" s="21">
        <v>1.4723316853044798E-2</v>
      </c>
      <c r="N32" s="21">
        <v>2.3725570831806589E-4</v>
      </c>
      <c r="O32" s="21">
        <v>1.2508072669773515E-2</v>
      </c>
      <c r="P32" s="21">
        <v>8.0752290793290344E-3</v>
      </c>
      <c r="Q32" s="21">
        <v>5.3538106958950444E-3</v>
      </c>
      <c r="R32" s="21">
        <v>6.0042936214536437E-3</v>
      </c>
      <c r="S32" s="21">
        <v>1.0038339229558275E-2</v>
      </c>
      <c r="T32" s="21">
        <v>4.2774236218152632E-3</v>
      </c>
      <c r="U32" s="21">
        <v>3.9549104580391707E-3</v>
      </c>
      <c r="V32" s="21">
        <v>1.4485307415830604E-2</v>
      </c>
      <c r="W32" s="21">
        <v>1.9322208207122372E-2</v>
      </c>
      <c r="X32" s="21">
        <v>1.8267834732111531E-2</v>
      </c>
      <c r="Y32" s="21">
        <v>1.8034686626209544E-2</v>
      </c>
      <c r="Z32" s="21">
        <v>2.0696576270915795E-2</v>
      </c>
    </row>
    <row r="33" spans="1:26" x14ac:dyDescent="0.2">
      <c r="A33" t="s">
        <v>34</v>
      </c>
      <c r="B33" t="s">
        <v>3</v>
      </c>
      <c r="C33" s="21">
        <v>6.0547056785766615E-3</v>
      </c>
      <c r="D33" s="21">
        <v>5.5135768049520356E-3</v>
      </c>
      <c r="E33" s="21">
        <v>5.6724265987266572E-3</v>
      </c>
      <c r="F33" s="21">
        <v>7.7337014692961609E-3</v>
      </c>
      <c r="G33" s="21">
        <v>5.4887336599313023E-3</v>
      </c>
      <c r="H33" s="21">
        <v>1.2353231645812443E-2</v>
      </c>
      <c r="I33" s="21">
        <v>4.6959827016314218E-3</v>
      </c>
      <c r="J33" s="21">
        <v>1.0428291709427733E-2</v>
      </c>
      <c r="K33" s="21">
        <v>1.1568129118052765E-2</v>
      </c>
      <c r="L33" s="21">
        <v>1.5913565448297255E-3</v>
      </c>
      <c r="M33" s="21">
        <v>1.4711885221351926E-2</v>
      </c>
      <c r="N33" s="21">
        <v>3.8686493377220162E-3</v>
      </c>
      <c r="O33" s="21">
        <v>1.132422309543581E-2</v>
      </c>
      <c r="P33" s="21">
        <v>1.1537031629368569E-2</v>
      </c>
      <c r="Q33" s="21">
        <v>5.4128573817374065E-3</v>
      </c>
      <c r="R33" s="21">
        <v>1.0361196172421027E-2</v>
      </c>
      <c r="S33" s="21">
        <v>1.414422995382286E-2</v>
      </c>
      <c r="T33" s="21">
        <v>4.7847460076307288E-3</v>
      </c>
      <c r="U33" s="21">
        <v>3.772405818240033E-3</v>
      </c>
      <c r="V33" s="21">
        <v>1.2967631214437678E-2</v>
      </c>
      <c r="W33" s="21">
        <v>2.1229272352106573E-2</v>
      </c>
      <c r="X33" s="21">
        <v>1.5493141793772189E-2</v>
      </c>
      <c r="Y33" s="21">
        <v>1.5943608017319658E-2</v>
      </c>
      <c r="Z33" s="21">
        <v>1.7192269404048621E-2</v>
      </c>
    </row>
    <row r="34" spans="1:26" x14ac:dyDescent="0.2">
      <c r="A34" t="s">
        <v>35</v>
      </c>
      <c r="B34" t="s">
        <v>3</v>
      </c>
      <c r="C34" s="21">
        <v>2.2592038479306411E-3</v>
      </c>
      <c r="D34" s="21">
        <v>5.0757015685794537E-3</v>
      </c>
      <c r="E34" s="21">
        <v>1.5909682331900037E-3</v>
      </c>
      <c r="F34" s="21">
        <v>2.4624829816978088E-3</v>
      </c>
      <c r="G34" s="21">
        <v>4.7904669516262328E-3</v>
      </c>
      <c r="H34" s="21">
        <v>4.0359668064607395E-3</v>
      </c>
      <c r="I34" s="21">
        <v>1.1344488237449769E-3</v>
      </c>
      <c r="J34" s="21">
        <v>2.6014136086643662E-3</v>
      </c>
      <c r="K34" s="21">
        <v>1.1063570123541182E-3</v>
      </c>
      <c r="L34" s="21">
        <v>2.6641460834916171E-4</v>
      </c>
      <c r="M34" s="21">
        <v>2.0022279221092597E-3</v>
      </c>
      <c r="N34" s="21">
        <v>5.787750036228104E-4</v>
      </c>
      <c r="O34" s="21">
        <v>2.3906207351114743E-3</v>
      </c>
      <c r="P34" s="21">
        <v>3.1168964982007472E-3</v>
      </c>
      <c r="Q34" s="21">
        <v>3.3081163993725331E-3</v>
      </c>
      <c r="R34" s="21">
        <v>4.8737335433271523E-3</v>
      </c>
      <c r="S34" s="21">
        <v>2.8493690330951287E-3</v>
      </c>
      <c r="T34" s="21">
        <v>8.7259196564382568E-4</v>
      </c>
      <c r="U34" s="21">
        <v>6.4217978156460209E-4</v>
      </c>
      <c r="V34" s="21">
        <v>5.2367518162407265E-3</v>
      </c>
      <c r="W34" s="21">
        <v>1.4850948139722401E-2</v>
      </c>
      <c r="X34" s="21">
        <v>5.6364111714268068E-3</v>
      </c>
      <c r="Y34" s="21">
        <v>4.4284807630892943E-3</v>
      </c>
      <c r="Z34" s="21">
        <v>4.9085792613720895E-3</v>
      </c>
    </row>
    <row r="35" spans="1:26" x14ac:dyDescent="0.2">
      <c r="A35" t="s">
        <v>36</v>
      </c>
      <c r="B35" t="s">
        <v>3</v>
      </c>
      <c r="C35" s="21">
        <v>2.3148842054994817E-3</v>
      </c>
      <c r="D35" s="21">
        <v>5.0726119480773843E-3</v>
      </c>
      <c r="E35" s="21">
        <v>4.5364406764500089E-3</v>
      </c>
      <c r="F35" s="21">
        <v>4.2567049127408578E-3</v>
      </c>
      <c r="G35" s="21">
        <v>3.8328564250080734E-3</v>
      </c>
      <c r="H35" s="21">
        <v>6.1400492351484605E-3</v>
      </c>
      <c r="I35" s="21">
        <v>3.1914496566851432E-3</v>
      </c>
      <c r="J35" s="21">
        <v>7.0865736214875555E-3</v>
      </c>
      <c r="K35" s="21">
        <v>7.6919134148486839E-3</v>
      </c>
      <c r="L35" s="21">
        <v>1.0926147589908525E-4</v>
      </c>
      <c r="M35" s="21">
        <v>4.5240578839259435E-3</v>
      </c>
      <c r="N35" s="21">
        <v>4.3411375122634824E-4</v>
      </c>
      <c r="O35" s="21">
        <v>6.7528042289695545E-3</v>
      </c>
      <c r="P35" s="21">
        <v>1.0467367218701971E-2</v>
      </c>
      <c r="Q35" s="21">
        <v>7.8596025976920472E-3</v>
      </c>
      <c r="R35" s="21">
        <v>5.8558873356118913E-3</v>
      </c>
      <c r="S35" s="21">
        <v>1.4599831698051248E-2</v>
      </c>
      <c r="T35" s="21">
        <v>4.6177089912573443E-3</v>
      </c>
      <c r="U35" s="21">
        <v>4.3322652969958585E-3</v>
      </c>
      <c r="V35" s="21">
        <v>1.6648933346071731E-2</v>
      </c>
      <c r="W35" s="21">
        <v>5.2013090105922279E-3</v>
      </c>
      <c r="X35" s="21">
        <v>1.0426601418835477E-2</v>
      </c>
      <c r="Y35" s="21">
        <v>7.6224068341315997E-3</v>
      </c>
      <c r="Z35" s="21">
        <v>1.0436617085204757E-2</v>
      </c>
    </row>
    <row r="36" spans="1:26" x14ac:dyDescent="0.2">
      <c r="A36" t="s">
        <v>37</v>
      </c>
      <c r="B36" t="s">
        <v>3</v>
      </c>
      <c r="C36" s="21">
        <v>5.3022783571284211E-3</v>
      </c>
      <c r="D36" s="21">
        <v>5.0522858805125345E-3</v>
      </c>
      <c r="E36" s="21">
        <v>3.7685756924405261E-3</v>
      </c>
      <c r="F36" s="21">
        <v>2.2326793860575757E-3</v>
      </c>
      <c r="G36" s="21">
        <v>4.2692666436204597E-3</v>
      </c>
      <c r="H36" s="21">
        <v>7.037158175945812E-5</v>
      </c>
      <c r="I36" s="21">
        <v>1.6281689799626155E-2</v>
      </c>
      <c r="J36" s="21">
        <v>2.9040262274377956E-5</v>
      </c>
      <c r="K36" s="21">
        <v>1.6283886026747813E-5</v>
      </c>
      <c r="L36" s="21">
        <v>2.6564623027118393E-2</v>
      </c>
      <c r="M36" s="21">
        <v>4.1040278429863604E-5</v>
      </c>
      <c r="N36" s="21">
        <v>1.4751340202129148E-2</v>
      </c>
      <c r="O36" s="21">
        <v>2.9543522946600277E-5</v>
      </c>
      <c r="P36" s="21">
        <v>3.9213397535376128E-3</v>
      </c>
      <c r="Q36" s="21">
        <v>4.036810099828105E-3</v>
      </c>
      <c r="R36" s="21">
        <v>3.9480584769466471E-3</v>
      </c>
      <c r="S36" s="21">
        <v>4.5407391840099153E-4</v>
      </c>
      <c r="T36" s="21">
        <v>1.9519110586493912E-2</v>
      </c>
      <c r="U36" s="21">
        <v>2.5119430451759368E-2</v>
      </c>
      <c r="V36" s="21">
        <v>2.8317346515867127E-5</v>
      </c>
      <c r="W36" s="21">
        <v>5.393123252597279E-5</v>
      </c>
      <c r="X36" s="21">
        <v>1.1491561943676259E-5</v>
      </c>
      <c r="Y36" s="21">
        <v>4.9983900206985146E-5</v>
      </c>
      <c r="Z36" s="21">
        <v>5.0731736277818905E-5</v>
      </c>
    </row>
    <row r="37" spans="1:26" x14ac:dyDescent="0.2">
      <c r="A37" t="s">
        <v>38</v>
      </c>
      <c r="B37" t="s">
        <v>3</v>
      </c>
      <c r="C37" s="21">
        <v>5.5825111825861347E-3</v>
      </c>
      <c r="D37" s="21">
        <v>4.9789555564441401E-3</v>
      </c>
      <c r="E37" s="21">
        <v>5.8290937136163679E-3</v>
      </c>
      <c r="F37" s="21">
        <v>5.8563277010372809E-3</v>
      </c>
      <c r="G37" s="21">
        <v>4.3364923868698156E-3</v>
      </c>
      <c r="H37" s="21">
        <v>9.9904035813599412E-3</v>
      </c>
      <c r="I37" s="21">
        <v>3.8924901037836902E-3</v>
      </c>
      <c r="J37" s="21">
        <v>1.1044818018509922E-2</v>
      </c>
      <c r="K37" s="21">
        <v>7.8846340904281838E-3</v>
      </c>
      <c r="L37" s="21">
        <v>9.1576563106082944E-3</v>
      </c>
      <c r="M37" s="21">
        <v>1.6798514129365436E-2</v>
      </c>
      <c r="N37" s="21">
        <v>1.3072040329727013E-2</v>
      </c>
      <c r="O37" s="21">
        <v>1.2479834040396983E-2</v>
      </c>
      <c r="P37" s="21">
        <v>8.9709643609741426E-3</v>
      </c>
      <c r="Q37" s="21">
        <v>3.833402043374623E-3</v>
      </c>
      <c r="R37" s="21">
        <v>5.1233180937560177E-3</v>
      </c>
      <c r="S37" s="21">
        <v>8.9619888230578239E-3</v>
      </c>
      <c r="T37" s="21">
        <v>6.5777561439089314E-3</v>
      </c>
      <c r="U37" s="21">
        <v>3.0117625767803308E-3</v>
      </c>
      <c r="V37" s="21">
        <v>1.1279038227099048E-2</v>
      </c>
      <c r="W37" s="21">
        <v>1.2275472489315528E-2</v>
      </c>
      <c r="X37" s="21">
        <v>1.2261675613669766E-2</v>
      </c>
      <c r="Y37" s="21">
        <v>1.0998945104413028E-2</v>
      </c>
      <c r="Z37" s="21">
        <v>1.1177434266062686E-2</v>
      </c>
    </row>
    <row r="38" spans="1:26" x14ac:dyDescent="0.2">
      <c r="A38" t="s">
        <v>39</v>
      </c>
      <c r="B38" t="s">
        <v>3</v>
      </c>
      <c r="C38" s="21">
        <v>4.9786418649873671E-3</v>
      </c>
      <c r="D38" s="21">
        <v>4.8901733310616202E-3</v>
      </c>
      <c r="E38" s="21">
        <v>5.053314801597578E-3</v>
      </c>
      <c r="F38" s="21">
        <v>6.8694555368114278E-3</v>
      </c>
      <c r="G38" s="21">
        <v>4.4322670103150736E-3</v>
      </c>
      <c r="H38" s="21">
        <v>8.3975188714145253E-3</v>
      </c>
      <c r="I38" s="21">
        <v>6.1285630617184551E-3</v>
      </c>
      <c r="J38" s="21">
        <v>7.3336502235715811E-3</v>
      </c>
      <c r="K38" s="21">
        <v>6.9563277047156574E-3</v>
      </c>
      <c r="L38" s="21">
        <v>8.2157598190349293E-4</v>
      </c>
      <c r="M38" s="21">
        <v>8.2896798263769333E-3</v>
      </c>
      <c r="N38" s="21">
        <v>1.0293161198551032E-3</v>
      </c>
      <c r="O38" s="21">
        <v>6.1929566119260813E-3</v>
      </c>
      <c r="P38" s="21">
        <v>4.2859325329192462E-3</v>
      </c>
      <c r="Q38" s="21">
        <v>3.392103579338778E-3</v>
      </c>
      <c r="R38" s="21">
        <v>3.2859303069928472E-3</v>
      </c>
      <c r="S38" s="21">
        <v>4.4927050205812412E-3</v>
      </c>
      <c r="T38" s="21">
        <v>2.135139214382601E-3</v>
      </c>
      <c r="U38" s="21">
        <v>1.6761430479870483E-3</v>
      </c>
      <c r="V38" s="21">
        <v>3.5740461052843849E-3</v>
      </c>
      <c r="W38" s="21">
        <v>2.09471678375008E-3</v>
      </c>
      <c r="X38" s="21">
        <v>3.5679176114309665E-3</v>
      </c>
      <c r="Y38" s="21">
        <v>3.0623036999603494E-3</v>
      </c>
      <c r="Z38" s="21">
        <v>2.7265783327989159E-3</v>
      </c>
    </row>
    <row r="39" spans="1:26" x14ac:dyDescent="0.2">
      <c r="A39" t="s">
        <v>40</v>
      </c>
      <c r="B39" t="s">
        <v>3</v>
      </c>
      <c r="C39" s="21">
        <v>3.8606827417763043E-3</v>
      </c>
      <c r="D39" s="21">
        <v>4.7882043086784872E-3</v>
      </c>
      <c r="E39" s="21">
        <v>3.9256507273877665E-3</v>
      </c>
      <c r="F39" s="21">
        <v>2.9497092563327285E-3</v>
      </c>
      <c r="G39" s="21">
        <v>4.6541551324174616E-3</v>
      </c>
      <c r="H39" s="21">
        <v>1.0280176534349032E-3</v>
      </c>
      <c r="I39" s="21">
        <v>1.9510879327667083E-2</v>
      </c>
      <c r="J39" s="21">
        <v>8.1018108117334223E-4</v>
      </c>
      <c r="K39" s="21">
        <v>3.4693076608972856E-4</v>
      </c>
      <c r="L39" s="21">
        <v>1.5877155451934861E-2</v>
      </c>
      <c r="M39" s="21">
        <v>5.5005690657691265E-4</v>
      </c>
      <c r="N39" s="21">
        <v>1.3126860166031583E-2</v>
      </c>
      <c r="O39" s="21">
        <v>5.54017658565583E-4</v>
      </c>
      <c r="P39" s="21">
        <v>3.3492729717721817E-3</v>
      </c>
      <c r="Q39" s="21">
        <v>3.7339704883949075E-3</v>
      </c>
      <c r="R39" s="21">
        <v>3.3333383512660136E-3</v>
      </c>
      <c r="S39" s="21">
        <v>7.9324490866088582E-4</v>
      </c>
      <c r="T39" s="21">
        <v>1.8923267360737201E-2</v>
      </c>
      <c r="U39" s="21">
        <v>1.6513829200993018E-2</v>
      </c>
      <c r="V39" s="21">
        <v>7.7582661426615158E-4</v>
      </c>
      <c r="W39" s="21">
        <v>1.243460926028803E-3</v>
      </c>
      <c r="X39" s="21">
        <v>9.4756433218311643E-4</v>
      </c>
      <c r="Y39" s="21">
        <v>8.3935525079289986E-4</v>
      </c>
      <c r="Z39" s="21">
        <v>1.2476133074600115E-3</v>
      </c>
    </row>
    <row r="40" spans="1:26" x14ac:dyDescent="0.2">
      <c r="A40" t="s">
        <v>41</v>
      </c>
      <c r="B40" t="s">
        <v>3</v>
      </c>
      <c r="C40" s="21">
        <v>7.1016483567124186E-3</v>
      </c>
      <c r="D40" s="21">
        <v>4.7404800254378029E-3</v>
      </c>
      <c r="E40" s="21">
        <v>7.9030516888273089E-3</v>
      </c>
      <c r="F40" s="21">
        <v>9.0464057555724973E-3</v>
      </c>
      <c r="G40" s="21">
        <v>9.7838685385980909E-3</v>
      </c>
      <c r="H40" s="21">
        <v>2.1430593935760699E-6</v>
      </c>
      <c r="I40" s="21">
        <v>3.5845419652458969E-5</v>
      </c>
      <c r="J40" s="21">
        <v>4.1585643320263156E-7</v>
      </c>
      <c r="K40" s="21">
        <v>3.0168006868988014E-7</v>
      </c>
      <c r="L40" s="21">
        <v>1.9281920749845577E-5</v>
      </c>
      <c r="M40" s="21">
        <v>5.82566928689799E-7</v>
      </c>
      <c r="N40" s="21">
        <v>3.9106824890844688E-7</v>
      </c>
      <c r="O40" s="21">
        <v>1.0743994815055452E-6</v>
      </c>
      <c r="P40" s="21">
        <v>1.6787971509291102E-3</v>
      </c>
      <c r="Q40" s="21">
        <v>1.1691521942025102E-2</v>
      </c>
      <c r="R40" s="21">
        <v>6.6988913063109924E-3</v>
      </c>
      <c r="S40" s="21">
        <v>7.1709427231401455E-7</v>
      </c>
      <c r="T40" s="21">
        <v>7.8257536116465232E-7</v>
      </c>
      <c r="U40" s="21">
        <v>1.8177767669889304E-3</v>
      </c>
      <c r="V40" s="21">
        <v>5.4330857435372236E-7</v>
      </c>
      <c r="W40" s="21">
        <v>2.0878979197353759E-6</v>
      </c>
      <c r="X40" s="21">
        <v>2.5234365331483351E-6</v>
      </c>
      <c r="Y40" s="21">
        <v>1.3618834035075657E-6</v>
      </c>
      <c r="Z40" s="21">
        <v>1.1000662290873194E-6</v>
      </c>
    </row>
    <row r="41" spans="1:26" x14ac:dyDescent="0.2">
      <c r="A41" t="s">
        <v>42</v>
      </c>
      <c r="B41" t="s">
        <v>3</v>
      </c>
      <c r="C41" s="21">
        <v>3.648021952706039E-3</v>
      </c>
      <c r="D41" s="21">
        <v>4.4407013808627528E-3</v>
      </c>
      <c r="E41" s="21">
        <v>4.4398011004225081E-3</v>
      </c>
      <c r="F41" s="21">
        <v>6.4363082902867391E-3</v>
      </c>
      <c r="G41" s="21">
        <v>4.3063960144681781E-3</v>
      </c>
      <c r="H41" s="21">
        <v>6.0353752752836682E-3</v>
      </c>
      <c r="I41" s="21">
        <v>3.4445596694124615E-3</v>
      </c>
      <c r="J41" s="21">
        <v>6.187324747953785E-3</v>
      </c>
      <c r="K41" s="21">
        <v>6.3065469147141834E-3</v>
      </c>
      <c r="L41" s="21">
        <v>4.4502007908928034E-4</v>
      </c>
      <c r="M41" s="21">
        <v>7.1693022271040125E-3</v>
      </c>
      <c r="N41" s="21">
        <v>9.172414641851691E-4</v>
      </c>
      <c r="O41" s="21">
        <v>6.5068066355484623E-3</v>
      </c>
      <c r="P41" s="21">
        <v>5.0937345649841584E-3</v>
      </c>
      <c r="Q41" s="21">
        <v>3.5793530127354654E-3</v>
      </c>
      <c r="R41" s="21">
        <v>7.0404549024242549E-3</v>
      </c>
      <c r="S41" s="21">
        <v>9.9957763929721249E-3</v>
      </c>
      <c r="T41" s="21">
        <v>3.4711991134960883E-3</v>
      </c>
      <c r="U41" s="21">
        <v>2.9540915347721726E-3</v>
      </c>
      <c r="V41" s="21">
        <v>9.9387859024531403E-3</v>
      </c>
      <c r="W41" s="21">
        <v>1.1315114849261197E-2</v>
      </c>
      <c r="X41" s="21">
        <v>9.5186450284446018E-3</v>
      </c>
      <c r="Y41" s="21">
        <v>1.4937170992296524E-2</v>
      </c>
      <c r="Z41" s="21">
        <v>1.0475992862930047E-2</v>
      </c>
    </row>
    <row r="42" spans="1:26" x14ac:dyDescent="0.2">
      <c r="A42" t="s">
        <v>43</v>
      </c>
      <c r="B42" t="s">
        <v>3</v>
      </c>
      <c r="C42" s="21">
        <v>4.5144672537883075E-3</v>
      </c>
      <c r="D42" s="21">
        <v>4.4215179073474669E-3</v>
      </c>
      <c r="E42" s="21">
        <v>3.341058775731133E-3</v>
      </c>
      <c r="F42" s="21">
        <v>1.9123408804545962E-3</v>
      </c>
      <c r="G42" s="21">
        <v>3.8585318187959929E-3</v>
      </c>
      <c r="H42" s="21">
        <v>7.1583523940851597E-5</v>
      </c>
      <c r="I42" s="21">
        <v>1.2681789658407204E-2</v>
      </c>
      <c r="J42" s="21">
        <v>9.7574829577337483E-6</v>
      </c>
      <c r="K42" s="21">
        <v>9.2186231305586546E-6</v>
      </c>
      <c r="L42" s="21">
        <v>3.0542586414270777E-2</v>
      </c>
      <c r="M42" s="21">
        <v>6.5694704400984222E-5</v>
      </c>
      <c r="N42" s="21">
        <v>1.7093785786037211E-2</v>
      </c>
      <c r="O42" s="21">
        <v>4.0500599525958543E-5</v>
      </c>
      <c r="P42" s="21">
        <v>4.6867458898846061E-3</v>
      </c>
      <c r="Q42" s="21">
        <v>3.1820386186176722E-3</v>
      </c>
      <c r="R42" s="21">
        <v>3.4144638189263295E-3</v>
      </c>
      <c r="S42" s="21">
        <v>3.2956971294587301E-4</v>
      </c>
      <c r="T42" s="21">
        <v>2.1344528620351681E-2</v>
      </c>
      <c r="U42" s="21">
        <v>1.2616887376453407E-2</v>
      </c>
      <c r="V42" s="21">
        <v>1.8170943762911056E-5</v>
      </c>
      <c r="W42" s="21">
        <v>4.3514654007271181E-5</v>
      </c>
      <c r="X42" s="21">
        <v>2.4590574826611245E-6</v>
      </c>
      <c r="Y42" s="21">
        <v>1.8845630817693007E-5</v>
      </c>
      <c r="Z42" s="21">
        <v>3.6761317242943974E-5</v>
      </c>
    </row>
    <row r="43" spans="1:26" x14ac:dyDescent="0.2">
      <c r="A43" t="s">
        <v>44</v>
      </c>
      <c r="B43" t="s">
        <v>3</v>
      </c>
      <c r="C43" s="21">
        <v>2.3993700779327198E-3</v>
      </c>
      <c r="D43" s="21">
        <v>4.3166711230238925E-3</v>
      </c>
      <c r="E43" s="21">
        <v>3.4137099368843852E-3</v>
      </c>
      <c r="F43" s="21">
        <v>2.2931126293075782E-3</v>
      </c>
      <c r="G43" s="21">
        <v>3.4940725849326709E-3</v>
      </c>
      <c r="H43" s="21">
        <v>9.0220804394234761E-5</v>
      </c>
      <c r="I43" s="21">
        <v>1.9277852025930249E-2</v>
      </c>
      <c r="J43" s="21">
        <v>6.2730388648973143E-5</v>
      </c>
      <c r="K43" s="21">
        <v>3.8261908661876724E-5</v>
      </c>
      <c r="L43" s="21">
        <v>2.3350878493364161E-2</v>
      </c>
      <c r="M43" s="21">
        <v>7.7292522730710434E-5</v>
      </c>
      <c r="N43" s="21">
        <v>1.8348715020363837E-2</v>
      </c>
      <c r="O43" s="21">
        <v>5.0671064796815398E-5</v>
      </c>
      <c r="P43" s="21">
        <v>2.0367086315026357E-3</v>
      </c>
      <c r="Q43" s="21">
        <v>2.8003758430523939E-3</v>
      </c>
      <c r="R43" s="21">
        <v>2.8606564588758931E-3</v>
      </c>
      <c r="S43" s="21">
        <v>2.672448224377134E-4</v>
      </c>
      <c r="T43" s="21">
        <v>1.7519012257175667E-2</v>
      </c>
      <c r="U43" s="21">
        <v>1.0655431560831777E-2</v>
      </c>
      <c r="V43" s="21">
        <v>5.4580882545614364E-5</v>
      </c>
      <c r="W43" s="21">
        <v>1.140319901249405E-4</v>
      </c>
      <c r="X43" s="21">
        <v>1.0576464835138927E-4</v>
      </c>
      <c r="Y43" s="21">
        <v>7.6004214131239703E-5</v>
      </c>
      <c r="Z43" s="21">
        <v>8.5802594539468224E-5</v>
      </c>
    </row>
    <row r="44" spans="1:26" x14ac:dyDescent="0.2">
      <c r="A44" t="s">
        <v>45</v>
      </c>
      <c r="B44" t="s">
        <v>3</v>
      </c>
      <c r="C44" s="21">
        <v>3.1561262614549987E-2</v>
      </c>
      <c r="D44" s="21">
        <v>4.2790396601443178E-3</v>
      </c>
      <c r="E44" s="21">
        <v>1.9651911765133531E-2</v>
      </c>
      <c r="F44" s="21">
        <v>3.4561942466197915E-3</v>
      </c>
      <c r="G44" s="21">
        <v>7.3604433661372433E-3</v>
      </c>
      <c r="H44" s="21">
        <v>5.6200874067574415E-6</v>
      </c>
      <c r="I44" s="21">
        <v>9.034132169158546E-5</v>
      </c>
      <c r="J44" s="21">
        <v>3.5809711962955156E-7</v>
      </c>
      <c r="K44" s="21">
        <v>5.7600297680848466E-7</v>
      </c>
      <c r="L44" s="21">
        <v>6.0416571929397405E-6</v>
      </c>
      <c r="M44" s="21">
        <v>3.3592086047678384E-7</v>
      </c>
      <c r="N44" s="21">
        <v>4.6271696415918227E-7</v>
      </c>
      <c r="O44" s="21">
        <v>3.0422885995131663E-7</v>
      </c>
      <c r="P44" s="21">
        <v>8.4065947202624468E-3</v>
      </c>
      <c r="Q44" s="21">
        <v>7.183878554798814E-3</v>
      </c>
      <c r="R44" s="21">
        <v>1.4994983533865478E-3</v>
      </c>
      <c r="S44" s="21">
        <v>6.2026700343510798E-7</v>
      </c>
      <c r="T44" s="21">
        <v>8.4685060153511513E-7</v>
      </c>
      <c r="U44" s="21">
        <v>6.3030915437982794E-4</v>
      </c>
      <c r="V44" s="21">
        <v>5.0681098055496231E-7</v>
      </c>
      <c r="W44" s="21">
        <v>1.0536793778790855E-6</v>
      </c>
      <c r="X44" s="21">
        <v>8.3216061465752882E-7</v>
      </c>
      <c r="Y44" s="21">
        <v>5.9268234328452553E-7</v>
      </c>
      <c r="Z44" s="21">
        <v>5.3835528695552433E-7</v>
      </c>
    </row>
    <row r="45" spans="1:26" x14ac:dyDescent="0.2">
      <c r="A45" t="s">
        <v>46</v>
      </c>
      <c r="B45" t="s">
        <v>3</v>
      </c>
      <c r="C45" s="21">
        <v>3.2557713115889094E-3</v>
      </c>
      <c r="D45" s="21">
        <v>4.1784950807869925E-3</v>
      </c>
      <c r="E45" s="21">
        <v>3.5341307069218196E-3</v>
      </c>
      <c r="F45" s="21">
        <v>3.9794296065102513E-3</v>
      </c>
      <c r="G45" s="21">
        <v>3.2546536334698457E-3</v>
      </c>
      <c r="H45" s="21">
        <v>5.4915504677575189E-3</v>
      </c>
      <c r="I45" s="21">
        <v>5.0164590857857518E-3</v>
      </c>
      <c r="J45" s="21">
        <v>4.8571679775266776E-3</v>
      </c>
      <c r="K45" s="21">
        <v>3.9865578424022911E-3</v>
      </c>
      <c r="L45" s="21">
        <v>6.0126527419461376E-3</v>
      </c>
      <c r="M45" s="21">
        <v>4.0337296496856245E-3</v>
      </c>
      <c r="N45" s="21">
        <v>7.7605447010617714E-3</v>
      </c>
      <c r="O45" s="21">
        <v>3.2306787145451278E-3</v>
      </c>
      <c r="P45" s="21">
        <v>4.8663950103261765E-3</v>
      </c>
      <c r="Q45" s="21">
        <v>6.1139604233078886E-3</v>
      </c>
      <c r="R45" s="21">
        <v>5.4635522026167359E-3</v>
      </c>
      <c r="S45" s="21">
        <v>5.3615567834074708E-3</v>
      </c>
      <c r="T45" s="21">
        <v>4.2296343969966243E-3</v>
      </c>
      <c r="U45" s="21">
        <v>3.0867875686416439E-3</v>
      </c>
      <c r="V45" s="21">
        <v>3.6830271070147384E-3</v>
      </c>
      <c r="W45" s="21">
        <v>2.7077737281545129E-3</v>
      </c>
      <c r="X45" s="21">
        <v>2.9472248403213911E-3</v>
      </c>
      <c r="Y45" s="21">
        <v>4.5464384489991216E-3</v>
      </c>
      <c r="Z45" s="21">
        <v>3.2125509533583144E-3</v>
      </c>
    </row>
    <row r="46" spans="1:26" x14ac:dyDescent="0.2">
      <c r="A46" t="s">
        <v>47</v>
      </c>
      <c r="B46" t="s">
        <v>3</v>
      </c>
      <c r="C46" s="21">
        <v>3.715162575608875E-3</v>
      </c>
      <c r="D46" s="21">
        <v>4.1090111198789428E-3</v>
      </c>
      <c r="E46" s="21">
        <v>4.1609421827220553E-3</v>
      </c>
      <c r="F46" s="21">
        <v>4.6099735549937938E-3</v>
      </c>
      <c r="G46" s="21">
        <v>6.699226475268885E-3</v>
      </c>
      <c r="H46" s="21">
        <v>5.2825913597939633E-7</v>
      </c>
      <c r="I46" s="21">
        <v>1.1678164912379277E-5</v>
      </c>
      <c r="J46" s="21">
        <v>2.2521805596084086E-8</v>
      </c>
      <c r="K46" s="21">
        <v>3.1183738784226194E-8</v>
      </c>
      <c r="L46" s="21">
        <v>6.5335444390770005E-6</v>
      </c>
      <c r="M46" s="21">
        <v>1.2741622095803623E-8</v>
      </c>
      <c r="N46" s="21">
        <v>1.9462935889976945E-7</v>
      </c>
      <c r="O46" s="21">
        <v>2.0826282438366502E-7</v>
      </c>
      <c r="P46" s="21">
        <v>1.0788230798236893E-3</v>
      </c>
      <c r="Q46" s="21">
        <v>6.1540527217666527E-3</v>
      </c>
      <c r="R46" s="21">
        <v>5.276289301632711E-3</v>
      </c>
      <c r="S46" s="21">
        <v>1.4670535400412953E-7</v>
      </c>
      <c r="T46" s="21">
        <v>4.3004040787223429E-7</v>
      </c>
      <c r="U46" s="21">
        <v>2.0299886852227338E-4</v>
      </c>
      <c r="V46" s="21">
        <v>3.783575537466278E-7</v>
      </c>
      <c r="W46" s="21">
        <v>4.590388537308622E-7</v>
      </c>
      <c r="X46" s="21">
        <v>1.1029696416030275E-6</v>
      </c>
      <c r="Y46" s="21">
        <v>3.9932584245607062E-7</v>
      </c>
      <c r="Z46" s="21">
        <v>5.8684604519387804E-8</v>
      </c>
    </row>
    <row r="47" spans="1:26" x14ac:dyDescent="0.2">
      <c r="A47" t="s">
        <v>48</v>
      </c>
      <c r="B47" t="s">
        <v>3</v>
      </c>
      <c r="C47" s="21">
        <v>7.4321067379931063E-4</v>
      </c>
      <c r="D47" s="21">
        <v>3.9493178972399949E-3</v>
      </c>
      <c r="E47" s="21">
        <v>1.5405665503796608E-3</v>
      </c>
      <c r="F47" s="21">
        <v>3.6405021857008868E-3</v>
      </c>
      <c r="G47" s="21">
        <v>4.3923037920929218E-3</v>
      </c>
      <c r="H47" s="21">
        <v>1.6950192364722039E-6</v>
      </c>
      <c r="I47" s="21">
        <v>2.6813875181708367E-5</v>
      </c>
      <c r="J47" s="21">
        <v>9.273542856415529E-7</v>
      </c>
      <c r="K47" s="21">
        <v>1.192876576746492E-6</v>
      </c>
      <c r="L47" s="21">
        <v>3.5736800996629435E-5</v>
      </c>
      <c r="M47" s="21">
        <v>1.0466302149960961E-6</v>
      </c>
      <c r="N47" s="21">
        <v>3.6743642562690594E-5</v>
      </c>
      <c r="O47" s="21">
        <v>1.0045036680988253E-6</v>
      </c>
      <c r="P47" s="21">
        <v>1.9386264506524912E-4</v>
      </c>
      <c r="Q47" s="21">
        <v>3.9746732077287055E-3</v>
      </c>
      <c r="R47" s="21">
        <v>5.1181710179436408E-3</v>
      </c>
      <c r="S47" s="21">
        <v>2.8169145474755048E-6</v>
      </c>
      <c r="T47" s="21">
        <v>2.0669485031475461E-5</v>
      </c>
      <c r="U47" s="21">
        <v>1.8922768488040964E-4</v>
      </c>
      <c r="V47" s="21">
        <v>1.0585064117457454E-6</v>
      </c>
      <c r="W47" s="21">
        <v>2.2795092245104762E-6</v>
      </c>
      <c r="X47" s="21">
        <v>3.0918644144728615E-6</v>
      </c>
      <c r="Y47" s="21">
        <v>1.337511382319127E-6</v>
      </c>
      <c r="Z47" s="21">
        <v>9.4869398598045187E-7</v>
      </c>
    </row>
    <row r="48" spans="1:26" x14ac:dyDescent="0.2">
      <c r="A48" t="s">
        <v>49</v>
      </c>
      <c r="B48" t="s">
        <v>3</v>
      </c>
      <c r="C48" s="21">
        <v>1.739157967371224E-3</v>
      </c>
      <c r="D48" s="21">
        <v>3.9420842454068903E-3</v>
      </c>
      <c r="E48" s="21">
        <v>2.6937670062004279E-3</v>
      </c>
      <c r="F48" s="21">
        <v>2.3505968982355904E-3</v>
      </c>
      <c r="G48" s="21">
        <v>3.6442793381672028E-3</v>
      </c>
      <c r="H48" s="21">
        <v>6.2532250155134005E-4</v>
      </c>
      <c r="I48" s="21">
        <v>1.0247941661364042E-2</v>
      </c>
      <c r="J48" s="21">
        <v>4.8392260187168841E-4</v>
      </c>
      <c r="K48" s="21">
        <v>2.6154403945887557E-4</v>
      </c>
      <c r="L48" s="21">
        <v>1.4136994704572985E-2</v>
      </c>
      <c r="M48" s="21">
        <v>4.0236432672145403E-4</v>
      </c>
      <c r="N48" s="21">
        <v>1.702590376959514E-2</v>
      </c>
      <c r="O48" s="21">
        <v>2.9661456798476518E-4</v>
      </c>
      <c r="P48" s="21">
        <v>2.6704871289885178E-3</v>
      </c>
      <c r="Q48" s="21">
        <v>3.1789723946454708E-3</v>
      </c>
      <c r="R48" s="21">
        <v>3.5964133934767305E-3</v>
      </c>
      <c r="S48" s="21">
        <v>8.5941959735772832E-4</v>
      </c>
      <c r="T48" s="21">
        <v>1.3730816082089335E-2</v>
      </c>
      <c r="U48" s="21">
        <v>1.0407611500052653E-2</v>
      </c>
      <c r="V48" s="21">
        <v>2.1838458606803933E-4</v>
      </c>
      <c r="W48" s="21">
        <v>3.9793131692885715E-4</v>
      </c>
      <c r="X48" s="21">
        <v>2.0157720909217672E-4</v>
      </c>
      <c r="Y48" s="21">
        <v>3.6867522984570589E-4</v>
      </c>
      <c r="Z48" s="21">
        <v>4.7974671158812721E-4</v>
      </c>
    </row>
    <row r="49" spans="1:26" x14ac:dyDescent="0.2">
      <c r="A49" t="s">
        <v>50</v>
      </c>
      <c r="B49" t="s">
        <v>3</v>
      </c>
      <c r="C49" s="21">
        <v>3.5874603103375579E-3</v>
      </c>
      <c r="D49" s="21">
        <v>3.6091867740907922E-3</v>
      </c>
      <c r="E49" s="21">
        <v>3.3147959045409072E-3</v>
      </c>
      <c r="F49" s="21">
        <v>2.5757416569551867E-3</v>
      </c>
      <c r="G49" s="21">
        <v>3.7218790451586685E-3</v>
      </c>
      <c r="H49" s="21">
        <v>1.3234959563754962E-3</v>
      </c>
      <c r="I49" s="21">
        <v>1.0363283634019969E-2</v>
      </c>
      <c r="J49" s="21">
        <v>1.125672058453413E-3</v>
      </c>
      <c r="K49" s="21">
        <v>1.0194339243505578E-3</v>
      </c>
      <c r="L49" s="21">
        <v>1.7696908697881344E-2</v>
      </c>
      <c r="M49" s="21">
        <v>1.4681098218347151E-3</v>
      </c>
      <c r="N49" s="21">
        <v>2.365029356635627E-2</v>
      </c>
      <c r="O49" s="21">
        <v>1.1707735304512224E-3</v>
      </c>
      <c r="P49" s="21">
        <v>3.7091952268776779E-3</v>
      </c>
      <c r="Q49" s="21">
        <v>3.2186300049540833E-3</v>
      </c>
      <c r="R49" s="21">
        <v>4.0304887644327129E-3</v>
      </c>
      <c r="S49" s="21">
        <v>1.9724223215457962E-3</v>
      </c>
      <c r="T49" s="21">
        <v>1.4554802060376361E-2</v>
      </c>
      <c r="U49" s="21">
        <v>1.4268160724604241E-2</v>
      </c>
      <c r="V49" s="21">
        <v>1.2055610423168041E-3</v>
      </c>
      <c r="W49" s="21">
        <v>1.7548446203825745E-3</v>
      </c>
      <c r="X49" s="21">
        <v>1.1824184485385897E-3</v>
      </c>
      <c r="Y49" s="21">
        <v>1.6779464299068693E-3</v>
      </c>
      <c r="Z49" s="21">
        <v>1.7553564928153586E-3</v>
      </c>
    </row>
    <row r="50" spans="1:26" x14ac:dyDescent="0.2">
      <c r="A50" t="s">
        <v>51</v>
      </c>
      <c r="B50" t="s">
        <v>3</v>
      </c>
      <c r="C50" s="21">
        <v>1.6199900511683967E-3</v>
      </c>
      <c r="D50" s="21">
        <v>3.6077149144943701E-3</v>
      </c>
      <c r="E50" s="21">
        <v>2.2524929019815195E-3</v>
      </c>
      <c r="F50" s="21">
        <v>1.6680028536748001E-3</v>
      </c>
      <c r="G50" s="21">
        <v>3.0896026679278895E-3</v>
      </c>
      <c r="H50" s="21">
        <v>1.1216670095478548E-4</v>
      </c>
      <c r="I50" s="21">
        <v>1.1448674601581211E-2</v>
      </c>
      <c r="J50" s="21">
        <v>1.5322649804992241E-5</v>
      </c>
      <c r="K50" s="21">
        <v>5.1403227747387656E-6</v>
      </c>
      <c r="L50" s="21">
        <v>2.239520090197792E-2</v>
      </c>
      <c r="M50" s="21">
        <v>3.4541165198127259E-5</v>
      </c>
      <c r="N50" s="21">
        <v>1.4803392745363894E-2</v>
      </c>
      <c r="O50" s="21">
        <v>1.8796972146129158E-5</v>
      </c>
      <c r="P50" s="21">
        <v>2.7412237117586413E-3</v>
      </c>
      <c r="Q50" s="21">
        <v>2.9244736363418819E-3</v>
      </c>
      <c r="R50" s="21">
        <v>3.5422096968396165E-3</v>
      </c>
      <c r="S50" s="21">
        <v>6.8022757121009511E-4</v>
      </c>
      <c r="T50" s="21">
        <v>1.5603129786816572E-2</v>
      </c>
      <c r="U50" s="21">
        <v>7.2830520039222852E-3</v>
      </c>
      <c r="V50" s="21">
        <v>1.8087754121390989E-5</v>
      </c>
      <c r="W50" s="21">
        <v>7.2515286031711574E-5</v>
      </c>
      <c r="X50" s="21">
        <v>4.1565692474350523E-6</v>
      </c>
      <c r="Y50" s="21">
        <v>8.3880883943767497E-5</v>
      </c>
      <c r="Z50" s="21">
        <v>3.4299138783696379E-5</v>
      </c>
    </row>
    <row r="51" spans="1:26" x14ac:dyDescent="0.2">
      <c r="A51" t="s">
        <v>52</v>
      </c>
      <c r="B51" t="s">
        <v>3</v>
      </c>
      <c r="C51" s="21">
        <v>4.2973416167997533E-3</v>
      </c>
      <c r="D51" s="21">
        <v>3.4726122319459151E-3</v>
      </c>
      <c r="E51" s="21">
        <v>4.6578507838418211E-3</v>
      </c>
      <c r="F51" s="21">
        <v>3.1586637461706174E-3</v>
      </c>
      <c r="G51" s="21">
        <v>4.717008826102714E-3</v>
      </c>
      <c r="H51" s="21">
        <v>1.4265678614433784E-6</v>
      </c>
      <c r="I51" s="21">
        <v>3.5026570960804196E-5</v>
      </c>
      <c r="J51" s="21">
        <v>1.1214653355851216E-6</v>
      </c>
      <c r="K51" s="21">
        <v>1.5017172620450303E-6</v>
      </c>
      <c r="L51" s="21">
        <v>3.7549879916392972E-5</v>
      </c>
      <c r="M51" s="21">
        <v>6.9131720605654866E-7</v>
      </c>
      <c r="N51" s="21">
        <v>7.5812119532392317E-6</v>
      </c>
      <c r="O51" s="21">
        <v>1.2428331437640672E-6</v>
      </c>
      <c r="P51" s="21">
        <v>1.1483397341175954E-3</v>
      </c>
      <c r="Q51" s="21">
        <v>4.0013330082160677E-3</v>
      </c>
      <c r="R51" s="21">
        <v>3.8744797798903829E-3</v>
      </c>
      <c r="S51" s="21">
        <v>1.3954675630924776E-6</v>
      </c>
      <c r="T51" s="21">
        <v>9.3298480862726008E-6</v>
      </c>
      <c r="U51" s="21">
        <v>9.8613128020210686E-4</v>
      </c>
      <c r="V51" s="21">
        <v>1.5680907252932911E-6</v>
      </c>
      <c r="W51" s="21">
        <v>1.063167810637212E-6</v>
      </c>
      <c r="X51" s="21">
        <v>1.8595782220908923E-6</v>
      </c>
      <c r="Y51" s="21">
        <v>7.3879214209840903E-7</v>
      </c>
      <c r="Z51" s="21">
        <v>6.0297415459993082E-7</v>
      </c>
    </row>
    <row r="52" spans="1:26" x14ac:dyDescent="0.2">
      <c r="A52" t="s">
        <v>53</v>
      </c>
      <c r="B52" t="s">
        <v>3</v>
      </c>
      <c r="C52" s="21">
        <v>5.6352755654577608E-3</v>
      </c>
      <c r="D52" s="21">
        <v>3.4356171664704921E-3</v>
      </c>
      <c r="E52" s="21">
        <v>3.8640319614717004E-3</v>
      </c>
      <c r="F52" s="21">
        <v>4.5289477908154801E-3</v>
      </c>
      <c r="G52" s="21">
        <v>3.1701629862587767E-3</v>
      </c>
      <c r="H52" s="21">
        <v>1.0086463040199563E-2</v>
      </c>
      <c r="I52" s="21">
        <v>3.1461067350200423E-3</v>
      </c>
      <c r="J52" s="21">
        <v>9.8082973627669039E-3</v>
      </c>
      <c r="K52" s="21">
        <v>6.4368092631430281E-3</v>
      </c>
      <c r="L52" s="21">
        <v>3.7741157720234399E-4</v>
      </c>
      <c r="M52" s="21">
        <v>7.9751257081620234E-3</v>
      </c>
      <c r="N52" s="21">
        <v>9.5426606049073509E-4</v>
      </c>
      <c r="O52" s="21">
        <v>9.1878035390594824E-3</v>
      </c>
      <c r="P52" s="21">
        <v>7.0563231987248428E-3</v>
      </c>
      <c r="Q52" s="21">
        <v>3.883854856917085E-3</v>
      </c>
      <c r="R52" s="21">
        <v>3.6155969950108077E-3</v>
      </c>
      <c r="S52" s="21">
        <v>7.0306282650638777E-3</v>
      </c>
      <c r="T52" s="21">
        <v>2.5298658465288666E-3</v>
      </c>
      <c r="U52" s="21">
        <v>1.8903249284348005E-3</v>
      </c>
      <c r="V52" s="21">
        <v>1.2920198459754409E-2</v>
      </c>
      <c r="W52" s="21">
        <v>1.3744822821667188E-2</v>
      </c>
      <c r="X52" s="21">
        <v>1.4913368646097075E-2</v>
      </c>
      <c r="Y52" s="21">
        <v>1.223885649849619E-2</v>
      </c>
      <c r="Z52" s="21">
        <v>1.3374825450363692E-2</v>
      </c>
    </row>
    <row r="53" spans="1:26" x14ac:dyDescent="0.2">
      <c r="A53" t="s">
        <v>54</v>
      </c>
      <c r="B53" t="s">
        <v>3</v>
      </c>
      <c r="C53" s="21">
        <v>1.1714803045215437E-4</v>
      </c>
      <c r="D53" s="21">
        <v>3.3400335897558519E-3</v>
      </c>
      <c r="E53" s="21">
        <v>3.3737053751197214E-4</v>
      </c>
      <c r="F53" s="21">
        <v>1.6874837897116468E-3</v>
      </c>
      <c r="G53" s="21">
        <v>3.6339849724155897E-3</v>
      </c>
      <c r="H53" s="21">
        <v>1.833914628183749E-7</v>
      </c>
      <c r="I53" s="21">
        <v>4.0210089418518114E-7</v>
      </c>
      <c r="J53" s="21">
        <v>3.953615874890133E-8</v>
      </c>
      <c r="K53" s="21">
        <v>5.7941920565105149E-8</v>
      </c>
      <c r="L53" s="21">
        <v>3.2341910029249687E-7</v>
      </c>
      <c r="M53" s="21">
        <v>3.5585906331500011E-8</v>
      </c>
      <c r="N53" s="21">
        <v>1.1682124358121449E-7</v>
      </c>
      <c r="O53" s="21">
        <v>7.1063899333876828E-8</v>
      </c>
      <c r="P53" s="21">
        <v>2.8910876180430038E-5</v>
      </c>
      <c r="Q53" s="21">
        <v>1.5080625511723518E-3</v>
      </c>
      <c r="R53" s="21">
        <v>4.2254201253659213E-3</v>
      </c>
      <c r="S53" s="21">
        <v>7.5934749131875328E-8</v>
      </c>
      <c r="T53" s="21">
        <v>2.3975235742124159E-7</v>
      </c>
      <c r="U53" s="21">
        <v>8.7795921413208264E-6</v>
      </c>
      <c r="V53" s="21">
        <v>7.6343761959285186E-8</v>
      </c>
      <c r="W53" s="21">
        <v>9.6294498054872073E-8</v>
      </c>
      <c r="X53" s="21">
        <v>2.352056244633252E-7</v>
      </c>
      <c r="Y53" s="21">
        <v>4.9733659774918462E-8</v>
      </c>
      <c r="Z53" s="21">
        <v>6.509904931282712E-8</v>
      </c>
    </row>
    <row r="54" spans="1:26" x14ac:dyDescent="0.2">
      <c r="A54" t="s">
        <v>55</v>
      </c>
      <c r="B54" t="s">
        <v>3</v>
      </c>
      <c r="C54" s="21">
        <v>1.3553189891057237E-2</v>
      </c>
      <c r="D54" s="21">
        <v>3.2545338809100567E-3</v>
      </c>
      <c r="E54" s="21">
        <v>8.2862783294284596E-3</v>
      </c>
      <c r="F54" s="21">
        <v>5.2706631466732951E-3</v>
      </c>
      <c r="G54" s="21">
        <v>5.3549403135545754E-3</v>
      </c>
      <c r="H54" s="21">
        <v>8.4913390357668248E-7</v>
      </c>
      <c r="I54" s="21">
        <v>1.1106262161308424E-4</v>
      </c>
      <c r="J54" s="21">
        <v>5.8544401207197696E-8</v>
      </c>
      <c r="K54" s="21">
        <v>1.33396635905035E-7</v>
      </c>
      <c r="L54" s="21">
        <v>9.9331902559794089E-5</v>
      </c>
      <c r="M54" s="21">
        <v>5.1394225929672836E-8</v>
      </c>
      <c r="N54" s="21">
        <v>9.6594169453015071E-7</v>
      </c>
      <c r="O54" s="21">
        <v>5.8385022966965722E-8</v>
      </c>
      <c r="P54" s="21">
        <v>3.2215785310389833E-3</v>
      </c>
      <c r="Q54" s="21">
        <v>7.0505740600140827E-3</v>
      </c>
      <c r="R54" s="21">
        <v>3.2500137632665233E-3</v>
      </c>
      <c r="S54" s="21">
        <v>4.003948490684155E-7</v>
      </c>
      <c r="T54" s="21">
        <v>1.0496403826018605E-5</v>
      </c>
      <c r="U54" s="21">
        <v>4.9058048315067087E-3</v>
      </c>
      <c r="V54" s="21">
        <v>2.4560427379378911E-7</v>
      </c>
      <c r="W54" s="21">
        <v>4.5328416559723117E-6</v>
      </c>
      <c r="X54" s="21">
        <v>2.620289100200026E-6</v>
      </c>
      <c r="Y54" s="21">
        <v>1.9995145888621011E-7</v>
      </c>
      <c r="Z54" s="21">
        <v>5.1865919561266645E-7</v>
      </c>
    </row>
    <row r="55" spans="1:26" x14ac:dyDescent="0.2">
      <c r="A55" t="s">
        <v>56</v>
      </c>
      <c r="B55" t="s">
        <v>3</v>
      </c>
      <c r="C55" s="21">
        <v>5.2590461210344011E-3</v>
      </c>
      <c r="D55" s="21">
        <v>3.2519104308295992E-3</v>
      </c>
      <c r="E55" s="21">
        <v>4.447238422188869E-3</v>
      </c>
      <c r="F55" s="21">
        <v>5.1606953653019882E-3</v>
      </c>
      <c r="G55" s="21">
        <v>3.2809880248793524E-3</v>
      </c>
      <c r="H55" s="21">
        <v>8.3309261406046466E-3</v>
      </c>
      <c r="I55" s="21">
        <v>4.5140575999272729E-3</v>
      </c>
      <c r="J55" s="21">
        <v>7.2683277826261989E-3</v>
      </c>
      <c r="K55" s="21">
        <v>3.645255066156487E-3</v>
      </c>
      <c r="L55" s="21">
        <v>4.2621216145132328E-5</v>
      </c>
      <c r="M55" s="21">
        <v>4.3631706174591606E-3</v>
      </c>
      <c r="N55" s="21">
        <v>6.0369715842714116E-5</v>
      </c>
      <c r="O55" s="21">
        <v>4.9155697922087481E-3</v>
      </c>
      <c r="P55" s="21">
        <v>3.1733979899443948E-3</v>
      </c>
      <c r="Q55" s="21">
        <v>2.1845711640448543E-3</v>
      </c>
      <c r="R55" s="21">
        <v>2.2291788808398482E-3</v>
      </c>
      <c r="S55" s="21">
        <v>3.4628815563037519E-3</v>
      </c>
      <c r="T55" s="21">
        <v>1.2765216014445869E-3</v>
      </c>
      <c r="U55" s="21">
        <v>1.1493550363017469E-3</v>
      </c>
      <c r="V55" s="21">
        <v>3.6875338324779869E-3</v>
      </c>
      <c r="W55" s="21">
        <v>6.0482632609322748E-3</v>
      </c>
      <c r="X55" s="21">
        <v>5.567777624406748E-3</v>
      </c>
      <c r="Y55" s="21">
        <v>3.8197386445589028E-3</v>
      </c>
      <c r="Z55" s="21">
        <v>8.6003871990795542E-3</v>
      </c>
    </row>
    <row r="56" spans="1:26" x14ac:dyDescent="0.2">
      <c r="A56" t="s">
        <v>57</v>
      </c>
      <c r="B56" t="s">
        <v>3</v>
      </c>
      <c r="C56" s="21">
        <v>3.0906489263564903E-3</v>
      </c>
      <c r="D56" s="21">
        <v>3.1125390485152067E-3</v>
      </c>
      <c r="E56" s="21">
        <v>3.5958786900850948E-3</v>
      </c>
      <c r="F56" s="21">
        <v>3.8257412854279223E-3</v>
      </c>
      <c r="G56" s="21">
        <v>2.6116995444603725E-3</v>
      </c>
      <c r="H56" s="21">
        <v>4.5195754633743116E-3</v>
      </c>
      <c r="I56" s="21">
        <v>3.3297107807413622E-3</v>
      </c>
      <c r="J56" s="21">
        <v>4.2020707804243723E-3</v>
      </c>
      <c r="K56" s="21">
        <v>7.0148029186985501E-3</v>
      </c>
      <c r="L56" s="21">
        <v>3.8683920472597948E-4</v>
      </c>
      <c r="M56" s="21">
        <v>6.9445162177199059E-3</v>
      </c>
      <c r="N56" s="21">
        <v>9.8221142431985028E-4</v>
      </c>
      <c r="O56" s="21">
        <v>6.1846863137614361E-3</v>
      </c>
      <c r="P56" s="21">
        <v>3.3682955390232153E-3</v>
      </c>
      <c r="Q56" s="21">
        <v>2.7611818747081754E-3</v>
      </c>
      <c r="R56" s="21">
        <v>2.9732506205630261E-3</v>
      </c>
      <c r="S56" s="21">
        <v>4.9499073232650154E-3</v>
      </c>
      <c r="T56" s="21">
        <v>2.3844333472543412E-3</v>
      </c>
      <c r="U56" s="21">
        <v>2.0644751588529894E-3</v>
      </c>
      <c r="V56" s="21">
        <v>5.2965080621422671E-3</v>
      </c>
      <c r="W56" s="21">
        <v>7.8181382767819468E-3</v>
      </c>
      <c r="X56" s="21">
        <v>6.0847776046625618E-3</v>
      </c>
      <c r="Y56" s="21">
        <v>7.405823845909998E-3</v>
      </c>
      <c r="Z56" s="21">
        <v>7.2816620558773639E-3</v>
      </c>
    </row>
    <row r="57" spans="1:26" x14ac:dyDescent="0.2">
      <c r="A57" t="s">
        <v>58</v>
      </c>
      <c r="B57" t="s">
        <v>3</v>
      </c>
      <c r="C57" s="21">
        <v>2.2822411150130663E-3</v>
      </c>
      <c r="D57" s="21">
        <v>3.0962736802804228E-3</v>
      </c>
      <c r="E57" s="21">
        <v>2.7226176849810655E-3</v>
      </c>
      <c r="F57" s="21">
        <v>2.8480273918349269E-3</v>
      </c>
      <c r="G57" s="21">
        <v>2.346543834230528E-3</v>
      </c>
      <c r="H57" s="21">
        <v>4.6351110403564889E-3</v>
      </c>
      <c r="I57" s="21">
        <v>2.3041163263332119E-3</v>
      </c>
      <c r="J57" s="21">
        <v>5.4831428868389502E-3</v>
      </c>
      <c r="K57" s="21">
        <v>4.5452095316783495E-3</v>
      </c>
      <c r="L57" s="21">
        <v>5.7168495578949566E-4</v>
      </c>
      <c r="M57" s="21">
        <v>4.1632959847328552E-3</v>
      </c>
      <c r="N57" s="21">
        <v>6.9091246037138773E-4</v>
      </c>
      <c r="O57" s="21">
        <v>3.5994189252416585E-3</v>
      </c>
      <c r="P57" s="21">
        <v>2.8117916543770635E-3</v>
      </c>
      <c r="Q57" s="21">
        <v>2.4794710477095382E-3</v>
      </c>
      <c r="R57" s="21">
        <v>1.9384126351113811E-3</v>
      </c>
      <c r="S57" s="21">
        <v>3.4483013752616741E-3</v>
      </c>
      <c r="T57" s="21">
        <v>1.5279255948488636E-3</v>
      </c>
      <c r="U57" s="21">
        <v>1.4520931135164105E-3</v>
      </c>
      <c r="V57" s="21">
        <v>1.8749651727315924E-3</v>
      </c>
      <c r="W57" s="21">
        <v>1.2869419137067684E-3</v>
      </c>
      <c r="X57" s="21">
        <v>2.1614921828893682E-3</v>
      </c>
      <c r="Y57" s="21">
        <v>1.9591754882760121E-3</v>
      </c>
      <c r="Z57" s="21">
        <v>1.5976571877844704E-3</v>
      </c>
    </row>
    <row r="58" spans="1:26" x14ac:dyDescent="0.2">
      <c r="A58" t="s">
        <v>59</v>
      </c>
      <c r="B58" t="s">
        <v>3</v>
      </c>
      <c r="C58" s="21">
        <v>3.3144153836848459E-3</v>
      </c>
      <c r="D58" s="21">
        <v>3.0936104786149577E-3</v>
      </c>
      <c r="E58" s="21">
        <v>3.3853775837711011E-3</v>
      </c>
      <c r="F58" s="21">
        <v>3.729444437427629E-3</v>
      </c>
      <c r="G58" s="21">
        <v>2.4464587856733687E-3</v>
      </c>
      <c r="H58" s="21">
        <v>7.5344858463944281E-3</v>
      </c>
      <c r="I58" s="21">
        <v>3.2396526973271626E-3</v>
      </c>
      <c r="J58" s="21">
        <v>6.2501111649315606E-3</v>
      </c>
      <c r="K58" s="21">
        <v>2.2987240552194976E-3</v>
      </c>
      <c r="L58" s="21">
        <v>6.6356521720223154E-4</v>
      </c>
      <c r="M58" s="21">
        <v>2.9941646458944101E-3</v>
      </c>
      <c r="N58" s="21">
        <v>1.9474874714040752E-3</v>
      </c>
      <c r="O58" s="21">
        <v>3.3301827357899274E-3</v>
      </c>
      <c r="P58" s="21">
        <v>4.9365334735476957E-3</v>
      </c>
      <c r="Q58" s="21">
        <v>3.2022916731179944E-3</v>
      </c>
      <c r="R58" s="21">
        <v>2.8731579426456147E-3</v>
      </c>
      <c r="S58" s="21">
        <v>5.5166669696693994E-3</v>
      </c>
      <c r="T58" s="21">
        <v>2.2358804755068921E-3</v>
      </c>
      <c r="U58" s="21">
        <v>2.1468805812314244E-3</v>
      </c>
      <c r="V58" s="21">
        <v>5.2730871300867401E-3</v>
      </c>
      <c r="W58" s="21">
        <v>7.4631073505320366E-3</v>
      </c>
      <c r="X58" s="21">
        <v>6.0389403363001904E-3</v>
      </c>
      <c r="Y58" s="21">
        <v>5.8148395030063488E-3</v>
      </c>
      <c r="Z58" s="21">
        <v>8.2912324454922238E-3</v>
      </c>
    </row>
    <row r="59" spans="1:26" x14ac:dyDescent="0.2">
      <c r="A59" t="s">
        <v>60</v>
      </c>
      <c r="B59" t="s">
        <v>3</v>
      </c>
      <c r="C59" s="21">
        <v>3.5224031099167401E-3</v>
      </c>
      <c r="D59" s="21">
        <v>3.0851860391169846E-3</v>
      </c>
      <c r="E59" s="21">
        <v>3.2139445656411271E-3</v>
      </c>
      <c r="F59" s="21">
        <v>4.2511155712963294E-3</v>
      </c>
      <c r="G59" s="21">
        <v>2.4852601566199761E-3</v>
      </c>
      <c r="H59" s="21">
        <v>6.4535758102054639E-3</v>
      </c>
      <c r="I59" s="21">
        <v>2.8540853049001903E-3</v>
      </c>
      <c r="J59" s="21">
        <v>5.3886244561506744E-3</v>
      </c>
      <c r="K59" s="21">
        <v>2.5883810199871984E-3</v>
      </c>
      <c r="L59" s="21">
        <v>3.4966554270599997E-4</v>
      </c>
      <c r="M59" s="21">
        <v>2.7873498811239487E-3</v>
      </c>
      <c r="N59" s="21">
        <v>9.4297054780085026E-4</v>
      </c>
      <c r="O59" s="21">
        <v>3.0438967502520371E-3</v>
      </c>
      <c r="P59" s="21">
        <v>4.7290011968934755E-3</v>
      </c>
      <c r="Q59" s="21">
        <v>3.8292074555401493E-3</v>
      </c>
      <c r="R59" s="21">
        <v>3.610570738722594E-3</v>
      </c>
      <c r="S59" s="21">
        <v>5.3718668693863714E-3</v>
      </c>
      <c r="T59" s="21">
        <v>2.2299742183700027E-3</v>
      </c>
      <c r="U59" s="21">
        <v>1.8818902968780876E-3</v>
      </c>
      <c r="V59" s="21">
        <v>5.400099247541386E-3</v>
      </c>
      <c r="W59" s="21">
        <v>4.4031113858434712E-3</v>
      </c>
      <c r="X59" s="21">
        <v>6.2952709747972407E-3</v>
      </c>
      <c r="Y59" s="21">
        <v>6.0766383123763224E-3</v>
      </c>
      <c r="Z59" s="21">
        <v>5.9462596276891174E-3</v>
      </c>
    </row>
    <row r="60" spans="1:26" x14ac:dyDescent="0.2">
      <c r="A60" t="s">
        <v>61</v>
      </c>
      <c r="B60" t="s">
        <v>3</v>
      </c>
      <c r="C60" s="21">
        <v>4.3021251100834636E-3</v>
      </c>
      <c r="D60" s="21">
        <v>3.0419957127735646E-3</v>
      </c>
      <c r="E60" s="21">
        <v>3.806506505427981E-3</v>
      </c>
      <c r="F60" s="21">
        <v>5.207411396447024E-3</v>
      </c>
      <c r="G60" s="21">
        <v>2.8623598917516075E-3</v>
      </c>
      <c r="H60" s="21">
        <v>7.2534238730987254E-3</v>
      </c>
      <c r="I60" s="21">
        <v>3.7530919028941055E-3</v>
      </c>
      <c r="J60" s="21">
        <v>5.488360628795633E-3</v>
      </c>
      <c r="K60" s="21">
        <v>1.4704775239017377E-3</v>
      </c>
      <c r="L60" s="21">
        <v>2.6982633320221189E-4</v>
      </c>
      <c r="M60" s="21">
        <v>6.1674492987090308E-3</v>
      </c>
      <c r="N60" s="21">
        <v>3.5590722050128855E-3</v>
      </c>
      <c r="O60" s="21">
        <v>4.3999732588165105E-3</v>
      </c>
      <c r="P60" s="21">
        <v>5.4877953720093549E-3</v>
      </c>
      <c r="Q60" s="21">
        <v>5.4758292541213253E-3</v>
      </c>
      <c r="R60" s="21">
        <v>3.0843228467605259E-3</v>
      </c>
      <c r="S60" s="21">
        <v>7.4977234616749868E-3</v>
      </c>
      <c r="T60" s="21">
        <v>2.027271214622896E-3</v>
      </c>
      <c r="U60" s="21">
        <v>2.512482990092628E-3</v>
      </c>
      <c r="V60" s="21">
        <v>6.454989744796278E-3</v>
      </c>
      <c r="W60" s="21">
        <v>2.1247329117650326E-2</v>
      </c>
      <c r="X60" s="21">
        <v>1.1085022959671715E-2</v>
      </c>
      <c r="Y60" s="21">
        <v>7.5530972804722461E-3</v>
      </c>
      <c r="Z60" s="21">
        <v>2.2467982014087992E-2</v>
      </c>
    </row>
    <row r="61" spans="1:26" x14ac:dyDescent="0.2">
      <c r="A61" t="s">
        <v>62</v>
      </c>
      <c r="B61" t="s">
        <v>3</v>
      </c>
      <c r="C61" s="21">
        <v>1.7957039126410854E-3</v>
      </c>
      <c r="D61" s="21">
        <v>3.0395694518813663E-3</v>
      </c>
      <c r="E61" s="21">
        <v>3.2389725664503412E-3</v>
      </c>
      <c r="F61" s="21">
        <v>4.0346250476384505E-3</v>
      </c>
      <c r="G61" s="21">
        <v>5.3924082096856989E-3</v>
      </c>
      <c r="H61" s="21">
        <v>8.9671598017527798E-7</v>
      </c>
      <c r="I61" s="21">
        <v>7.3162490995136279E-6</v>
      </c>
      <c r="J61" s="21">
        <v>8.446217061981407E-7</v>
      </c>
      <c r="K61" s="21">
        <v>6.6120372414210299E-7</v>
      </c>
      <c r="L61" s="21">
        <v>4.9657486059696119E-6</v>
      </c>
      <c r="M61" s="21">
        <v>6.0446644496974126E-7</v>
      </c>
      <c r="N61" s="21">
        <v>5.6032852682712967E-7</v>
      </c>
      <c r="O61" s="21">
        <v>7.8423825879024322E-7</v>
      </c>
      <c r="P61" s="21">
        <v>5.8747156240886958E-4</v>
      </c>
      <c r="Q61" s="21">
        <v>5.1379859390328336E-3</v>
      </c>
      <c r="R61" s="21">
        <v>3.8951416484222178E-3</v>
      </c>
      <c r="S61" s="21">
        <v>8.7421380466846191E-7</v>
      </c>
      <c r="T61" s="21">
        <v>7.3274521747848712E-7</v>
      </c>
      <c r="U61" s="21">
        <v>1.2357865613128171E-4</v>
      </c>
      <c r="V61" s="21">
        <v>9.1024170261884816E-7</v>
      </c>
      <c r="W61" s="21">
        <v>8.6070335041021366E-7</v>
      </c>
      <c r="X61" s="21">
        <v>1.4506676675631525E-6</v>
      </c>
      <c r="Y61" s="21">
        <v>6.5304048664537139E-7</v>
      </c>
      <c r="Z61" s="21">
        <v>8.2515621264257765E-7</v>
      </c>
    </row>
    <row r="62" spans="1:26" x14ac:dyDescent="0.2">
      <c r="A62" t="s">
        <v>63</v>
      </c>
      <c r="B62" t="s">
        <v>3</v>
      </c>
      <c r="C62" s="21">
        <v>1.2769445935350804E-3</v>
      </c>
      <c r="D62" s="21">
        <v>3.0328276210007214E-3</v>
      </c>
      <c r="E62" s="21">
        <v>1.9770186056408089E-3</v>
      </c>
      <c r="F62" s="21">
        <v>1.2903845492918027E-3</v>
      </c>
      <c r="G62" s="21">
        <v>2.2716949588621024E-3</v>
      </c>
      <c r="H62" s="21">
        <v>2.2433688443418979E-4</v>
      </c>
      <c r="I62" s="21">
        <v>1.0922657900602466E-2</v>
      </c>
      <c r="J62" s="21">
        <v>1.4723692517342615E-4</v>
      </c>
      <c r="K62" s="21">
        <v>5.5172095807455326E-5</v>
      </c>
      <c r="L62" s="21">
        <v>1.2786493528231713E-2</v>
      </c>
      <c r="M62" s="21">
        <v>1.3342235828838649E-4</v>
      </c>
      <c r="N62" s="21">
        <v>1.5996808765395387E-2</v>
      </c>
      <c r="O62" s="21">
        <v>7.8298324125641177E-5</v>
      </c>
      <c r="P62" s="21">
        <v>1.7768331796141246E-3</v>
      </c>
      <c r="Q62" s="21">
        <v>2.0427271389173787E-3</v>
      </c>
      <c r="R62" s="21">
        <v>1.9529564933067104E-3</v>
      </c>
      <c r="S62" s="21">
        <v>4.1464352014124927E-4</v>
      </c>
      <c r="T62" s="21">
        <v>1.0671728496241374E-2</v>
      </c>
      <c r="U62" s="21">
        <v>8.828549991579282E-3</v>
      </c>
      <c r="V62" s="21">
        <v>5.5852117730364404E-5</v>
      </c>
      <c r="W62" s="21">
        <v>1.0910209522973753E-4</v>
      </c>
      <c r="X62" s="21">
        <v>3.9347926242366824E-5</v>
      </c>
      <c r="Y62" s="21">
        <v>9.8649785395643416E-5</v>
      </c>
      <c r="Z62" s="21">
        <v>1.2579557995251602E-4</v>
      </c>
    </row>
    <row r="63" spans="1:26" x14ac:dyDescent="0.2">
      <c r="A63" t="s">
        <v>64</v>
      </c>
      <c r="B63" t="s">
        <v>3</v>
      </c>
      <c r="C63" s="21">
        <v>9.9014676899194208E-4</v>
      </c>
      <c r="D63" s="21">
        <v>3.0128397824605454E-3</v>
      </c>
      <c r="E63" s="21">
        <v>1.8046914645819556E-3</v>
      </c>
      <c r="F63" s="21">
        <v>1.4047733998241675E-3</v>
      </c>
      <c r="G63" s="21">
        <v>1.9882337614746774E-3</v>
      </c>
      <c r="H63" s="21">
        <v>7.1413700385202232E-4</v>
      </c>
      <c r="I63" s="21">
        <v>7.2584252384068912E-3</v>
      </c>
      <c r="J63" s="21">
        <v>6.3791793666546004E-4</v>
      </c>
      <c r="K63" s="21">
        <v>3.692964134749501E-4</v>
      </c>
      <c r="L63" s="21">
        <v>8.1482338829828062E-3</v>
      </c>
      <c r="M63" s="21">
        <v>4.7056234633584146E-4</v>
      </c>
      <c r="N63" s="21">
        <v>8.9405815360273453E-3</v>
      </c>
      <c r="O63" s="21">
        <v>4.5927170594954066E-4</v>
      </c>
      <c r="P63" s="21">
        <v>2.2085502461784904E-3</v>
      </c>
      <c r="Q63" s="21">
        <v>2.9653265128177066E-3</v>
      </c>
      <c r="R63" s="21">
        <v>2.4833028619824387E-3</v>
      </c>
      <c r="S63" s="21">
        <v>1.6161197584412617E-3</v>
      </c>
      <c r="T63" s="21">
        <v>6.1541683143665907E-3</v>
      </c>
      <c r="U63" s="21">
        <v>5.4701012035277248E-3</v>
      </c>
      <c r="V63" s="21">
        <v>2.5014218829622526E-4</v>
      </c>
      <c r="W63" s="21">
        <v>1.8603161831375653E-4</v>
      </c>
      <c r="X63" s="21">
        <v>1.7564500505942176E-4</v>
      </c>
      <c r="Y63" s="21">
        <v>5.6038354773707696E-4</v>
      </c>
      <c r="Z63" s="21">
        <v>2.768309142596697E-4</v>
      </c>
    </row>
    <row r="64" spans="1:26" x14ac:dyDescent="0.2">
      <c r="A64" t="s">
        <v>65</v>
      </c>
      <c r="B64" t="s">
        <v>3</v>
      </c>
      <c r="C64" s="21">
        <v>9.7141929997164657E-5</v>
      </c>
      <c r="D64" s="21">
        <v>2.9895562469187159E-3</v>
      </c>
      <c r="E64" s="21">
        <v>4.8507263380775755E-4</v>
      </c>
      <c r="F64" s="21">
        <v>1.9409862334223628E-3</v>
      </c>
      <c r="G64" s="21">
        <v>3.6326912729944469E-3</v>
      </c>
      <c r="H64" s="21">
        <v>2.1007500265165089E-7</v>
      </c>
      <c r="I64" s="21">
        <v>1.9921292563010374E-6</v>
      </c>
      <c r="J64" s="21">
        <v>7.2949586314403736E-8</v>
      </c>
      <c r="K64" s="21">
        <v>7.630528933684974E-8</v>
      </c>
      <c r="L64" s="21">
        <v>1.3630949355571623E-6</v>
      </c>
      <c r="M64" s="21">
        <v>1.0781575613296042E-7</v>
      </c>
      <c r="N64" s="21">
        <v>1.305129479393355E-6</v>
      </c>
      <c r="O64" s="21">
        <v>1.1324979877511058E-7</v>
      </c>
      <c r="P64" s="21">
        <v>3.1246964017799532E-5</v>
      </c>
      <c r="Q64" s="21">
        <v>2.1736976092964211E-3</v>
      </c>
      <c r="R64" s="21">
        <v>3.2823825062795781E-3</v>
      </c>
      <c r="S64" s="21">
        <v>1.5534999837276365E-7</v>
      </c>
      <c r="T64" s="21">
        <v>8.6504537021054372E-7</v>
      </c>
      <c r="U64" s="21">
        <v>1.6933701812411278E-5</v>
      </c>
      <c r="V64" s="21">
        <v>1.7409872799938944E-7</v>
      </c>
      <c r="W64" s="21">
        <v>3.1761019775421754E-7</v>
      </c>
      <c r="X64" s="21">
        <v>3.9111530197066151E-7</v>
      </c>
      <c r="Y64" s="21">
        <v>1.5579511306770764E-7</v>
      </c>
      <c r="Z64" s="21">
        <v>1.5043221283479026E-7</v>
      </c>
    </row>
    <row r="65" spans="1:26" x14ac:dyDescent="0.2">
      <c r="A65" t="s">
        <v>66</v>
      </c>
      <c r="B65" t="s">
        <v>3</v>
      </c>
      <c r="C65" s="21">
        <v>1.417796026020183E-3</v>
      </c>
      <c r="D65" s="21">
        <v>2.7465985368497533E-3</v>
      </c>
      <c r="E65" s="21">
        <v>2.0164297651344048E-3</v>
      </c>
      <c r="F65" s="21">
        <v>1.6975360927394105E-3</v>
      </c>
      <c r="G65" s="21">
        <v>2.7237660449550348E-3</v>
      </c>
      <c r="H65" s="21">
        <v>5.6399910489366312E-4</v>
      </c>
      <c r="I65" s="21">
        <v>5.6073810570698391E-3</v>
      </c>
      <c r="J65" s="21">
        <v>3.7179504501408031E-4</v>
      </c>
      <c r="K65" s="21">
        <v>3.1537130710815287E-4</v>
      </c>
      <c r="L65" s="21">
        <v>2.1729885885942886E-2</v>
      </c>
      <c r="M65" s="21">
        <v>5.15163239000252E-4</v>
      </c>
      <c r="N65" s="21">
        <v>2.4057215858375901E-2</v>
      </c>
      <c r="O65" s="21">
        <v>4.2218025023640546E-4</v>
      </c>
      <c r="P65" s="21">
        <v>3.1092565287700641E-3</v>
      </c>
      <c r="Q65" s="21">
        <v>3.5051789631985399E-3</v>
      </c>
      <c r="R65" s="21">
        <v>4.5867266436423592E-3</v>
      </c>
      <c r="S65" s="21">
        <v>2.563513091444208E-3</v>
      </c>
      <c r="T65" s="21">
        <v>1.0783366317480033E-2</v>
      </c>
      <c r="U65" s="21">
        <v>5.7216515347451296E-3</v>
      </c>
      <c r="V65" s="21">
        <v>3.410361082882877E-4</v>
      </c>
      <c r="W65" s="21">
        <v>5.3668866135253622E-4</v>
      </c>
      <c r="X65" s="21">
        <v>1.6290842834264105E-4</v>
      </c>
      <c r="Y65" s="21">
        <v>9.6220568359340892E-4</v>
      </c>
      <c r="Z65" s="21">
        <v>5.9933131263465703E-4</v>
      </c>
    </row>
    <row r="66" spans="1:26" x14ac:dyDescent="0.2">
      <c r="A66" t="s">
        <v>67</v>
      </c>
      <c r="B66" t="s">
        <v>3</v>
      </c>
      <c r="C66" s="21">
        <v>1.1948740709737066E-3</v>
      </c>
      <c r="D66" s="21">
        <v>2.7066226686208012E-3</v>
      </c>
      <c r="E66" s="21">
        <v>1.3706218700031188E-3</v>
      </c>
      <c r="F66" s="21">
        <v>3.1532978985310991E-3</v>
      </c>
      <c r="G66" s="21">
        <v>4.5497005623523793E-3</v>
      </c>
      <c r="H66" s="21">
        <v>7.431370817821648E-7</v>
      </c>
      <c r="I66" s="21">
        <v>3.5410795484345116E-6</v>
      </c>
      <c r="J66" s="21">
        <v>1.7868578825427758E-7</v>
      </c>
      <c r="K66" s="21">
        <v>4.5339566239170637E-7</v>
      </c>
      <c r="L66" s="21">
        <v>1.1400169251295388E-6</v>
      </c>
      <c r="M66" s="21">
        <v>2.3431966550087533E-7</v>
      </c>
      <c r="N66" s="21">
        <v>9.8459632476558191E-7</v>
      </c>
      <c r="O66" s="21">
        <v>2.0584460602739297E-7</v>
      </c>
      <c r="P66" s="21">
        <v>2.638589326073993E-4</v>
      </c>
      <c r="Q66" s="21">
        <v>3.3375116108226364E-3</v>
      </c>
      <c r="R66" s="21">
        <v>5.3429758539536958E-3</v>
      </c>
      <c r="S66" s="21">
        <v>3.0077543403123876E-7</v>
      </c>
      <c r="T66" s="21">
        <v>1.1156699311017975E-6</v>
      </c>
      <c r="U66" s="21">
        <v>4.0153557248678564E-5</v>
      </c>
      <c r="V66" s="21">
        <v>3.0381347549949647E-7</v>
      </c>
      <c r="W66" s="21">
        <v>4.9083408827103213E-7</v>
      </c>
      <c r="X66" s="21">
        <v>1.8967328601842614E-6</v>
      </c>
      <c r="Y66" s="21">
        <v>3.5709531583442141E-7</v>
      </c>
      <c r="Z66" s="21">
        <v>5.060181237084862E-7</v>
      </c>
    </row>
    <row r="67" spans="1:26" x14ac:dyDescent="0.2">
      <c r="A67" t="s">
        <v>68</v>
      </c>
      <c r="B67" t="s">
        <v>3</v>
      </c>
      <c r="C67" s="21">
        <v>1.6450635624375672E-3</v>
      </c>
      <c r="D67" s="21">
        <v>2.64721147651253E-3</v>
      </c>
      <c r="E67" s="21">
        <v>2.5129311115649E-3</v>
      </c>
      <c r="F67" s="21">
        <v>2.6541927345456466E-3</v>
      </c>
      <c r="G67" s="21">
        <v>3.3944175292940104E-3</v>
      </c>
      <c r="H67" s="21">
        <v>2.7930328469766109E-7</v>
      </c>
      <c r="I67" s="21">
        <v>4.1119276963522353E-6</v>
      </c>
      <c r="J67" s="21">
        <v>1.7717266737645777E-8</v>
      </c>
      <c r="K67" s="21">
        <v>4.6145146492687547E-8</v>
      </c>
      <c r="L67" s="21">
        <v>1.1258031266703732E-6</v>
      </c>
      <c r="M67" s="21">
        <v>0</v>
      </c>
      <c r="N67" s="21">
        <v>4.3072966018756956E-8</v>
      </c>
      <c r="O67" s="21">
        <v>0</v>
      </c>
      <c r="P67" s="21">
        <v>4.0097864094143417E-4</v>
      </c>
      <c r="Q67" s="21">
        <v>4.0769310098740822E-3</v>
      </c>
      <c r="R67" s="21">
        <v>2.9178038704350258E-3</v>
      </c>
      <c r="S67" s="21">
        <v>1.6341514070854927E-7</v>
      </c>
      <c r="T67" s="21">
        <v>3.0706795951796114E-7</v>
      </c>
      <c r="U67" s="21">
        <v>6.3982352534077463E-5</v>
      </c>
      <c r="V67" s="21">
        <v>2.613366179733843E-8</v>
      </c>
      <c r="W67" s="21">
        <v>0</v>
      </c>
      <c r="X67" s="21">
        <v>1.546114670725501E-7</v>
      </c>
      <c r="Y67" s="21">
        <v>1.2028896192786882E-8</v>
      </c>
      <c r="Z67" s="21">
        <v>0</v>
      </c>
    </row>
    <row r="68" spans="1:26" x14ac:dyDescent="0.2">
      <c r="A68" t="s">
        <v>69</v>
      </c>
      <c r="B68" t="s">
        <v>3</v>
      </c>
      <c r="C68" s="21">
        <v>4.7040883195756595E-4</v>
      </c>
      <c r="D68" s="21">
        <v>2.5486933198516902E-3</v>
      </c>
      <c r="E68" s="21">
        <v>1.17616161038461E-3</v>
      </c>
      <c r="F68" s="21">
        <v>3.1484239366615877E-3</v>
      </c>
      <c r="G68" s="21">
        <v>3.748683274672759E-3</v>
      </c>
      <c r="H68" s="21">
        <v>3.5192089242237568E-7</v>
      </c>
      <c r="I68" s="21">
        <v>3.0592191948617894E-6</v>
      </c>
      <c r="J68" s="21">
        <v>8.9009173998207462E-8</v>
      </c>
      <c r="K68" s="21">
        <v>1.092704240002764E-7</v>
      </c>
      <c r="L68" s="21">
        <v>1.3137590788027374E-6</v>
      </c>
      <c r="M68" s="21">
        <v>8.1518679930313786E-8</v>
      </c>
      <c r="N68" s="21">
        <v>3.4605844657944342E-7</v>
      </c>
      <c r="O68" s="21">
        <v>1.9573964255983994E-7</v>
      </c>
      <c r="P68" s="21">
        <v>1.2319754629274115E-4</v>
      </c>
      <c r="Q68" s="21">
        <v>4.1102817596202126E-3</v>
      </c>
      <c r="R68" s="21">
        <v>3.3172916331028063E-3</v>
      </c>
      <c r="S68" s="21">
        <v>2.303499144447523E-7</v>
      </c>
      <c r="T68" s="21">
        <v>4.4262901870563332E-7</v>
      </c>
      <c r="U68" s="21">
        <v>2.8797792166899455E-5</v>
      </c>
      <c r="V68" s="21">
        <v>2.8002156348759885E-7</v>
      </c>
      <c r="W68" s="21">
        <v>4.289175318334486E-7</v>
      </c>
      <c r="X68" s="21">
        <v>2.4392748516130506E-7</v>
      </c>
      <c r="Y68" s="21">
        <v>2.3116617220783553E-7</v>
      </c>
      <c r="Z68" s="21">
        <v>1.9528362949760276E-7</v>
      </c>
    </row>
    <row r="69" spans="1:26" x14ac:dyDescent="0.2">
      <c r="A69" t="s">
        <v>70</v>
      </c>
      <c r="B69" t="s">
        <v>3</v>
      </c>
      <c r="C69" s="21">
        <v>2.4588680875001776E-3</v>
      </c>
      <c r="D69" s="21">
        <v>2.5221252955004211E-3</v>
      </c>
      <c r="E69" s="21">
        <v>2.5570619519336129E-3</v>
      </c>
      <c r="F69" s="21">
        <v>3.8543805298605969E-3</v>
      </c>
      <c r="G69" s="21">
        <v>2.4760144962724809E-3</v>
      </c>
      <c r="H69" s="21">
        <v>5.2281449620603087E-3</v>
      </c>
      <c r="I69" s="21">
        <v>2.0393072271053057E-3</v>
      </c>
      <c r="J69" s="21">
        <v>4.00159543948354E-3</v>
      </c>
      <c r="K69" s="21">
        <v>3.3430318170806386E-3</v>
      </c>
      <c r="L69" s="21">
        <v>4.9938457588421929E-4</v>
      </c>
      <c r="M69" s="21">
        <v>4.5158143602668475E-3</v>
      </c>
      <c r="N69" s="21">
        <v>1.3020919668054606E-3</v>
      </c>
      <c r="O69" s="21">
        <v>4.3365891327946998E-3</v>
      </c>
      <c r="P69" s="21">
        <v>4.6114780245168838E-3</v>
      </c>
      <c r="Q69" s="21">
        <v>2.3497707366718036E-3</v>
      </c>
      <c r="R69" s="21">
        <v>5.2406413941099867E-3</v>
      </c>
      <c r="S69" s="21">
        <v>6.451455491100779E-3</v>
      </c>
      <c r="T69" s="21">
        <v>2.3748628804094243E-3</v>
      </c>
      <c r="U69" s="21">
        <v>1.8516138910762898E-3</v>
      </c>
      <c r="V69" s="21">
        <v>5.7484091089502146E-3</v>
      </c>
      <c r="W69" s="21">
        <v>9.6774432975843174E-3</v>
      </c>
      <c r="X69" s="21">
        <v>6.9014440752886734E-3</v>
      </c>
      <c r="Y69" s="21">
        <v>9.0805091798452173E-3</v>
      </c>
      <c r="Z69" s="21">
        <v>7.3066412093190161E-3</v>
      </c>
    </row>
    <row r="70" spans="1:26" x14ac:dyDescent="0.2">
      <c r="A70" t="s">
        <v>71</v>
      </c>
      <c r="B70" t="s">
        <v>3</v>
      </c>
      <c r="C70" s="21">
        <v>2.002338919019857E-3</v>
      </c>
      <c r="D70" s="21">
        <v>2.465131313654488E-3</v>
      </c>
      <c r="E70" s="21">
        <v>2.0532940770165821E-3</v>
      </c>
      <c r="F70" s="21">
        <v>2.8414882007485103E-3</v>
      </c>
      <c r="G70" s="21">
        <v>1.8531726032488636E-3</v>
      </c>
      <c r="H70" s="21">
        <v>2.5165911250445358E-3</v>
      </c>
      <c r="I70" s="21">
        <v>2.0448295549802208E-3</v>
      </c>
      <c r="J70" s="21">
        <v>3.5633784064232933E-3</v>
      </c>
      <c r="K70" s="21">
        <v>5.6449555510853138E-3</v>
      </c>
      <c r="L70" s="21">
        <v>2.2563493145512018E-4</v>
      </c>
      <c r="M70" s="21">
        <v>4.1792046333677096E-3</v>
      </c>
      <c r="N70" s="21">
        <v>2.0411679153538529E-4</v>
      </c>
      <c r="O70" s="21">
        <v>3.4951543344572079E-3</v>
      </c>
      <c r="P70" s="21">
        <v>1.3758581713871321E-3</v>
      </c>
      <c r="Q70" s="21">
        <v>1.2471613621094233E-3</v>
      </c>
      <c r="R70" s="21">
        <v>1.5948834307960022E-3</v>
      </c>
      <c r="S70" s="21">
        <v>1.8060514508831938E-3</v>
      </c>
      <c r="T70" s="21">
        <v>6.9093027978540142E-4</v>
      </c>
      <c r="U70" s="21">
        <v>7.3051089529871892E-4</v>
      </c>
      <c r="V70" s="21">
        <v>2.5440244002914794E-3</v>
      </c>
      <c r="W70" s="21">
        <v>2.5414922261393965E-3</v>
      </c>
      <c r="X70" s="21">
        <v>2.6806078679557015E-3</v>
      </c>
      <c r="Y70" s="21">
        <v>3.8151321470285028E-3</v>
      </c>
      <c r="Z70" s="21">
        <v>2.1632112137870531E-3</v>
      </c>
    </row>
    <row r="71" spans="1:26" x14ac:dyDescent="0.2">
      <c r="A71" t="s">
        <v>72</v>
      </c>
      <c r="B71" t="s">
        <v>3</v>
      </c>
      <c r="C71" s="21">
        <v>4.6357729357622522E-3</v>
      </c>
      <c r="D71" s="21">
        <v>2.4641709325567366E-3</v>
      </c>
      <c r="E71" s="21">
        <v>2.2875803634805707E-3</v>
      </c>
      <c r="F71" s="21">
        <v>1.4777632583589161E-3</v>
      </c>
      <c r="G71" s="21">
        <v>2.2493361532561693E-3</v>
      </c>
      <c r="H71" s="21">
        <v>1.9127733015671007E-5</v>
      </c>
      <c r="I71" s="21">
        <v>1.0006869594717593E-2</v>
      </c>
      <c r="J71" s="21">
        <v>7.1550754642095249E-6</v>
      </c>
      <c r="K71" s="21">
        <v>8.134162317737883E-6</v>
      </c>
      <c r="L71" s="21">
        <v>8.6148959778929706E-3</v>
      </c>
      <c r="M71" s="21">
        <v>1.6658021445647421E-5</v>
      </c>
      <c r="N71" s="21">
        <v>4.3714453184031049E-3</v>
      </c>
      <c r="O71" s="21">
        <v>1.2053944743071986E-5</v>
      </c>
      <c r="P71" s="21">
        <v>1.6774518252545951E-3</v>
      </c>
      <c r="Q71" s="21">
        <v>1.7349900000542655E-3</v>
      </c>
      <c r="R71" s="21">
        <v>1.6501176787905327E-3</v>
      </c>
      <c r="S71" s="21">
        <v>6.3800289967446422E-5</v>
      </c>
      <c r="T71" s="21">
        <v>6.954105879964494E-3</v>
      </c>
      <c r="U71" s="21">
        <v>1.599619878335375E-2</v>
      </c>
      <c r="V71" s="21">
        <v>9.9364989020512761E-6</v>
      </c>
      <c r="W71" s="21">
        <v>2.988138646794307E-5</v>
      </c>
      <c r="X71" s="21">
        <v>1.923652956999029E-5</v>
      </c>
      <c r="Y71" s="21">
        <v>1.3818263812600275E-5</v>
      </c>
      <c r="Z71" s="21">
        <v>1.3804288033938879E-5</v>
      </c>
    </row>
    <row r="72" spans="1:26" x14ac:dyDescent="0.2">
      <c r="A72" t="s">
        <v>73</v>
      </c>
      <c r="B72" t="s">
        <v>3</v>
      </c>
      <c r="C72" s="21">
        <v>2.8677063412209198E-3</v>
      </c>
      <c r="D72" s="21">
        <v>2.3822165988668723E-3</v>
      </c>
      <c r="E72" s="21">
        <v>3.2146231244277591E-3</v>
      </c>
      <c r="F72" s="21">
        <v>2.5085895880491284E-3</v>
      </c>
      <c r="G72" s="21">
        <v>2.5660341776623623E-3</v>
      </c>
      <c r="H72" s="21">
        <v>4.4905463702363073E-4</v>
      </c>
      <c r="I72" s="21">
        <v>1.4474551255876619E-2</v>
      </c>
      <c r="J72" s="21">
        <v>1.086174906384538E-4</v>
      </c>
      <c r="K72" s="21">
        <v>3.8753707894294594E-5</v>
      </c>
      <c r="L72" s="21">
        <v>2.5975195633974425E-2</v>
      </c>
      <c r="M72" s="21">
        <v>1.0765476493747562E-4</v>
      </c>
      <c r="N72" s="21">
        <v>4.211671168091953E-2</v>
      </c>
      <c r="O72" s="21">
        <v>8.3634144624779227E-5</v>
      </c>
      <c r="P72" s="21">
        <v>2.3574268562726428E-3</v>
      </c>
      <c r="Q72" s="21">
        <v>4.2539407035365549E-3</v>
      </c>
      <c r="R72" s="21">
        <v>2.7968370758400321E-3</v>
      </c>
      <c r="S72" s="21">
        <v>4.5384843855623248E-4</v>
      </c>
      <c r="T72" s="21">
        <v>1.0441969682484563E-2</v>
      </c>
      <c r="U72" s="21">
        <v>8.2818136975670274E-3</v>
      </c>
      <c r="V72" s="21">
        <v>2.8678916355356042E-5</v>
      </c>
      <c r="W72" s="21">
        <v>8.0258687221039233E-5</v>
      </c>
      <c r="X72" s="21">
        <v>1.5971136863319333E-5</v>
      </c>
      <c r="Y72" s="21">
        <v>8.897686306625114E-5</v>
      </c>
      <c r="Z72" s="21">
        <v>6.9295914659648375E-5</v>
      </c>
    </row>
    <row r="73" spans="1:26" x14ac:dyDescent="0.2">
      <c r="A73" t="s">
        <v>74</v>
      </c>
      <c r="B73" t="s">
        <v>3</v>
      </c>
      <c r="C73" s="21">
        <v>3.4829185810236929E-3</v>
      </c>
      <c r="D73" s="21">
        <v>2.3618094506067818E-3</v>
      </c>
      <c r="E73" s="21">
        <v>3.4878929859265481E-3</v>
      </c>
      <c r="F73" s="21">
        <v>3.4435656830877335E-3</v>
      </c>
      <c r="G73" s="21">
        <v>2.2765112937419632E-3</v>
      </c>
      <c r="H73" s="21">
        <v>7.3136823666409131E-3</v>
      </c>
      <c r="I73" s="21">
        <v>4.882796153461052E-3</v>
      </c>
      <c r="J73" s="21">
        <v>3.8527492861416802E-3</v>
      </c>
      <c r="K73" s="21">
        <v>2.0850851908268274E-3</v>
      </c>
      <c r="L73" s="21">
        <v>1.9909827762544536E-3</v>
      </c>
      <c r="M73" s="21">
        <v>4.1291223810611963E-3</v>
      </c>
      <c r="N73" s="21">
        <v>3.8286890722407725E-3</v>
      </c>
      <c r="O73" s="21">
        <v>5.3902205224281756E-3</v>
      </c>
      <c r="P73" s="21">
        <v>4.6993764711317177E-3</v>
      </c>
      <c r="Q73" s="21">
        <v>4.7859387497693751E-3</v>
      </c>
      <c r="R73" s="21">
        <v>3.4591817477120416E-3</v>
      </c>
      <c r="S73" s="21">
        <v>5.5628440416274271E-3</v>
      </c>
      <c r="T73" s="21">
        <v>1.9245825181568579E-3</v>
      </c>
      <c r="U73" s="21">
        <v>1.5135603975911748E-3</v>
      </c>
      <c r="V73" s="21">
        <v>5.6023657547352472E-3</v>
      </c>
      <c r="W73" s="21">
        <v>2.1170818247668713E-2</v>
      </c>
      <c r="X73" s="21">
        <v>1.1538771999167493E-2</v>
      </c>
      <c r="Y73" s="21">
        <v>6.0554204383588325E-3</v>
      </c>
      <c r="Z73" s="21">
        <v>1.0248382679945359E-2</v>
      </c>
    </row>
    <row r="74" spans="1:26" x14ac:dyDescent="0.2">
      <c r="A74" t="s">
        <v>75</v>
      </c>
      <c r="B74" t="s">
        <v>3</v>
      </c>
      <c r="C74" s="21">
        <v>1.3507325017602721E-3</v>
      </c>
      <c r="D74" s="21">
        <v>2.2941387253142044E-3</v>
      </c>
      <c r="E74" s="21">
        <v>2.0296233204813155E-3</v>
      </c>
      <c r="F74" s="21">
        <v>2.5451684077615667E-3</v>
      </c>
      <c r="G74" s="21">
        <v>2.9604259796508184E-3</v>
      </c>
      <c r="H74" s="21">
        <v>2.1384647131591813E-7</v>
      </c>
      <c r="I74" s="21">
        <v>3.6000687050987513E-6</v>
      </c>
      <c r="J74" s="21">
        <v>1.93662522051994E-8</v>
      </c>
      <c r="K74" s="21">
        <v>8.2865118563370824E-8</v>
      </c>
      <c r="L74" s="21">
        <v>9.4414937250616036E-7</v>
      </c>
      <c r="M74" s="21">
        <v>4.7095650350679159E-8</v>
      </c>
      <c r="N74" s="21">
        <v>7.1969299701870783E-8</v>
      </c>
      <c r="O74" s="21">
        <v>1.6021743726091625E-7</v>
      </c>
      <c r="P74" s="21">
        <v>3.2616745469710189E-4</v>
      </c>
      <c r="Q74" s="21">
        <v>3.6053971978243999E-3</v>
      </c>
      <c r="R74" s="21">
        <v>2.8936877278196806E-3</v>
      </c>
      <c r="S74" s="21">
        <v>1.6583880350524264E-7</v>
      </c>
      <c r="T74" s="21">
        <v>2.2479421127166392E-7</v>
      </c>
      <c r="U74" s="21">
        <v>5.0637864229744067E-5</v>
      </c>
      <c r="V74" s="21">
        <v>6.9990286981452284E-8</v>
      </c>
      <c r="W74" s="21">
        <v>2.3496582755918064E-8</v>
      </c>
      <c r="X74" s="21">
        <v>7.0691221774298018E-8</v>
      </c>
      <c r="Y74" s="21">
        <v>3.8331077969374398E-8</v>
      </c>
      <c r="Z74" s="21">
        <v>1.3048287233924397E-8</v>
      </c>
    </row>
    <row r="75" spans="1:26" x14ac:dyDescent="0.2">
      <c r="A75" t="s">
        <v>76</v>
      </c>
      <c r="B75" t="s">
        <v>3</v>
      </c>
      <c r="C75" s="21">
        <v>2.9338932348526296E-4</v>
      </c>
      <c r="D75" s="21">
        <v>2.2840620632349033E-3</v>
      </c>
      <c r="E75" s="21">
        <v>1.054608848644974E-3</v>
      </c>
      <c r="F75" s="21">
        <v>1.9215835288749748E-3</v>
      </c>
      <c r="G75" s="21">
        <v>3.7645916247547994E-3</v>
      </c>
      <c r="H75" s="21">
        <v>1.4486061583849199E-7</v>
      </c>
      <c r="I75" s="21">
        <v>3.20466322873342E-6</v>
      </c>
      <c r="J75" s="21">
        <v>5.3054466995597491E-9</v>
      </c>
      <c r="K75" s="21">
        <v>7.885748022176426E-8</v>
      </c>
      <c r="L75" s="21">
        <v>1.4181835703081486E-6</v>
      </c>
      <c r="M75" s="21">
        <v>2.2664688980763797E-8</v>
      </c>
      <c r="N75" s="21">
        <v>6.0932470432251687E-7</v>
      </c>
      <c r="O75" s="21">
        <v>9.4160474161697415E-8</v>
      </c>
      <c r="P75" s="21">
        <v>1.6057457289678689E-4</v>
      </c>
      <c r="Q75" s="21">
        <v>2.3352762712804966E-3</v>
      </c>
      <c r="R75" s="21">
        <v>1.6492677885523045E-3</v>
      </c>
      <c r="S75" s="21">
        <v>1.0263711283305966E-7</v>
      </c>
      <c r="T75" s="21">
        <v>6.6635281630485058E-7</v>
      </c>
      <c r="U75" s="21">
        <v>6.146178150520922E-5</v>
      </c>
      <c r="V75" s="21">
        <v>1.733811473637243E-7</v>
      </c>
      <c r="W75" s="21">
        <v>1.8240966040072016E-7</v>
      </c>
      <c r="X75" s="21">
        <v>6.3594510444414623E-7</v>
      </c>
      <c r="Y75" s="21">
        <v>2.0309050460997045E-7</v>
      </c>
      <c r="Z75" s="21">
        <v>5.0578360092062125E-8</v>
      </c>
    </row>
    <row r="76" spans="1:26" x14ac:dyDescent="0.2">
      <c r="A76" t="s">
        <v>77</v>
      </c>
      <c r="B76" t="s">
        <v>3</v>
      </c>
      <c r="C76" s="21">
        <v>2.0556338535189064E-3</v>
      </c>
      <c r="D76" s="21">
        <v>2.2307337366180855E-3</v>
      </c>
      <c r="E76" s="21">
        <v>2.4154799508961898E-3</v>
      </c>
      <c r="F76" s="21">
        <v>2.8436794154465058E-3</v>
      </c>
      <c r="G76" s="21">
        <v>1.9684101958336621E-3</v>
      </c>
      <c r="H76" s="21">
        <v>4.2154826878328579E-3</v>
      </c>
      <c r="I76" s="21">
        <v>2.4649116136726021E-3</v>
      </c>
      <c r="J76" s="21">
        <v>3.3159142350883929E-3</v>
      </c>
      <c r="K76" s="21">
        <v>3.4669576082729857E-4</v>
      </c>
      <c r="L76" s="21">
        <v>3.0858220510670089E-5</v>
      </c>
      <c r="M76" s="21">
        <v>6.6316563016004444E-4</v>
      </c>
      <c r="N76" s="21">
        <v>2.0156324037899315E-5</v>
      </c>
      <c r="O76" s="21">
        <v>5.4553784518300184E-4</v>
      </c>
      <c r="P76" s="21">
        <v>2.6315558419295741E-3</v>
      </c>
      <c r="Q76" s="21">
        <v>1.5822213694070991E-3</v>
      </c>
      <c r="R76" s="21">
        <v>1.9541402890264053E-3</v>
      </c>
      <c r="S76" s="21">
        <v>3.198549420298377E-3</v>
      </c>
      <c r="T76" s="21">
        <v>1.4665284700564013E-3</v>
      </c>
      <c r="U76" s="21">
        <v>1.1704412982465526E-3</v>
      </c>
      <c r="V76" s="21">
        <v>2.9676842297713573E-3</v>
      </c>
      <c r="W76" s="21">
        <v>3.7284367428328312E-3</v>
      </c>
      <c r="X76" s="21">
        <v>4.0234232238518727E-3</v>
      </c>
      <c r="Y76" s="21">
        <v>3.4592305676217888E-3</v>
      </c>
      <c r="Z76" s="21">
        <v>5.5143581589255789E-3</v>
      </c>
    </row>
    <row r="77" spans="1:26" x14ac:dyDescent="0.2">
      <c r="A77" t="s">
        <v>78</v>
      </c>
      <c r="B77" t="s">
        <v>3</v>
      </c>
      <c r="C77" s="21">
        <v>1.7224127689108547E-3</v>
      </c>
      <c r="D77" s="21">
        <v>2.2001736550579872E-3</v>
      </c>
      <c r="E77" s="21">
        <v>2.0544075886274977E-3</v>
      </c>
      <c r="F77" s="21">
        <v>2.2880029068684227E-3</v>
      </c>
      <c r="G77" s="21">
        <v>1.5720873956506895E-3</v>
      </c>
      <c r="H77" s="21">
        <v>4.7025915383537634E-3</v>
      </c>
      <c r="I77" s="21">
        <v>1.9922936415164953E-3</v>
      </c>
      <c r="J77" s="21">
        <v>2.6702827663286129E-3</v>
      </c>
      <c r="K77" s="21">
        <v>3.8821750685854323E-3</v>
      </c>
      <c r="L77" s="21">
        <v>4.0804756239774223E-5</v>
      </c>
      <c r="M77" s="21">
        <v>3.2169421594678777E-3</v>
      </c>
      <c r="N77" s="21">
        <v>7.1441831043842326E-5</v>
      </c>
      <c r="O77" s="21">
        <v>4.0948719414510802E-3</v>
      </c>
      <c r="P77" s="21">
        <v>1.9545316706698563E-3</v>
      </c>
      <c r="Q77" s="21">
        <v>2.2956428878302786E-3</v>
      </c>
      <c r="R77" s="21">
        <v>2.0720677565868682E-3</v>
      </c>
      <c r="S77" s="21">
        <v>2.5225032004091187E-3</v>
      </c>
      <c r="T77" s="21">
        <v>9.4719032102088207E-4</v>
      </c>
      <c r="U77" s="21">
        <v>1.1163789702712088E-3</v>
      </c>
      <c r="V77" s="21">
        <v>2.0644108818909076E-3</v>
      </c>
      <c r="W77" s="21">
        <v>1.4579290482251669E-3</v>
      </c>
      <c r="X77" s="21">
        <v>1.7501546502469809E-3</v>
      </c>
      <c r="Y77" s="21">
        <v>2.1711994990669709E-3</v>
      </c>
      <c r="Z77" s="21">
        <v>1.4666289926208739E-3</v>
      </c>
    </row>
    <row r="78" spans="1:26" x14ac:dyDescent="0.2">
      <c r="A78" t="s">
        <v>79</v>
      </c>
      <c r="B78" t="s">
        <v>3</v>
      </c>
      <c r="C78" s="21">
        <v>1.4868380913583427E-4</v>
      </c>
      <c r="D78" s="21">
        <v>2.1346779496255082E-3</v>
      </c>
      <c r="E78" s="21">
        <v>5.2253829960484713E-4</v>
      </c>
      <c r="F78" s="21">
        <v>1.7308482492694867E-3</v>
      </c>
      <c r="G78" s="21">
        <v>2.7890395614315749E-3</v>
      </c>
      <c r="H78" s="21">
        <v>1.453779929459662E-7</v>
      </c>
      <c r="I78" s="21">
        <v>7.5020154925583914E-7</v>
      </c>
      <c r="J78" s="21">
        <v>6.7504736429686265E-8</v>
      </c>
      <c r="K78" s="21">
        <v>5.4924050799533264E-8</v>
      </c>
      <c r="L78" s="21">
        <v>8.3554249113558304E-7</v>
      </c>
      <c r="M78" s="21">
        <v>6.186052050816436E-8</v>
      </c>
      <c r="N78" s="21">
        <v>2.8998177844184626E-8</v>
      </c>
      <c r="O78" s="21">
        <v>7.0158965179404747E-8</v>
      </c>
      <c r="P78" s="21">
        <v>2.8481066106244909E-5</v>
      </c>
      <c r="Q78" s="21">
        <v>1.3815496485451669E-3</v>
      </c>
      <c r="R78" s="21">
        <v>2.9401497367158177E-3</v>
      </c>
      <c r="S78" s="21">
        <v>1.4985188654662564E-7</v>
      </c>
      <c r="T78" s="21">
        <v>2.0471963319697514E-7</v>
      </c>
      <c r="U78" s="21">
        <v>2.1357871184911546E-5</v>
      </c>
      <c r="V78" s="21">
        <v>2.0221895086373755E-7</v>
      </c>
      <c r="W78" s="21">
        <v>1.3692368509107506E-7</v>
      </c>
      <c r="X78" s="21">
        <v>4.3993757207830215E-7</v>
      </c>
      <c r="Y78" s="21">
        <v>2.9134560411941287E-7</v>
      </c>
      <c r="Z78" s="21">
        <v>1.3286510971996987E-7</v>
      </c>
    </row>
    <row r="79" spans="1:26" x14ac:dyDescent="0.2">
      <c r="A79" t="s">
        <v>80</v>
      </c>
      <c r="B79" t="s">
        <v>3</v>
      </c>
      <c r="C79" s="21">
        <v>2.4306302195796947E-4</v>
      </c>
      <c r="D79" s="21">
        <v>2.1239128493865471E-3</v>
      </c>
      <c r="E79" s="21">
        <v>8.7222244718957885E-4</v>
      </c>
      <c r="F79" s="21">
        <v>1.4946644537269479E-3</v>
      </c>
      <c r="G79" s="21">
        <v>3.1335903546755245E-3</v>
      </c>
      <c r="H79" s="21">
        <v>9.8046739019885925E-7</v>
      </c>
      <c r="I79" s="21">
        <v>4.654734761140393E-6</v>
      </c>
      <c r="J79" s="21">
        <v>7.7125557041006751E-7</v>
      </c>
      <c r="K79" s="21">
        <v>6.4490697286547354E-7</v>
      </c>
      <c r="L79" s="21">
        <v>2.9043834334043151E-6</v>
      </c>
      <c r="M79" s="21">
        <v>6.8447946248876089E-7</v>
      </c>
      <c r="N79" s="21">
        <v>2.0056867074009848E-6</v>
      </c>
      <c r="O79" s="21">
        <v>1.0800750105931027E-6</v>
      </c>
      <c r="P79" s="21">
        <v>1.2279550907612197E-4</v>
      </c>
      <c r="Q79" s="21">
        <v>1.8314041885888661E-3</v>
      </c>
      <c r="R79" s="21">
        <v>1.5078630110799173E-3</v>
      </c>
      <c r="S79" s="21">
        <v>8.8614260877084165E-7</v>
      </c>
      <c r="T79" s="21">
        <v>1.7182860752073193E-6</v>
      </c>
      <c r="U79" s="21">
        <v>3.8933565267746749E-5</v>
      </c>
      <c r="V79" s="21">
        <v>8.2504607168570439E-7</v>
      </c>
      <c r="W79" s="21">
        <v>1.1898534163463912E-6</v>
      </c>
      <c r="X79" s="21">
        <v>2.1530642488470652E-6</v>
      </c>
      <c r="Y79" s="21">
        <v>9.5772465831641745E-7</v>
      </c>
      <c r="Z79" s="21">
        <v>9.4213942587151296E-7</v>
      </c>
    </row>
    <row r="80" spans="1:26" x14ac:dyDescent="0.2">
      <c r="A80" t="s">
        <v>81</v>
      </c>
      <c r="B80" t="s">
        <v>3</v>
      </c>
      <c r="C80" s="21">
        <v>6.6091744379615164E-4</v>
      </c>
      <c r="D80" s="21">
        <v>2.1184500142919539E-3</v>
      </c>
      <c r="E80" s="21">
        <v>1.2808559949596754E-3</v>
      </c>
      <c r="F80" s="21">
        <v>9.0095399271113629E-4</v>
      </c>
      <c r="G80" s="21">
        <v>1.722780021620471E-3</v>
      </c>
      <c r="H80" s="21">
        <v>7.2456463204206937E-5</v>
      </c>
      <c r="I80" s="21">
        <v>5.0240596988062828E-3</v>
      </c>
      <c r="J80" s="21">
        <v>5.1442314068829794E-5</v>
      </c>
      <c r="K80" s="21">
        <v>2.8786648305947682E-5</v>
      </c>
      <c r="L80" s="21">
        <v>8.5048256093936143E-3</v>
      </c>
      <c r="M80" s="21">
        <v>5.1181103905235527E-5</v>
      </c>
      <c r="N80" s="21">
        <v>7.4429358075659277E-3</v>
      </c>
      <c r="O80" s="21">
        <v>3.3129463727416866E-5</v>
      </c>
      <c r="P80" s="21">
        <v>9.5123150509877354E-4</v>
      </c>
      <c r="Q80" s="21">
        <v>1.0685976163895489E-3</v>
      </c>
      <c r="R80" s="21">
        <v>1.1386438546246009E-3</v>
      </c>
      <c r="S80" s="21">
        <v>1.6853896049179364E-4</v>
      </c>
      <c r="T80" s="21">
        <v>6.8216261640355108E-3</v>
      </c>
      <c r="U80" s="21">
        <v>3.710587689146309E-3</v>
      </c>
      <c r="V80" s="21">
        <v>2.6108117986214882E-5</v>
      </c>
      <c r="W80" s="21">
        <v>3.589467448336508E-5</v>
      </c>
      <c r="X80" s="21">
        <v>2.2326211837023264E-5</v>
      </c>
      <c r="Y80" s="21">
        <v>4.0338227306986627E-5</v>
      </c>
      <c r="Z80" s="21">
        <v>4.6697965546063415E-5</v>
      </c>
    </row>
    <row r="81" spans="1:26" x14ac:dyDescent="0.2">
      <c r="A81" t="s">
        <v>82</v>
      </c>
      <c r="B81" t="s">
        <v>3</v>
      </c>
      <c r="C81" s="21">
        <v>6.7652388586532928E-5</v>
      </c>
      <c r="D81" s="21">
        <v>2.1102700765562982E-3</v>
      </c>
      <c r="E81" s="21">
        <v>2.2913422979579183E-4</v>
      </c>
      <c r="F81" s="21">
        <v>3.2380149968109264E-4</v>
      </c>
      <c r="G81" s="21">
        <v>1.1962075730173377E-3</v>
      </c>
      <c r="H81" s="21">
        <v>7.1031101736082305E-5</v>
      </c>
      <c r="I81" s="21">
        <v>6.5689750040153359E-5</v>
      </c>
      <c r="J81" s="21">
        <v>8.8499834688977137E-5</v>
      </c>
      <c r="K81" s="21">
        <v>5.0717132442110302E-8</v>
      </c>
      <c r="L81" s="21">
        <v>2.4783503605697919E-7</v>
      </c>
      <c r="M81" s="21">
        <v>7.2830317803899458E-8</v>
      </c>
      <c r="N81" s="21">
        <v>2.9526247307877992E-7</v>
      </c>
      <c r="O81" s="21">
        <v>6.3065388282412121E-8</v>
      </c>
      <c r="P81" s="21">
        <v>2.7018284925419759E-5</v>
      </c>
      <c r="Q81" s="21">
        <v>1.0022865706644024E-4</v>
      </c>
      <c r="R81" s="21">
        <v>9.5290924926112698E-4</v>
      </c>
      <c r="S81" s="21">
        <v>8.8049014957567886E-6</v>
      </c>
      <c r="T81" s="21">
        <v>4.9365564052912544E-5</v>
      </c>
      <c r="U81" s="21">
        <v>2.8208051099329424E-5</v>
      </c>
      <c r="V81" s="21">
        <v>1.2202320225452524E-4</v>
      </c>
      <c r="W81" s="21">
        <v>3.5444203180782496E-5</v>
      </c>
      <c r="X81" s="21">
        <v>7.456708111527325E-5</v>
      </c>
      <c r="Y81" s="21">
        <v>4.9148003726150896E-5</v>
      </c>
      <c r="Z81" s="21">
        <v>1.23851238113915E-4</v>
      </c>
    </row>
    <row r="82" spans="1:26" x14ac:dyDescent="0.2">
      <c r="A82" t="s">
        <v>83</v>
      </c>
      <c r="B82" t="s">
        <v>3</v>
      </c>
      <c r="C82" s="21">
        <v>1.4497559794382229E-3</v>
      </c>
      <c r="D82" s="21">
        <v>2.056730562228876E-3</v>
      </c>
      <c r="E82" s="21">
        <v>1.8945563034806995E-3</v>
      </c>
      <c r="F82" s="21">
        <v>1.8753333661254289E-3</v>
      </c>
      <c r="G82" s="21">
        <v>1.8134265360928751E-3</v>
      </c>
      <c r="H82" s="21">
        <v>1.3003472872613552E-3</v>
      </c>
      <c r="I82" s="21">
        <v>7.5516052549711096E-3</v>
      </c>
      <c r="J82" s="21">
        <v>1.1016079901171702E-3</v>
      </c>
      <c r="K82" s="21">
        <v>1.1895331155878182E-3</v>
      </c>
      <c r="L82" s="21">
        <v>6.3856520782332301E-3</v>
      </c>
      <c r="M82" s="21">
        <v>1.356954283973256E-3</v>
      </c>
      <c r="N82" s="21">
        <v>8.2227903139687267E-3</v>
      </c>
      <c r="O82" s="21">
        <v>1.043554549704084E-3</v>
      </c>
      <c r="P82" s="21">
        <v>1.4230839595898083E-3</v>
      </c>
      <c r="Q82" s="21">
        <v>1.697441006186949E-3</v>
      </c>
      <c r="R82" s="21">
        <v>1.4956444772876458E-3</v>
      </c>
      <c r="S82" s="21">
        <v>8.4441696115032509E-4</v>
      </c>
      <c r="T82" s="21">
        <v>4.698628403475083E-3</v>
      </c>
      <c r="U82" s="21">
        <v>2.7319090148842764E-3</v>
      </c>
      <c r="V82" s="21">
        <v>5.6090523117129315E-4</v>
      </c>
      <c r="W82" s="21">
        <v>3.5548003363560903E-4</v>
      </c>
      <c r="X82" s="21">
        <v>5.6959730144607126E-4</v>
      </c>
      <c r="Y82" s="21">
        <v>5.4786564233954269E-4</v>
      </c>
      <c r="Z82" s="21">
        <v>4.5287120826888563E-4</v>
      </c>
    </row>
    <row r="83" spans="1:26" x14ac:dyDescent="0.2">
      <c r="A83" t="s">
        <v>84</v>
      </c>
      <c r="B83" t="s">
        <v>3</v>
      </c>
      <c r="C83" s="21">
        <v>1.0689715716472425E-3</v>
      </c>
      <c r="D83" s="21">
        <v>2.0307401179055907E-3</v>
      </c>
      <c r="E83" s="21">
        <v>1.9662530268689964E-3</v>
      </c>
      <c r="F83" s="21">
        <v>1.7655178966934305E-3</v>
      </c>
      <c r="G83" s="21">
        <v>1.5690744121516337E-3</v>
      </c>
      <c r="H83" s="21">
        <v>2.4237826671645959E-3</v>
      </c>
      <c r="I83" s="21">
        <v>1.4145292037483447E-3</v>
      </c>
      <c r="J83" s="21">
        <v>3.0540333170502492E-3</v>
      </c>
      <c r="K83" s="21">
        <v>4.1908168389357464E-3</v>
      </c>
      <c r="L83" s="21">
        <v>3.2207169809128465E-4</v>
      </c>
      <c r="M83" s="21">
        <v>2.5282974120718312E-3</v>
      </c>
      <c r="N83" s="21">
        <v>5.5288604519285113E-4</v>
      </c>
      <c r="O83" s="21">
        <v>4.0173725314638408E-3</v>
      </c>
      <c r="P83" s="21">
        <v>2.3333873481374782E-3</v>
      </c>
      <c r="Q83" s="21">
        <v>1.8611056149308945E-3</v>
      </c>
      <c r="R83" s="21">
        <v>1.3659776394304567E-3</v>
      </c>
      <c r="S83" s="21">
        <v>2.9809037120152406E-3</v>
      </c>
      <c r="T83" s="21">
        <v>1.1572995872126868E-3</v>
      </c>
      <c r="U83" s="21">
        <v>1.0594872341107326E-3</v>
      </c>
      <c r="V83" s="21">
        <v>3.3356867576124355E-3</v>
      </c>
      <c r="W83" s="21">
        <v>8.5812335569527458E-4</v>
      </c>
      <c r="X83" s="21">
        <v>2.1997167112430094E-3</v>
      </c>
      <c r="Y83" s="21">
        <v>1.4226393249224395E-3</v>
      </c>
      <c r="Z83" s="21">
        <v>1.530888447028938E-3</v>
      </c>
    </row>
    <row r="84" spans="1:26" x14ac:dyDescent="0.2">
      <c r="A84" t="s">
        <v>85</v>
      </c>
      <c r="B84" t="s">
        <v>3</v>
      </c>
      <c r="C84" s="21">
        <v>1.0004349009513857E-3</v>
      </c>
      <c r="D84" s="21">
        <v>1.9908058168071579E-3</v>
      </c>
      <c r="E84" s="21">
        <v>1.7825537923845673E-3</v>
      </c>
      <c r="F84" s="21">
        <v>1.6782563625463087E-3</v>
      </c>
      <c r="G84" s="21">
        <v>1.4919020651295678E-3</v>
      </c>
      <c r="H84" s="21">
        <v>2.5553893321792476E-3</v>
      </c>
      <c r="I84" s="21">
        <v>1.3365949679058431E-3</v>
      </c>
      <c r="J84" s="21">
        <v>2.9027106405675402E-3</v>
      </c>
      <c r="K84" s="21">
        <v>2.8277337189749354E-3</v>
      </c>
      <c r="L84" s="21">
        <v>3.9417590759178005E-5</v>
      </c>
      <c r="M84" s="21">
        <v>1.7267063107498626E-3</v>
      </c>
      <c r="N84" s="21">
        <v>1.2091692306835299E-4</v>
      </c>
      <c r="O84" s="21">
        <v>2.4731184066923875E-3</v>
      </c>
      <c r="P84" s="21">
        <v>2.6536361070502077E-3</v>
      </c>
      <c r="Q84" s="21">
        <v>1.9805682695084596E-3</v>
      </c>
      <c r="R84" s="21">
        <v>1.5404788904098163E-3</v>
      </c>
      <c r="S84" s="21">
        <v>3.5847498601030512E-3</v>
      </c>
      <c r="T84" s="21">
        <v>1.2007569163604076E-3</v>
      </c>
      <c r="U84" s="21">
        <v>1.0844116266068413E-3</v>
      </c>
      <c r="V84" s="21">
        <v>3.778475400818502E-3</v>
      </c>
      <c r="W84" s="21">
        <v>1.4066578074511528E-3</v>
      </c>
      <c r="X84" s="21">
        <v>2.6655164271064272E-3</v>
      </c>
      <c r="Y84" s="21">
        <v>1.9011544922527778E-3</v>
      </c>
      <c r="Z84" s="21">
        <v>2.4071113014158367E-3</v>
      </c>
    </row>
    <row r="85" spans="1:26" x14ac:dyDescent="0.2">
      <c r="A85" t="s">
        <v>86</v>
      </c>
      <c r="B85" t="s">
        <v>3</v>
      </c>
      <c r="C85" s="21">
        <v>1.3516959437611338E-4</v>
      </c>
      <c r="D85" s="21">
        <v>1.9763209252726794E-3</v>
      </c>
      <c r="E85" s="21">
        <v>4.8113235324835261E-4</v>
      </c>
      <c r="F85" s="21">
        <v>1.8946510481260411E-3</v>
      </c>
      <c r="G85" s="21">
        <v>2.5946228524829744E-3</v>
      </c>
      <c r="H85" s="21">
        <v>1.0774283970967255E-7</v>
      </c>
      <c r="I85" s="21">
        <v>6.2231865485221517E-7</v>
      </c>
      <c r="J85" s="21">
        <v>2.4480833183682962E-8</v>
      </c>
      <c r="K85" s="21">
        <v>2.068526564174254E-8</v>
      </c>
      <c r="L85" s="21">
        <v>1.8701709474413629E-7</v>
      </c>
      <c r="M85" s="21">
        <v>1.7746111008195918E-8</v>
      </c>
      <c r="N85" s="21">
        <v>3.160729794561724E-7</v>
      </c>
      <c r="O85" s="21">
        <v>1.5168966166827626E-8</v>
      </c>
      <c r="P85" s="21">
        <v>2.5863201995155895E-5</v>
      </c>
      <c r="Q85" s="21">
        <v>2.1725331585177254E-3</v>
      </c>
      <c r="R85" s="21">
        <v>2.804590596625457E-3</v>
      </c>
      <c r="S85" s="21">
        <v>2.2850546302158064E-8</v>
      </c>
      <c r="T85" s="21">
        <v>3.2923047536170008E-7</v>
      </c>
      <c r="U85" s="21">
        <v>6.0727174271345166E-6</v>
      </c>
      <c r="V85" s="21">
        <v>2.5554818828755436E-8</v>
      </c>
      <c r="W85" s="21">
        <v>3.9530382203168509E-8</v>
      </c>
      <c r="X85" s="21">
        <v>6.246288789787415E-8</v>
      </c>
      <c r="Y85" s="21">
        <v>2.0495543442004963E-8</v>
      </c>
      <c r="Z85" s="21">
        <v>1.4321292217805953E-8</v>
      </c>
    </row>
    <row r="86" spans="1:26" x14ac:dyDescent="0.2">
      <c r="A86" t="s">
        <v>87</v>
      </c>
      <c r="B86" t="s">
        <v>3</v>
      </c>
      <c r="C86" s="21">
        <v>3.7366257426600098E-3</v>
      </c>
      <c r="D86" s="21">
        <v>1.9280262084715764E-3</v>
      </c>
      <c r="E86" s="21">
        <v>3.3014012653466117E-3</v>
      </c>
      <c r="F86" s="21">
        <v>3.4574846973698566E-3</v>
      </c>
      <c r="G86" s="21">
        <v>3.5232417983466374E-3</v>
      </c>
      <c r="H86" s="21">
        <v>2.5017947957163936E-6</v>
      </c>
      <c r="I86" s="21">
        <v>7.860780524221537E-5</v>
      </c>
      <c r="J86" s="21">
        <v>2.7762683850747837E-6</v>
      </c>
      <c r="K86" s="21">
        <v>2.9244481649605884E-6</v>
      </c>
      <c r="L86" s="21">
        <v>1.3846825065985053E-4</v>
      </c>
      <c r="M86" s="21">
        <v>1.7898953737801282E-6</v>
      </c>
      <c r="N86" s="21">
        <v>4.4071313626714894E-6</v>
      </c>
      <c r="O86" s="21">
        <v>2.5883589518580367E-6</v>
      </c>
      <c r="P86" s="21">
        <v>6.0934987000468019E-4</v>
      </c>
      <c r="Q86" s="21">
        <v>3.6836802705207837E-3</v>
      </c>
      <c r="R86" s="21">
        <v>3.0501914463487395E-3</v>
      </c>
      <c r="S86" s="21">
        <v>2.3791677223008628E-6</v>
      </c>
      <c r="T86" s="21">
        <v>1.0475017161151242E-5</v>
      </c>
      <c r="U86" s="21">
        <v>2.3363455447655427E-3</v>
      </c>
      <c r="V86" s="21">
        <v>2.8734168745406703E-6</v>
      </c>
      <c r="W86" s="21">
        <v>1.3008486595545204E-6</v>
      </c>
      <c r="X86" s="21">
        <v>2.2291055107156131E-6</v>
      </c>
      <c r="Y86" s="21">
        <v>1.3947406465054483E-6</v>
      </c>
      <c r="Z86" s="21">
        <v>1.5644086616705346E-6</v>
      </c>
    </row>
    <row r="87" spans="1:26" x14ac:dyDescent="0.2">
      <c r="A87" t="s">
        <v>88</v>
      </c>
      <c r="B87" t="s">
        <v>3</v>
      </c>
      <c r="C87" s="21">
        <v>1.7670135211726966E-3</v>
      </c>
      <c r="D87" s="21">
        <v>1.9174151571593517E-3</v>
      </c>
      <c r="E87" s="21">
        <v>2.2686787132259112E-3</v>
      </c>
      <c r="F87" s="21">
        <v>2.2831384917688306E-3</v>
      </c>
      <c r="G87" s="21">
        <v>2.5192934783931091E-3</v>
      </c>
      <c r="H87" s="21">
        <v>5.2753573728522698E-7</v>
      </c>
      <c r="I87" s="21">
        <v>5.7223917813978558E-6</v>
      </c>
      <c r="J87" s="21">
        <v>1.9275275353713666E-7</v>
      </c>
      <c r="K87" s="21">
        <v>2.0606960317880567E-7</v>
      </c>
      <c r="L87" s="21">
        <v>2.1345460444861649E-6</v>
      </c>
      <c r="M87" s="21">
        <v>1.1382301045695779E-7</v>
      </c>
      <c r="N87" s="21">
        <v>1.2902068385778683E-6</v>
      </c>
      <c r="O87" s="21">
        <v>3.0792741289392068E-7</v>
      </c>
      <c r="P87" s="21">
        <v>4.3127519846238114E-4</v>
      </c>
      <c r="Q87" s="21">
        <v>4.0354453318687108E-3</v>
      </c>
      <c r="R87" s="21">
        <v>2.0114416338460231E-3</v>
      </c>
      <c r="S87" s="21">
        <v>5.4775375056890112E-7</v>
      </c>
      <c r="T87" s="21">
        <v>1.1357777795322371E-6</v>
      </c>
      <c r="U87" s="21">
        <v>1.6297012322326373E-4</v>
      </c>
      <c r="V87" s="21">
        <v>4.9743622022012278E-7</v>
      </c>
      <c r="W87" s="21">
        <v>7.4697084544105833E-7</v>
      </c>
      <c r="X87" s="21">
        <v>1.9408416718837825E-6</v>
      </c>
      <c r="Y87" s="21">
        <v>4.0341422406116992E-7</v>
      </c>
      <c r="Z87" s="21">
        <v>5.6876369002917738E-7</v>
      </c>
    </row>
    <row r="88" spans="1:26" x14ac:dyDescent="0.2">
      <c r="A88" t="s">
        <v>89</v>
      </c>
      <c r="B88" t="s">
        <v>3</v>
      </c>
      <c r="C88" s="21">
        <v>2.0168562245244663E-3</v>
      </c>
      <c r="D88" s="21">
        <v>1.8852920036994442E-3</v>
      </c>
      <c r="E88" s="21">
        <v>1.9614208327523282E-3</v>
      </c>
      <c r="F88" s="21">
        <v>2.1861223204729489E-3</v>
      </c>
      <c r="G88" s="21">
        <v>1.4950507809380637E-3</v>
      </c>
      <c r="H88" s="21">
        <v>3.8175130343342111E-3</v>
      </c>
      <c r="I88" s="21">
        <v>2.0713738919795645E-3</v>
      </c>
      <c r="J88" s="21">
        <v>2.7568249080483888E-3</v>
      </c>
      <c r="K88" s="21">
        <v>3.7330523108535618E-3</v>
      </c>
      <c r="L88" s="21">
        <v>3.1786145901559134E-4</v>
      </c>
      <c r="M88" s="21">
        <v>3.0344021273765965E-3</v>
      </c>
      <c r="N88" s="21">
        <v>2.1397697657128052E-4</v>
      </c>
      <c r="O88" s="21">
        <v>2.73168499284932E-3</v>
      </c>
      <c r="P88" s="21">
        <v>2.6216537984338835E-3</v>
      </c>
      <c r="Q88" s="21">
        <v>3.0427062970665546E-3</v>
      </c>
      <c r="R88" s="21">
        <v>2.5554118225491421E-3</v>
      </c>
      <c r="S88" s="21">
        <v>2.7940706361991295E-3</v>
      </c>
      <c r="T88" s="21">
        <v>1.1972694655356106E-3</v>
      </c>
      <c r="U88" s="21">
        <v>1.3001167276782833E-3</v>
      </c>
      <c r="V88" s="21">
        <v>2.1465522251493748E-3</v>
      </c>
      <c r="W88" s="21">
        <v>1.9841192376247288E-3</v>
      </c>
      <c r="X88" s="21">
        <v>2.3841919479763063E-3</v>
      </c>
      <c r="Y88" s="21">
        <v>2.7834045283640333E-3</v>
      </c>
      <c r="Z88" s="21">
        <v>2.7653130649496738E-3</v>
      </c>
    </row>
    <row r="89" spans="1:26" x14ac:dyDescent="0.2">
      <c r="A89" t="s">
        <v>90</v>
      </c>
      <c r="B89" t="s">
        <v>3</v>
      </c>
      <c r="C89" s="21">
        <v>1.3298474829956525E-3</v>
      </c>
      <c r="D89" s="21">
        <v>1.8315760328492996E-3</v>
      </c>
      <c r="E89" s="21">
        <v>1.6191983160912329E-3</v>
      </c>
      <c r="F89" s="21">
        <v>1.8955047615230767E-3</v>
      </c>
      <c r="G89" s="21">
        <v>1.5509797833592701E-3</v>
      </c>
      <c r="H89" s="21">
        <v>1.9988340113276356E-3</v>
      </c>
      <c r="I89" s="21">
        <v>2.0887080888878505E-3</v>
      </c>
      <c r="J89" s="21">
        <v>1.8295559300789616E-3</v>
      </c>
      <c r="K89" s="21">
        <v>1.3365640326682862E-3</v>
      </c>
      <c r="L89" s="21">
        <v>2.5574884121436054E-3</v>
      </c>
      <c r="M89" s="21">
        <v>1.4250556457041069E-3</v>
      </c>
      <c r="N89" s="21">
        <v>3.4622983697292216E-3</v>
      </c>
      <c r="O89" s="21">
        <v>1.1603656205040832E-3</v>
      </c>
      <c r="P89" s="21">
        <v>1.5803690393140072E-3</v>
      </c>
      <c r="Q89" s="21">
        <v>1.3004266202472322E-3</v>
      </c>
      <c r="R89" s="21">
        <v>1.6351190962854301E-3</v>
      </c>
      <c r="S89" s="21">
        <v>1.9330214115467377E-3</v>
      </c>
      <c r="T89" s="21">
        <v>1.9642978295532306E-3</v>
      </c>
      <c r="U89" s="21">
        <v>1.160039558607549E-3</v>
      </c>
      <c r="V89" s="21">
        <v>1.7156573729314761E-3</v>
      </c>
      <c r="W89" s="21">
        <v>2.098213855837837E-3</v>
      </c>
      <c r="X89" s="21">
        <v>1.6767377267537416E-3</v>
      </c>
      <c r="Y89" s="21">
        <v>2.2088175298941711E-3</v>
      </c>
      <c r="Z89" s="21">
        <v>2.3636061685510185E-3</v>
      </c>
    </row>
    <row r="90" spans="1:26" x14ac:dyDescent="0.2">
      <c r="A90" t="s">
        <v>91</v>
      </c>
      <c r="B90" t="s">
        <v>3</v>
      </c>
      <c r="C90" s="21">
        <v>2.6072993529300745E-4</v>
      </c>
      <c r="D90" s="21">
        <v>1.8125192981792266E-3</v>
      </c>
      <c r="E90" s="21">
        <v>7.0909158730916996E-4</v>
      </c>
      <c r="F90" s="21">
        <v>1.3639019703299844E-3</v>
      </c>
      <c r="G90" s="21">
        <v>2.5236051306152777E-3</v>
      </c>
      <c r="H90" s="21">
        <v>6.6884725002450237E-7</v>
      </c>
      <c r="I90" s="21">
        <v>3.6235568913709872E-6</v>
      </c>
      <c r="J90" s="21">
        <v>3.394782974133411E-7</v>
      </c>
      <c r="K90" s="21">
        <v>5.4910961954124687E-7</v>
      </c>
      <c r="L90" s="21">
        <v>3.5140841723006253E-6</v>
      </c>
      <c r="M90" s="21">
        <v>3.458578083890364E-7</v>
      </c>
      <c r="N90" s="21">
        <v>2.8509015845436807E-6</v>
      </c>
      <c r="O90" s="21">
        <v>5.1552422856648006E-7</v>
      </c>
      <c r="P90" s="21">
        <v>8.2887583153510907E-5</v>
      </c>
      <c r="Q90" s="21">
        <v>1.4612645498628652E-3</v>
      </c>
      <c r="R90" s="21">
        <v>2.5211216818982738E-3</v>
      </c>
      <c r="S90" s="21">
        <v>7.3377942564048627E-7</v>
      </c>
      <c r="T90" s="21">
        <v>2.1658432910830525E-6</v>
      </c>
      <c r="U90" s="21">
        <v>6.3279222881159819E-5</v>
      </c>
      <c r="V90" s="21">
        <v>1.2305018056947163E-6</v>
      </c>
      <c r="W90" s="21">
        <v>2.4487916482629744E-6</v>
      </c>
      <c r="X90" s="21">
        <v>4.4084679913982027E-6</v>
      </c>
      <c r="Y90" s="21">
        <v>1.1566348427436052E-6</v>
      </c>
      <c r="Z90" s="21">
        <v>1.4906624086814537E-6</v>
      </c>
    </row>
    <row r="91" spans="1:26" x14ac:dyDescent="0.2">
      <c r="A91" t="s">
        <v>92</v>
      </c>
      <c r="B91" t="s">
        <v>3</v>
      </c>
      <c r="C91" s="21">
        <v>3.0323868497658842E-3</v>
      </c>
      <c r="D91" s="21">
        <v>1.8112640201992936E-3</v>
      </c>
      <c r="E91" s="21">
        <v>2.0641048052354926E-3</v>
      </c>
      <c r="F91" s="21">
        <v>2.1192082514927325E-3</v>
      </c>
      <c r="G91" s="21">
        <v>2.5796008055972127E-3</v>
      </c>
      <c r="H91" s="21">
        <v>3.6681357731960896E-4</v>
      </c>
      <c r="I91" s="21">
        <v>1.1240939414239048E-3</v>
      </c>
      <c r="J91" s="21">
        <v>3.2555620917326965E-4</v>
      </c>
      <c r="K91" s="21">
        <v>2.6251580772418409E-4</v>
      </c>
      <c r="L91" s="21">
        <v>8.3722196020853093E-4</v>
      </c>
      <c r="M91" s="21">
        <v>3.0146072080354449E-4</v>
      </c>
      <c r="N91" s="21">
        <v>4.6426184325578794E-4</v>
      </c>
      <c r="O91" s="21">
        <v>2.7531892458834836E-4</v>
      </c>
      <c r="P91" s="21">
        <v>1.1556348432750145E-3</v>
      </c>
      <c r="Q91" s="21">
        <v>2.7431064706149901E-3</v>
      </c>
      <c r="R91" s="21">
        <v>2.1338619020619038E-3</v>
      </c>
      <c r="S91" s="21">
        <v>2.8479948539297865E-4</v>
      </c>
      <c r="T91" s="21">
        <v>4.7211933054069948E-4</v>
      </c>
      <c r="U91" s="21">
        <v>1.2673470769862725E-2</v>
      </c>
      <c r="V91" s="21">
        <v>3.1415276708252331E-4</v>
      </c>
      <c r="W91" s="21">
        <v>4.2000442074746885E-4</v>
      </c>
      <c r="X91" s="21">
        <v>3.5686508953394671E-4</v>
      </c>
      <c r="Y91" s="21">
        <v>3.3141517585659035E-4</v>
      </c>
      <c r="Z91" s="21">
        <v>4.2091691264230718E-4</v>
      </c>
    </row>
    <row r="92" spans="1:26" x14ac:dyDescent="0.2">
      <c r="A92" t="s">
        <v>93</v>
      </c>
      <c r="B92" t="s">
        <v>3</v>
      </c>
      <c r="C92" s="21">
        <v>9.4336949274899341E-4</v>
      </c>
      <c r="D92" s="21">
        <v>1.7958431193796929E-3</v>
      </c>
      <c r="E92" s="21">
        <v>1.4006469814214426E-3</v>
      </c>
      <c r="F92" s="21">
        <v>2.0785498993807481E-3</v>
      </c>
      <c r="G92" s="21">
        <v>2.4806310398640353E-3</v>
      </c>
      <c r="H92" s="21">
        <v>8.365957763683473E-8</v>
      </c>
      <c r="I92" s="21">
        <v>2.4573648479335981E-6</v>
      </c>
      <c r="J92" s="21">
        <v>1.6668662960353095E-8</v>
      </c>
      <c r="K92" s="21">
        <v>9.9774982439922092E-8</v>
      </c>
      <c r="L92" s="21">
        <v>2.3165971645449605E-6</v>
      </c>
      <c r="M92" s="21">
        <v>2.1405957425886329E-8</v>
      </c>
      <c r="N92" s="21">
        <v>1.6309024412228082E-7</v>
      </c>
      <c r="O92" s="21">
        <v>3.1836583832546918E-7</v>
      </c>
      <c r="P92" s="21">
        <v>2.5261407298309718E-4</v>
      </c>
      <c r="Q92" s="21">
        <v>2.671824810435164E-3</v>
      </c>
      <c r="R92" s="21">
        <v>2.2147876421274139E-3</v>
      </c>
      <c r="S92" s="21">
        <v>4.8813836000069378E-7</v>
      </c>
      <c r="T92" s="21">
        <v>3.4716257972337591E-7</v>
      </c>
      <c r="U92" s="21">
        <v>7.6556635793346726E-5</v>
      </c>
      <c r="V92" s="21">
        <v>7.6996315971391782E-7</v>
      </c>
      <c r="W92" s="21">
        <v>5.7179769642386935E-7</v>
      </c>
      <c r="X92" s="21">
        <v>2.4792031091974426E-6</v>
      </c>
      <c r="Y92" s="21">
        <v>5.905615461596266E-7</v>
      </c>
      <c r="Z92" s="21">
        <v>2.1160886436531931E-7</v>
      </c>
    </row>
    <row r="93" spans="1:26" x14ac:dyDescent="0.2">
      <c r="A93" t="s">
        <v>94</v>
      </c>
      <c r="B93" t="s">
        <v>3</v>
      </c>
      <c r="C93" s="21">
        <v>1.4250050794826581E-3</v>
      </c>
      <c r="D93" s="21">
        <v>1.794220072226567E-3</v>
      </c>
      <c r="E93" s="21">
        <v>1.5776936129250452E-3</v>
      </c>
      <c r="F93" s="21">
        <v>1.6503042199930908E-3</v>
      </c>
      <c r="G93" s="21">
        <v>1.4617021031048628E-3</v>
      </c>
      <c r="H93" s="21">
        <v>2.016020859032732E-3</v>
      </c>
      <c r="I93" s="21">
        <v>3.2018255716698193E-3</v>
      </c>
      <c r="J93" s="21">
        <v>1.865758108970976E-3</v>
      </c>
      <c r="K93" s="21">
        <v>1.2943610836394061E-3</v>
      </c>
      <c r="L93" s="21">
        <v>6.2234716016170344E-3</v>
      </c>
      <c r="M93" s="21">
        <v>1.3962977541069387E-3</v>
      </c>
      <c r="N93" s="21">
        <v>8.0021838569577369E-3</v>
      </c>
      <c r="O93" s="21">
        <v>1.0868330086832804E-3</v>
      </c>
      <c r="P93" s="21">
        <v>2.3568076548780483E-3</v>
      </c>
      <c r="Q93" s="21">
        <v>2.8128670372237247E-3</v>
      </c>
      <c r="R93" s="21">
        <v>2.5274286730175622E-3</v>
      </c>
      <c r="S93" s="21">
        <v>2.2538285508426409E-3</v>
      </c>
      <c r="T93" s="21">
        <v>3.2778913412871654E-3</v>
      </c>
      <c r="U93" s="21">
        <v>1.8020330815351343E-3</v>
      </c>
      <c r="V93" s="21">
        <v>1.4128479487767647E-3</v>
      </c>
      <c r="W93" s="21">
        <v>1.0412073249665705E-3</v>
      </c>
      <c r="X93" s="21">
        <v>1.1082149799914297E-3</v>
      </c>
      <c r="Y93" s="21">
        <v>1.823151277245661E-3</v>
      </c>
      <c r="Z93" s="21">
        <v>1.3049601420289856E-3</v>
      </c>
    </row>
    <row r="94" spans="1:26" x14ac:dyDescent="0.2">
      <c r="A94" t="s">
        <v>95</v>
      </c>
      <c r="B94" t="s">
        <v>3</v>
      </c>
      <c r="C94" s="21">
        <v>6.4154822873438103E-3</v>
      </c>
      <c r="D94" s="21">
        <v>1.7860562869137595E-3</v>
      </c>
      <c r="E94" s="21">
        <v>6.8603271321212612E-3</v>
      </c>
      <c r="F94" s="21">
        <v>3.10174144461211E-3</v>
      </c>
      <c r="G94" s="21">
        <v>2.5777874535508256E-3</v>
      </c>
      <c r="H94" s="21">
        <v>9.7086401835483271E-7</v>
      </c>
      <c r="I94" s="21">
        <v>1.5238464166940383E-5</v>
      </c>
      <c r="J94" s="21">
        <v>6.0835314096471047E-8</v>
      </c>
      <c r="K94" s="21">
        <v>6.8981966456454565E-8</v>
      </c>
      <c r="L94" s="21">
        <v>1.6449604904459133E-6</v>
      </c>
      <c r="M94" s="21">
        <v>4.7576438659626017E-8</v>
      </c>
      <c r="N94" s="21">
        <v>8.6222876798911154E-7</v>
      </c>
      <c r="O94" s="21">
        <v>9.4614744754560469E-8</v>
      </c>
      <c r="P94" s="21">
        <v>1.7686405032194129E-3</v>
      </c>
      <c r="Q94" s="21">
        <v>8.1436701979562889E-3</v>
      </c>
      <c r="R94" s="21">
        <v>1.5429414649071934E-3</v>
      </c>
      <c r="S94" s="21">
        <v>2.2620874568587615E-7</v>
      </c>
      <c r="T94" s="21">
        <v>8.6325672844590811E-7</v>
      </c>
      <c r="U94" s="21">
        <v>3.1155172313665903E-4</v>
      </c>
      <c r="V94" s="21">
        <v>3.4598166073888285E-7</v>
      </c>
      <c r="W94" s="21">
        <v>9.2918598289759066E-7</v>
      </c>
      <c r="X94" s="21">
        <v>1.3414199198675584E-6</v>
      </c>
      <c r="Y94" s="21">
        <v>7.0843262790763151E-8</v>
      </c>
      <c r="Z94" s="21">
        <v>6.944013093823754E-7</v>
      </c>
    </row>
    <row r="95" spans="1:26" x14ac:dyDescent="0.2">
      <c r="A95" t="s">
        <v>96</v>
      </c>
      <c r="B95" t="s">
        <v>3</v>
      </c>
      <c r="C95" s="21">
        <v>8.9932041215288181E-4</v>
      </c>
      <c r="D95" s="21">
        <v>1.7829912557382431E-3</v>
      </c>
      <c r="E95" s="21">
        <v>1.6619841012469473E-3</v>
      </c>
      <c r="F95" s="21">
        <v>1.5485428614561848E-3</v>
      </c>
      <c r="G95" s="21">
        <v>1.3370605221804702E-3</v>
      </c>
      <c r="H95" s="21">
        <v>2.16940386910573E-3</v>
      </c>
      <c r="I95" s="21">
        <v>1.2055337788557674E-3</v>
      </c>
      <c r="J95" s="21">
        <v>2.8213546040139017E-3</v>
      </c>
      <c r="K95" s="21">
        <v>2.9210166448097826E-3</v>
      </c>
      <c r="L95" s="21">
        <v>2.8025410980157008E-5</v>
      </c>
      <c r="M95" s="21">
        <v>1.8219769415807835E-3</v>
      </c>
      <c r="N95" s="21">
        <v>7.6572692925435683E-5</v>
      </c>
      <c r="O95" s="21">
        <v>2.483888707532543E-3</v>
      </c>
      <c r="P95" s="21">
        <v>2.1306384218422294E-3</v>
      </c>
      <c r="Q95" s="21">
        <v>1.3547749275177698E-3</v>
      </c>
      <c r="R95" s="21">
        <v>1.2100013462393859E-3</v>
      </c>
      <c r="S95" s="21">
        <v>2.8789053928111076E-3</v>
      </c>
      <c r="T95" s="21">
        <v>1.0108000760738417E-3</v>
      </c>
      <c r="U95" s="21">
        <v>8.6198891963428718E-4</v>
      </c>
      <c r="V95" s="21">
        <v>2.8410540056265357E-3</v>
      </c>
      <c r="W95" s="21">
        <v>1.074860297137566E-3</v>
      </c>
      <c r="X95" s="21">
        <v>1.9424304101750896E-3</v>
      </c>
      <c r="Y95" s="21">
        <v>1.3469226855397764E-3</v>
      </c>
      <c r="Z95" s="21">
        <v>1.9681533322795024E-3</v>
      </c>
    </row>
    <row r="96" spans="1:26" x14ac:dyDescent="0.2">
      <c r="A96" t="s">
        <v>97</v>
      </c>
      <c r="B96" t="s">
        <v>3</v>
      </c>
      <c r="C96" s="21">
        <v>8.2480327994791775E-4</v>
      </c>
      <c r="D96" s="21">
        <v>1.7258815140074662E-3</v>
      </c>
      <c r="E96" s="21">
        <v>1.2581024595706791E-3</v>
      </c>
      <c r="F96" s="21">
        <v>1.470231685392377E-3</v>
      </c>
      <c r="G96" s="21">
        <v>1.4933081118582868E-3</v>
      </c>
      <c r="H96" s="21">
        <v>1.8679660635238576E-3</v>
      </c>
      <c r="I96" s="21">
        <v>1.0686914482968153E-3</v>
      </c>
      <c r="J96" s="21">
        <v>2.2352331632339668E-3</v>
      </c>
      <c r="K96" s="21">
        <v>9.4398406206513085E-4</v>
      </c>
      <c r="L96" s="21">
        <v>9.7071096446046078E-4</v>
      </c>
      <c r="M96" s="21">
        <v>1.0338950352112501E-3</v>
      </c>
      <c r="N96" s="21">
        <v>2.2506998734861477E-3</v>
      </c>
      <c r="O96" s="21">
        <v>7.7176908822172631E-4</v>
      </c>
      <c r="P96" s="21">
        <v>2.2859913593558305E-3</v>
      </c>
      <c r="Q96" s="21">
        <v>1.7964964290288542E-3</v>
      </c>
      <c r="R96" s="21">
        <v>2.1724128050557802E-3</v>
      </c>
      <c r="S96" s="21">
        <v>2.7274147370073415E-3</v>
      </c>
      <c r="T96" s="21">
        <v>1.220777744631911E-3</v>
      </c>
      <c r="U96" s="21">
        <v>1.2671524876312591E-3</v>
      </c>
      <c r="V96" s="21">
        <v>1.4054963721949042E-3</v>
      </c>
      <c r="W96" s="21">
        <v>9.057119531995099E-4</v>
      </c>
      <c r="X96" s="21">
        <v>1.2344963856782125E-3</v>
      </c>
      <c r="Y96" s="21">
        <v>1.5931256852506964E-3</v>
      </c>
      <c r="Z96" s="21">
        <v>1.3532322904572988E-3</v>
      </c>
    </row>
    <row r="97" spans="1:26" x14ac:dyDescent="0.2">
      <c r="A97" t="s">
        <v>98</v>
      </c>
      <c r="B97" t="s">
        <v>3</v>
      </c>
      <c r="C97" s="21">
        <v>7.2160234858523848E-4</v>
      </c>
      <c r="D97" s="21">
        <v>1.7243901133116822E-3</v>
      </c>
      <c r="E97" s="21">
        <v>1.7935257438089348E-3</v>
      </c>
      <c r="F97" s="21">
        <v>3.4486633251164457E-3</v>
      </c>
      <c r="G97" s="21">
        <v>2.7315829536276952E-3</v>
      </c>
      <c r="H97" s="21">
        <v>4.3338031912673955E-7</v>
      </c>
      <c r="I97" s="21">
        <v>2.0721033022053766E-6</v>
      </c>
      <c r="J97" s="21">
        <v>2.6074205910808571E-8</v>
      </c>
      <c r="K97" s="21">
        <v>2.3365598600692966E-8</v>
      </c>
      <c r="L97" s="21">
        <v>1.0767450021433357E-6</v>
      </c>
      <c r="M97" s="21">
        <v>8.5611261064287807E-8</v>
      </c>
      <c r="N97" s="21">
        <v>6.5745872606319231E-8</v>
      </c>
      <c r="O97" s="21">
        <v>3.8448422862858193E-8</v>
      </c>
      <c r="P97" s="21">
        <v>2.0028681995345191E-4</v>
      </c>
      <c r="Q97" s="21">
        <v>3.9691834788595929E-3</v>
      </c>
      <c r="R97" s="21">
        <v>2.4151367358446725E-3</v>
      </c>
      <c r="S97" s="21">
        <v>1.4447141908301826E-7</v>
      </c>
      <c r="T97" s="21">
        <v>4.8953521261133414E-7</v>
      </c>
      <c r="U97" s="21">
        <v>4.2887034271851176E-5</v>
      </c>
      <c r="V97" s="21">
        <v>1.3296800629461518E-7</v>
      </c>
      <c r="W97" s="21">
        <v>7.5251370179520264E-8</v>
      </c>
      <c r="X97" s="21">
        <v>2.1012373281343598E-7</v>
      </c>
      <c r="Y97" s="21">
        <v>3.9786927819934768E-9</v>
      </c>
      <c r="Z97" s="21">
        <v>5.7759200757113629E-8</v>
      </c>
    </row>
    <row r="98" spans="1:26" x14ac:dyDescent="0.2">
      <c r="A98" t="s">
        <v>99</v>
      </c>
      <c r="B98" t="s">
        <v>3</v>
      </c>
      <c r="C98" s="21">
        <v>7.2173814197039625E-5</v>
      </c>
      <c r="D98" s="21">
        <v>1.6948272788960975E-3</v>
      </c>
      <c r="E98" s="21">
        <v>3.0004147136328512E-4</v>
      </c>
      <c r="F98" s="21">
        <v>3.0525857948440375E-4</v>
      </c>
      <c r="G98" s="21">
        <v>7.5759473119280259E-4</v>
      </c>
      <c r="H98" s="21">
        <v>7.7158731657639011E-5</v>
      </c>
      <c r="I98" s="21">
        <v>1.0769052898644E-4</v>
      </c>
      <c r="J98" s="21">
        <v>4.2920469883329873E-5</v>
      </c>
      <c r="K98" s="21">
        <v>5.879304115863985E-6</v>
      </c>
      <c r="L98" s="21">
        <v>8.1487889156887821E-6</v>
      </c>
      <c r="M98" s="21">
        <v>5.1813491001836508E-6</v>
      </c>
      <c r="N98" s="21">
        <v>1.570540522748791E-5</v>
      </c>
      <c r="O98" s="21">
        <v>7.7163474245839854E-6</v>
      </c>
      <c r="P98" s="21">
        <v>3.8472514074847544E-5</v>
      </c>
      <c r="Q98" s="21">
        <v>1.181522253202109E-4</v>
      </c>
      <c r="R98" s="21">
        <v>6.4123107768599861E-4</v>
      </c>
      <c r="S98" s="21">
        <v>2.6870395819969759E-5</v>
      </c>
      <c r="T98" s="21">
        <v>4.3349248099008732E-5</v>
      </c>
      <c r="U98" s="21">
        <v>6.9257350218174303E-5</v>
      </c>
      <c r="V98" s="21">
        <v>2.8285657716717015E-5</v>
      </c>
      <c r="W98" s="21">
        <v>1.4965651317406301E-5</v>
      </c>
      <c r="X98" s="21">
        <v>1.0589729983754555E-4</v>
      </c>
      <c r="Y98" s="21">
        <v>2.8079085701626751E-5</v>
      </c>
      <c r="Z98" s="21">
        <v>2.9558539417149861E-5</v>
      </c>
    </row>
    <row r="99" spans="1:26" x14ac:dyDescent="0.2">
      <c r="A99" t="s">
        <v>100</v>
      </c>
      <c r="B99" t="s">
        <v>3</v>
      </c>
      <c r="C99" s="21">
        <v>6.9061010647402017E-4</v>
      </c>
      <c r="D99" s="21">
        <v>1.6938809175594243E-3</v>
      </c>
      <c r="E99" s="21">
        <v>8.3462663915442263E-4</v>
      </c>
      <c r="F99" s="21">
        <v>5.6500901077764418E-4</v>
      </c>
      <c r="G99" s="21">
        <v>9.8069743242566515E-4</v>
      </c>
      <c r="H99" s="21">
        <v>2.3500317570482842E-5</v>
      </c>
      <c r="I99" s="21">
        <v>6.2012176674346598E-3</v>
      </c>
      <c r="J99" s="21">
        <v>1.8117064544264596E-5</v>
      </c>
      <c r="K99" s="21">
        <v>2.1221483820314401E-5</v>
      </c>
      <c r="L99" s="21">
        <v>2.9206707250953074E-3</v>
      </c>
      <c r="M99" s="21">
        <v>2.2031483963558292E-5</v>
      </c>
      <c r="N99" s="21">
        <v>1.4634280643211028E-3</v>
      </c>
      <c r="O99" s="21">
        <v>1.7032751679085843E-5</v>
      </c>
      <c r="P99" s="21">
        <v>6.1351298355628284E-4</v>
      </c>
      <c r="Q99" s="21">
        <v>7.3888951812190536E-4</v>
      </c>
      <c r="R99" s="21">
        <v>6.5284429158503062E-4</v>
      </c>
      <c r="S99" s="21">
        <v>5.0034169619714551E-5</v>
      </c>
      <c r="T99" s="21">
        <v>3.9107610869641655E-3</v>
      </c>
      <c r="U99" s="21">
        <v>2.5410152036998653E-3</v>
      </c>
      <c r="V99" s="21">
        <v>1.2736753697979914E-5</v>
      </c>
      <c r="W99" s="21">
        <v>1.1471261696214387E-5</v>
      </c>
      <c r="X99" s="21">
        <v>1.5649966418043382E-5</v>
      </c>
      <c r="Y99" s="21">
        <v>1.8936152727956102E-5</v>
      </c>
      <c r="Z99" s="21">
        <v>1.1294079606915172E-5</v>
      </c>
    </row>
    <row r="100" spans="1:26" x14ac:dyDescent="0.2">
      <c r="A100" t="s">
        <v>101</v>
      </c>
      <c r="B100" t="s">
        <v>3</v>
      </c>
      <c r="C100" s="21">
        <v>8.6166346071704202E-4</v>
      </c>
      <c r="D100" s="21">
        <v>1.6728739955274372E-3</v>
      </c>
      <c r="E100" s="21">
        <v>1.5237506687760191E-3</v>
      </c>
      <c r="F100" s="21">
        <v>1.4668861617751607E-3</v>
      </c>
      <c r="G100" s="21">
        <v>1.2506660265583823E-3</v>
      </c>
      <c r="H100" s="21">
        <v>2.1577769498481308E-3</v>
      </c>
      <c r="I100" s="21">
        <v>1.0973683707835172E-3</v>
      </c>
      <c r="J100" s="21">
        <v>2.6232464672059554E-3</v>
      </c>
      <c r="K100" s="21">
        <v>2.6485019687225589E-3</v>
      </c>
      <c r="L100" s="21">
        <v>3.4481761481476938E-5</v>
      </c>
      <c r="M100" s="21">
        <v>1.5525503843144494E-3</v>
      </c>
      <c r="N100" s="21">
        <v>1.4939260000300703E-4</v>
      </c>
      <c r="O100" s="21">
        <v>2.3577569086166215E-3</v>
      </c>
      <c r="P100" s="21">
        <v>3.7713626125010034E-3</v>
      </c>
      <c r="Q100" s="21">
        <v>2.5389514328506878E-3</v>
      </c>
      <c r="R100" s="21">
        <v>1.9263933466851708E-3</v>
      </c>
      <c r="S100" s="21">
        <v>5.0926337901522675E-3</v>
      </c>
      <c r="T100" s="21">
        <v>1.6243129572783052E-3</v>
      </c>
      <c r="U100" s="21">
        <v>1.5388652511465833E-3</v>
      </c>
      <c r="V100" s="21">
        <v>5.9198484514603354E-3</v>
      </c>
      <c r="W100" s="21">
        <v>1.879230186477352E-3</v>
      </c>
      <c r="X100" s="21">
        <v>3.7386396313667516E-3</v>
      </c>
      <c r="Y100" s="21">
        <v>3.0395272889991295E-3</v>
      </c>
      <c r="Z100" s="21">
        <v>3.9081480957102923E-3</v>
      </c>
    </row>
    <row r="101" spans="1:26" x14ac:dyDescent="0.2">
      <c r="A101" t="s">
        <v>102</v>
      </c>
      <c r="B101" t="s">
        <v>3</v>
      </c>
      <c r="C101" s="21">
        <v>1.7117503773627625E-3</v>
      </c>
      <c r="D101" s="21">
        <v>1.6419621771082962E-3</v>
      </c>
      <c r="E101" s="21">
        <v>1.2573575809425304E-3</v>
      </c>
      <c r="F101" s="21">
        <v>7.2086446617997536E-4</v>
      </c>
      <c r="G101" s="21">
        <v>1.4275533484241617E-3</v>
      </c>
      <c r="H101" s="21">
        <v>6.0305811928646298E-5</v>
      </c>
      <c r="I101" s="21">
        <v>4.7049366421424493E-3</v>
      </c>
      <c r="J101" s="21">
        <v>2.4545653961013135E-5</v>
      </c>
      <c r="K101" s="21">
        <v>2.4263828855996903E-5</v>
      </c>
      <c r="L101" s="21">
        <v>1.1083892485033898E-2</v>
      </c>
      <c r="M101" s="21">
        <v>5.6483858186318498E-5</v>
      </c>
      <c r="N101" s="21">
        <v>6.4001648998301026E-3</v>
      </c>
      <c r="O101" s="21">
        <v>4.4127284255095339E-5</v>
      </c>
      <c r="P101" s="21">
        <v>1.80332046318316E-3</v>
      </c>
      <c r="Q101" s="21">
        <v>1.212669576423589E-3</v>
      </c>
      <c r="R101" s="21">
        <v>1.3143454028712025E-3</v>
      </c>
      <c r="S101" s="21">
        <v>1.6329710795249318E-4</v>
      </c>
      <c r="T101" s="21">
        <v>7.8953531996560043E-3</v>
      </c>
      <c r="U101" s="21">
        <v>4.7292416089425617E-3</v>
      </c>
      <c r="V101" s="21">
        <v>3.3671346665765555E-5</v>
      </c>
      <c r="W101" s="21">
        <v>1.041483834416282E-4</v>
      </c>
      <c r="X101" s="21">
        <v>3.6151894023237772E-5</v>
      </c>
      <c r="Y101" s="21">
        <v>4.0422929334923978E-5</v>
      </c>
      <c r="Z101" s="21">
        <v>5.6632208674775392E-5</v>
      </c>
    </row>
    <row r="102" spans="1:26" x14ac:dyDescent="0.2">
      <c r="A102" t="s">
        <v>103</v>
      </c>
      <c r="B102" t="s">
        <v>3</v>
      </c>
      <c r="C102" s="21">
        <v>4.2565066241670267E-4</v>
      </c>
      <c r="D102" s="21">
        <v>1.6393045385262109E-3</v>
      </c>
      <c r="E102" s="21">
        <v>9.9362982179180192E-4</v>
      </c>
      <c r="F102" s="21">
        <v>2.0110441333257268E-3</v>
      </c>
      <c r="G102" s="21">
        <v>2.4692792040309332E-3</v>
      </c>
      <c r="H102" s="21">
        <v>7.2102515494482083E-7</v>
      </c>
      <c r="I102" s="21">
        <v>2.6250003922236425E-6</v>
      </c>
      <c r="J102" s="21">
        <v>5.1260438433389477E-7</v>
      </c>
      <c r="K102" s="21">
        <v>3.3353988586053827E-7</v>
      </c>
      <c r="L102" s="21">
        <v>9.3896713092244452E-7</v>
      </c>
      <c r="M102" s="21">
        <v>6.0760466762001362E-7</v>
      </c>
      <c r="N102" s="21">
        <v>9.1248668980058859E-7</v>
      </c>
      <c r="O102" s="21">
        <v>4.4260303115448249E-7</v>
      </c>
      <c r="P102" s="21">
        <v>9.9672200580218048E-5</v>
      </c>
      <c r="Q102" s="21">
        <v>2.6433707576245659E-3</v>
      </c>
      <c r="R102" s="21">
        <v>2.2625135809135259E-3</v>
      </c>
      <c r="S102" s="21">
        <v>6.1341042258024227E-7</v>
      </c>
      <c r="T102" s="21">
        <v>1.3986414410248267E-6</v>
      </c>
      <c r="U102" s="21">
        <v>2.0197380448260501E-5</v>
      </c>
      <c r="V102" s="21">
        <v>4.5058925299780296E-7</v>
      </c>
      <c r="W102" s="21">
        <v>8.9300592399620239E-7</v>
      </c>
      <c r="X102" s="21">
        <v>6.7464848590368334E-7</v>
      </c>
      <c r="Y102" s="21">
        <v>6.3808813052694249E-7</v>
      </c>
      <c r="Z102" s="21">
        <v>6.6524552282439352E-7</v>
      </c>
    </row>
    <row r="103" spans="1:26" x14ac:dyDescent="0.2">
      <c r="A103" t="s">
        <v>104</v>
      </c>
      <c r="B103" t="s">
        <v>3</v>
      </c>
      <c r="C103" s="21">
        <v>8.223053469357662E-4</v>
      </c>
      <c r="D103" s="21">
        <v>1.6390215851358368E-3</v>
      </c>
      <c r="E103" s="21">
        <v>1.3305816416167523E-3</v>
      </c>
      <c r="F103" s="21">
        <v>1.0445077447080043E-3</v>
      </c>
      <c r="G103" s="21">
        <v>1.2726645634532072E-3</v>
      </c>
      <c r="H103" s="21">
        <v>3.7518298787170984E-4</v>
      </c>
      <c r="I103" s="21">
        <v>6.2657033434663223E-3</v>
      </c>
      <c r="J103" s="21">
        <v>3.4441861798848209E-4</v>
      </c>
      <c r="K103" s="21">
        <v>2.6213239002641865E-4</v>
      </c>
      <c r="L103" s="21">
        <v>9.848840843327886E-3</v>
      </c>
      <c r="M103" s="21">
        <v>2.9432094465721187E-4</v>
      </c>
      <c r="N103" s="21">
        <v>6.5675640416043802E-3</v>
      </c>
      <c r="O103" s="21">
        <v>2.3845446866570938E-4</v>
      </c>
      <c r="P103" s="21">
        <v>1.0850591230754832E-3</v>
      </c>
      <c r="Q103" s="21">
        <v>1.2065157617237999E-3</v>
      </c>
      <c r="R103" s="21">
        <v>1.2263266297865081E-3</v>
      </c>
      <c r="S103" s="21">
        <v>4.3473915512553466E-4</v>
      </c>
      <c r="T103" s="21">
        <v>7.2092122870490152E-3</v>
      </c>
      <c r="U103" s="21">
        <v>2.6875896973051713E-3</v>
      </c>
      <c r="V103" s="21">
        <v>3.3436311270197152E-4</v>
      </c>
      <c r="W103" s="21">
        <v>3.9718958813026291E-4</v>
      </c>
      <c r="X103" s="21">
        <v>3.1272368331936479E-4</v>
      </c>
      <c r="Y103" s="21">
        <v>4.1994632361081152E-4</v>
      </c>
      <c r="Z103" s="21">
        <v>4.5752490672059239E-4</v>
      </c>
    </row>
    <row r="104" spans="1:26" x14ac:dyDescent="0.2">
      <c r="A104" t="s">
        <v>105</v>
      </c>
      <c r="B104" t="s">
        <v>3</v>
      </c>
      <c r="C104" s="21">
        <v>8.6402413284345772E-4</v>
      </c>
      <c r="D104" s="21">
        <v>1.6282958475933539E-3</v>
      </c>
      <c r="E104" s="21">
        <v>1.5201452756483389E-3</v>
      </c>
      <c r="F104" s="21">
        <v>1.3920172916012845E-3</v>
      </c>
      <c r="G104" s="21">
        <v>1.2277885394607997E-3</v>
      </c>
      <c r="H104" s="21">
        <v>2.2001455794079389E-3</v>
      </c>
      <c r="I104" s="21">
        <v>1.1424010664331983E-3</v>
      </c>
      <c r="J104" s="21">
        <v>2.660148976945003E-3</v>
      </c>
      <c r="K104" s="21">
        <v>2.4779665109952781E-3</v>
      </c>
      <c r="L104" s="21">
        <v>2.6041842388172313E-5</v>
      </c>
      <c r="M104" s="21">
        <v>1.6450726928849799E-3</v>
      </c>
      <c r="N104" s="21">
        <v>1.0160406293688007E-4</v>
      </c>
      <c r="O104" s="21">
        <v>2.2885275195371458E-3</v>
      </c>
      <c r="P104" s="21">
        <v>2.3465129151558264E-3</v>
      </c>
      <c r="Q104" s="21">
        <v>1.489713740234421E-3</v>
      </c>
      <c r="R104" s="21">
        <v>1.2033157498870157E-3</v>
      </c>
      <c r="S104" s="21">
        <v>3.0941932166831552E-3</v>
      </c>
      <c r="T104" s="21">
        <v>1.0345584714148762E-3</v>
      </c>
      <c r="U104" s="21">
        <v>9.0181844758931986E-4</v>
      </c>
      <c r="V104" s="21">
        <v>3.4051097820355491E-3</v>
      </c>
      <c r="W104" s="21">
        <v>1.2464737173725144E-3</v>
      </c>
      <c r="X104" s="21">
        <v>2.2294123939301264E-3</v>
      </c>
      <c r="Y104" s="21">
        <v>1.5520308638441735E-3</v>
      </c>
      <c r="Z104" s="21">
        <v>2.1702462957415725E-3</v>
      </c>
    </row>
    <row r="105" spans="1:26" x14ac:dyDescent="0.2">
      <c r="A105" t="s">
        <v>106</v>
      </c>
      <c r="B105" t="s">
        <v>3</v>
      </c>
      <c r="C105" s="21">
        <v>2.6426144979246592E-4</v>
      </c>
      <c r="D105" s="21">
        <v>1.5836657116344091E-3</v>
      </c>
      <c r="E105" s="21">
        <v>7.5786797712120964E-4</v>
      </c>
      <c r="F105" s="21">
        <v>2.1938127487403348E-3</v>
      </c>
      <c r="G105" s="21">
        <v>2.5628526093920841E-3</v>
      </c>
      <c r="H105" s="21">
        <v>5.7850741287320167E-8</v>
      </c>
      <c r="I105" s="21">
        <v>8.3273367346265115E-7</v>
      </c>
      <c r="J105" s="21">
        <v>6.4489372578497962E-9</v>
      </c>
      <c r="K105" s="21">
        <v>2.7128876102737095E-9</v>
      </c>
      <c r="L105" s="21">
        <v>3.1530748235790351E-7</v>
      </c>
      <c r="M105" s="21">
        <v>0</v>
      </c>
      <c r="N105" s="21">
        <v>8.7990359748671181E-8</v>
      </c>
      <c r="O105" s="21">
        <v>1.2241348859421398E-8</v>
      </c>
      <c r="P105" s="21">
        <v>6.2061777554367668E-5</v>
      </c>
      <c r="Q105" s="21">
        <v>2.5101289510895885E-3</v>
      </c>
      <c r="R105" s="21">
        <v>2.1145689862995714E-3</v>
      </c>
      <c r="S105" s="21">
        <v>8.7370740345630863E-9</v>
      </c>
      <c r="T105" s="21">
        <v>1.0330630677059617E-7</v>
      </c>
      <c r="U105" s="21">
        <v>1.4022049908995545E-5</v>
      </c>
      <c r="V105" s="21">
        <v>3.5508726492690778E-8</v>
      </c>
      <c r="W105" s="21">
        <v>1.333424967374729E-8</v>
      </c>
      <c r="X105" s="21">
        <v>4.9622405373695795E-8</v>
      </c>
      <c r="Y105" s="21">
        <v>6.4767513150194087E-9</v>
      </c>
      <c r="Z105" s="21">
        <v>6.6615995670431542E-9</v>
      </c>
    </row>
    <row r="106" spans="1:26" x14ac:dyDescent="0.2">
      <c r="A106" t="s">
        <v>107</v>
      </c>
      <c r="B106" t="s">
        <v>3</v>
      </c>
      <c r="C106" s="21">
        <v>8.1662161686001818E-5</v>
      </c>
      <c r="D106" s="21">
        <v>1.563200958070689E-3</v>
      </c>
      <c r="E106" s="21">
        <v>2.3056415603053888E-4</v>
      </c>
      <c r="F106" s="21">
        <v>1.0437929296308911E-3</v>
      </c>
      <c r="G106" s="21">
        <v>1.6595306762206918E-3</v>
      </c>
      <c r="H106" s="21">
        <v>4.9195921471397139E-8</v>
      </c>
      <c r="I106" s="21">
        <v>1.2798091147307778E-7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2.145632058840003E-5</v>
      </c>
      <c r="Q106" s="21">
        <v>1.0128553198980308E-3</v>
      </c>
      <c r="R106" s="21">
        <v>2.2953582475129849E-3</v>
      </c>
      <c r="S106" s="21">
        <v>2.3034751650530602E-9</v>
      </c>
      <c r="T106" s="21">
        <v>3.3964711505327605E-8</v>
      </c>
      <c r="U106" s="21">
        <v>2.2932253646998496E-6</v>
      </c>
      <c r="V106" s="21">
        <v>7.17595853690788E-9</v>
      </c>
      <c r="W106" s="21">
        <v>4.5206036325341614E-9</v>
      </c>
      <c r="X106" s="21">
        <v>3.1900736351052315E-9</v>
      </c>
      <c r="Y106" s="21">
        <v>0</v>
      </c>
      <c r="Z106" s="21">
        <v>4.4599774210064536E-9</v>
      </c>
    </row>
    <row r="107" spans="1:26" x14ac:dyDescent="0.2">
      <c r="A107" t="s">
        <v>108</v>
      </c>
      <c r="B107" t="s">
        <v>3</v>
      </c>
      <c r="C107" s="21">
        <v>1.1898580161079843E-3</v>
      </c>
      <c r="D107" s="21">
        <v>1.5615576938405862E-3</v>
      </c>
      <c r="E107" s="21">
        <v>1.3310183037622309E-3</v>
      </c>
      <c r="F107" s="21">
        <v>1.7778784262158342E-3</v>
      </c>
      <c r="G107" s="21">
        <v>1.3245068713737991E-3</v>
      </c>
      <c r="H107" s="21">
        <v>2.354153190192501E-3</v>
      </c>
      <c r="I107" s="21">
        <v>8.4227255770872428E-4</v>
      </c>
      <c r="J107" s="21">
        <v>2.6394676979287247E-3</v>
      </c>
      <c r="K107" s="21">
        <v>2.7247956294843682E-3</v>
      </c>
      <c r="L107" s="21">
        <v>1.0754780533478133E-4</v>
      </c>
      <c r="M107" s="21">
        <v>2.8739524161283023E-3</v>
      </c>
      <c r="N107" s="21">
        <v>2.2741997479219176E-4</v>
      </c>
      <c r="O107" s="21">
        <v>2.4108307099608762E-3</v>
      </c>
      <c r="P107" s="21">
        <v>2.3955943782017113E-3</v>
      </c>
      <c r="Q107" s="21">
        <v>1.4167829187950981E-3</v>
      </c>
      <c r="R107" s="21">
        <v>1.9105173117508643E-3</v>
      </c>
      <c r="S107" s="21">
        <v>2.887933062227439E-3</v>
      </c>
      <c r="T107" s="21">
        <v>1.0419812668254291E-3</v>
      </c>
      <c r="U107" s="21">
        <v>9.2152503934455992E-4</v>
      </c>
      <c r="V107" s="21">
        <v>2.5839124504876353E-3</v>
      </c>
      <c r="W107" s="21">
        <v>2.0567354343273953E-3</v>
      </c>
      <c r="X107" s="21">
        <v>2.5743203939502138E-3</v>
      </c>
      <c r="Y107" s="21">
        <v>2.6391332895296846E-3</v>
      </c>
      <c r="Z107" s="21">
        <v>3.0119943307842334E-3</v>
      </c>
    </row>
    <row r="108" spans="1:26" x14ac:dyDescent="0.2">
      <c r="A108" t="s">
        <v>109</v>
      </c>
      <c r="B108" t="s">
        <v>3</v>
      </c>
      <c r="C108" s="21">
        <v>1.6403121288486131E-3</v>
      </c>
      <c r="D108" s="21">
        <v>1.528358956731739E-3</v>
      </c>
      <c r="E108" s="21">
        <v>1.6633815422610421E-3</v>
      </c>
      <c r="F108" s="21">
        <v>1.7619096229843554E-3</v>
      </c>
      <c r="G108" s="21">
        <v>1.3126752186232219E-3</v>
      </c>
      <c r="H108" s="21">
        <v>2.8630118347329351E-3</v>
      </c>
      <c r="I108" s="21">
        <v>1.7666869517377311E-3</v>
      </c>
      <c r="J108" s="21">
        <v>3.2043806434864418E-3</v>
      </c>
      <c r="K108" s="21">
        <v>2.5730764748663603E-3</v>
      </c>
      <c r="L108" s="21">
        <v>2.5071733530381873E-5</v>
      </c>
      <c r="M108" s="21">
        <v>2.1856906720182498E-3</v>
      </c>
      <c r="N108" s="21">
        <v>4.3611226937786183E-5</v>
      </c>
      <c r="O108" s="21">
        <v>2.8512552842799958E-3</v>
      </c>
      <c r="P108" s="21">
        <v>1.690817247893131E-3</v>
      </c>
      <c r="Q108" s="21">
        <v>9.0274177988696673E-4</v>
      </c>
      <c r="R108" s="21">
        <v>9.4372259474832982E-4</v>
      </c>
      <c r="S108" s="21">
        <v>2.1606843360177739E-3</v>
      </c>
      <c r="T108" s="21">
        <v>8.0935371012712709E-4</v>
      </c>
      <c r="U108" s="21">
        <v>7.7068623138997025E-4</v>
      </c>
      <c r="V108" s="21">
        <v>3.3517529523021772E-3</v>
      </c>
      <c r="W108" s="21">
        <v>4.6642918860476485E-3</v>
      </c>
      <c r="X108" s="21">
        <v>3.9471394254201129E-3</v>
      </c>
      <c r="Y108" s="21">
        <v>3.1242190481722038E-3</v>
      </c>
      <c r="Z108" s="21">
        <v>4.3993681284669774E-3</v>
      </c>
    </row>
    <row r="109" spans="1:26" x14ac:dyDescent="0.2">
      <c r="A109" t="s">
        <v>110</v>
      </c>
      <c r="B109" t="s">
        <v>3</v>
      </c>
      <c r="C109" s="21">
        <v>3.2414448175389107E-3</v>
      </c>
      <c r="D109" s="21">
        <v>1.5268708451101336E-3</v>
      </c>
      <c r="E109" s="21">
        <v>3.276248720800424E-3</v>
      </c>
      <c r="F109" s="21">
        <v>1.7067185767091657E-3</v>
      </c>
      <c r="G109" s="21">
        <v>2.117501102581648E-3</v>
      </c>
      <c r="H109" s="21">
        <v>4.3024856142800538E-7</v>
      </c>
      <c r="I109" s="21">
        <v>1.0063261076094276E-5</v>
      </c>
      <c r="J109" s="21">
        <v>1.3804890789671625E-9</v>
      </c>
      <c r="K109" s="21">
        <v>1.9390380940651157E-8</v>
      </c>
      <c r="L109" s="21">
        <v>3.5332648089427294E-6</v>
      </c>
      <c r="M109" s="21">
        <v>5.6121750490234004E-9</v>
      </c>
      <c r="N109" s="21">
        <v>4.6015138992514869E-8</v>
      </c>
      <c r="O109" s="21">
        <v>7.5122886220450794E-8</v>
      </c>
      <c r="P109" s="21">
        <v>1.0559364047153545E-3</v>
      </c>
      <c r="Q109" s="21">
        <v>3.8022557309985308E-3</v>
      </c>
      <c r="R109" s="21">
        <v>1.5642326489093473E-3</v>
      </c>
      <c r="S109" s="21">
        <v>1.0703718638730123E-7</v>
      </c>
      <c r="T109" s="21">
        <v>2.2479606343579852E-7</v>
      </c>
      <c r="U109" s="21">
        <v>1.9417495512710092E-4</v>
      </c>
      <c r="V109" s="21">
        <v>1.9306201120255453E-7</v>
      </c>
      <c r="W109" s="21">
        <v>1.0094912428921783E-6</v>
      </c>
      <c r="X109" s="21">
        <v>1.2221838148571724E-6</v>
      </c>
      <c r="Y109" s="21">
        <v>5.8895149448660379E-8</v>
      </c>
      <c r="Z109" s="21">
        <v>1.4944359374037487E-8</v>
      </c>
    </row>
    <row r="110" spans="1:26" x14ac:dyDescent="0.2">
      <c r="A110" t="s">
        <v>111</v>
      </c>
      <c r="B110" t="s">
        <v>3</v>
      </c>
      <c r="C110" s="21">
        <v>6.6516775791641792E-4</v>
      </c>
      <c r="D110" s="21">
        <v>1.4988115035532734E-3</v>
      </c>
      <c r="E110" s="21">
        <v>1.0564742931532221E-3</v>
      </c>
      <c r="F110" s="21">
        <v>1.6538139558176744E-3</v>
      </c>
      <c r="G110" s="21">
        <v>1.9881488795034587E-3</v>
      </c>
      <c r="H110" s="21">
        <v>1.0097905645297506E-7</v>
      </c>
      <c r="I110" s="21">
        <v>2.0520051051549098E-6</v>
      </c>
      <c r="J110" s="21">
        <v>3.2586837886289196E-8</v>
      </c>
      <c r="K110" s="21">
        <v>6.2911193833454664E-8</v>
      </c>
      <c r="L110" s="21">
        <v>2.0419535110658718E-6</v>
      </c>
      <c r="M110" s="21">
        <v>4.2904993449326256E-8</v>
      </c>
      <c r="N110" s="21">
        <v>2.5300119004667472E-7</v>
      </c>
      <c r="O110" s="21">
        <v>3.688314895834102E-7</v>
      </c>
      <c r="P110" s="21">
        <v>1.8893998743015861E-4</v>
      </c>
      <c r="Q110" s="21">
        <v>2.0047570448085425E-3</v>
      </c>
      <c r="R110" s="21">
        <v>1.7921094879963441E-3</v>
      </c>
      <c r="S110" s="21">
        <v>1.6310805912976334E-7</v>
      </c>
      <c r="T110" s="21">
        <v>2.890104567845067E-7</v>
      </c>
      <c r="U110" s="21">
        <v>6.0197261289570187E-5</v>
      </c>
      <c r="V110" s="21">
        <v>6.9259116648890856E-7</v>
      </c>
      <c r="W110" s="21">
        <v>7.4190132287902641E-7</v>
      </c>
      <c r="X110" s="21">
        <v>2.260014707382504E-6</v>
      </c>
      <c r="Y110" s="21">
        <v>5.8700787009000785E-7</v>
      </c>
      <c r="Z110" s="21">
        <v>2.5799955497456438E-7</v>
      </c>
    </row>
    <row r="111" spans="1:26" x14ac:dyDescent="0.2">
      <c r="A111" t="s">
        <v>112</v>
      </c>
      <c r="B111" t="s">
        <v>3</v>
      </c>
      <c r="C111" s="21">
        <v>7.4732211460217825E-4</v>
      </c>
      <c r="D111" s="21">
        <v>1.4136700752934832E-3</v>
      </c>
      <c r="E111" s="21">
        <v>1.077582199097947E-3</v>
      </c>
      <c r="F111" s="21">
        <v>7.4131519307717544E-4</v>
      </c>
      <c r="G111" s="21">
        <v>1.2243497422887706E-3</v>
      </c>
      <c r="H111" s="21">
        <v>1.867268779664669E-4</v>
      </c>
      <c r="I111" s="21">
        <v>4.3952064561407793E-3</v>
      </c>
      <c r="J111" s="21">
        <v>1.2697414177092767E-4</v>
      </c>
      <c r="K111" s="21">
        <v>1.4605083036491252E-4</v>
      </c>
      <c r="L111" s="21">
        <v>8.517286900228016E-3</v>
      </c>
      <c r="M111" s="21">
        <v>1.642040349663248E-4</v>
      </c>
      <c r="N111" s="21">
        <v>8.5961473690232392E-3</v>
      </c>
      <c r="O111" s="21">
        <v>1.3530976934861378E-4</v>
      </c>
      <c r="P111" s="21">
        <v>8.1226498852769529E-4</v>
      </c>
      <c r="Q111" s="21">
        <v>1.1048253983847777E-3</v>
      </c>
      <c r="R111" s="21">
        <v>1.0099613757604321E-3</v>
      </c>
      <c r="S111" s="21">
        <v>2.3004292972818703E-4</v>
      </c>
      <c r="T111" s="21">
        <v>4.9099329884866646E-3</v>
      </c>
      <c r="U111" s="21">
        <v>2.5160907476534746E-3</v>
      </c>
      <c r="V111" s="21">
        <v>8.9767011700124779E-5</v>
      </c>
      <c r="W111" s="21">
        <v>1.1821652136613647E-4</v>
      </c>
      <c r="X111" s="21">
        <v>1.0748715309697174E-4</v>
      </c>
      <c r="Y111" s="21">
        <v>1.3240671007903675E-4</v>
      </c>
      <c r="Z111" s="21">
        <v>8.1019864397889154E-5</v>
      </c>
    </row>
    <row r="112" spans="1:26" x14ac:dyDescent="0.2">
      <c r="A112" t="s">
        <v>113</v>
      </c>
      <c r="B112" t="s">
        <v>3</v>
      </c>
      <c r="C112" s="21">
        <v>1.513556410838396E-3</v>
      </c>
      <c r="D112" s="21">
        <v>1.3964909083620024E-3</v>
      </c>
      <c r="E112" s="21">
        <v>1.5671049758302906E-3</v>
      </c>
      <c r="F112" s="21">
        <v>1.9605576094776176E-3</v>
      </c>
      <c r="G112" s="21">
        <v>1.2451417772448266E-3</v>
      </c>
      <c r="H112" s="21">
        <v>2.7881105217227226E-3</v>
      </c>
      <c r="I112" s="21">
        <v>9.8579667526533317E-4</v>
      </c>
      <c r="J112" s="21">
        <v>2.9022329668818539E-3</v>
      </c>
      <c r="K112" s="21">
        <v>1.918667299656668E-3</v>
      </c>
      <c r="L112" s="21">
        <v>4.7501693115165912E-4</v>
      </c>
      <c r="M112" s="21">
        <v>3.2748474664976834E-3</v>
      </c>
      <c r="N112" s="21">
        <v>1.0070851090915941E-3</v>
      </c>
      <c r="O112" s="21">
        <v>2.3917735078450506E-3</v>
      </c>
      <c r="P112" s="21">
        <v>2.2053792129970735E-3</v>
      </c>
      <c r="Q112" s="21">
        <v>9.9375299718338392E-4</v>
      </c>
      <c r="R112" s="21">
        <v>1.8311461421618488E-3</v>
      </c>
      <c r="S112" s="21">
        <v>2.8786084130972248E-3</v>
      </c>
      <c r="T112" s="21">
        <v>1.0772699916884842E-3</v>
      </c>
      <c r="U112" s="21">
        <v>6.9176146447969802E-4</v>
      </c>
      <c r="V112" s="21">
        <v>3.1351976138525219E-3</v>
      </c>
      <c r="W112" s="21">
        <v>4.4778785236276467E-3</v>
      </c>
      <c r="X112" s="21">
        <v>3.5427839932355328E-3</v>
      </c>
      <c r="Y112" s="21">
        <v>3.9755128216792468E-3</v>
      </c>
      <c r="Z112" s="21">
        <v>3.3120168689544467E-3</v>
      </c>
    </row>
    <row r="113" spans="1:26" x14ac:dyDescent="0.2">
      <c r="A113" t="s">
        <v>114</v>
      </c>
      <c r="B113" t="s">
        <v>3</v>
      </c>
      <c r="C113" s="21">
        <v>7.576683011426672E-4</v>
      </c>
      <c r="D113" s="21">
        <v>1.387332858848153E-3</v>
      </c>
      <c r="E113" s="21">
        <v>1.2809328984810277E-3</v>
      </c>
      <c r="F113" s="21">
        <v>1.4451904830472056E-3</v>
      </c>
      <c r="G113" s="21">
        <v>1.7385546708192415E-3</v>
      </c>
      <c r="H113" s="21">
        <v>8.3086445151692945E-7</v>
      </c>
      <c r="I113" s="21">
        <v>3.0576078451992892E-6</v>
      </c>
      <c r="J113" s="21">
        <v>3.3168338330349832E-7</v>
      </c>
      <c r="K113" s="21">
        <v>5.5199217985070142E-7</v>
      </c>
      <c r="L113" s="21">
        <v>1.0264804144725128E-6</v>
      </c>
      <c r="M113" s="21">
        <v>4.421307079431674E-7</v>
      </c>
      <c r="N113" s="21">
        <v>5.409785855361525E-7</v>
      </c>
      <c r="O113" s="21">
        <v>6.7223137838173964E-7</v>
      </c>
      <c r="P113" s="21">
        <v>1.8746411666744007E-4</v>
      </c>
      <c r="Q113" s="21">
        <v>2.0051707691338453E-3</v>
      </c>
      <c r="R113" s="21">
        <v>1.4968229051681831E-3</v>
      </c>
      <c r="S113" s="21">
        <v>6.9242049271954267E-7</v>
      </c>
      <c r="T113" s="21">
        <v>4.30749443742422E-7</v>
      </c>
      <c r="U113" s="21">
        <v>3.0876455931780354E-5</v>
      </c>
      <c r="V113" s="21">
        <v>5.5683435554230957E-7</v>
      </c>
      <c r="W113" s="21">
        <v>1.1270308052342226E-6</v>
      </c>
      <c r="X113" s="21">
        <v>1.0496682464259711E-6</v>
      </c>
      <c r="Y113" s="21">
        <v>7.2737406317457037E-7</v>
      </c>
      <c r="Z113" s="21">
        <v>7.4933161017530783E-7</v>
      </c>
    </row>
    <row r="114" spans="1:26" x14ac:dyDescent="0.2">
      <c r="A114" t="s">
        <v>115</v>
      </c>
      <c r="B114" t="s">
        <v>3</v>
      </c>
      <c r="C114" s="21">
        <v>7.8358686097242027E-4</v>
      </c>
      <c r="D114" s="21">
        <v>1.3862668882893199E-3</v>
      </c>
      <c r="E114" s="21">
        <v>1.51211464417069E-3</v>
      </c>
      <c r="F114" s="21">
        <v>8.8100054941073831E-4</v>
      </c>
      <c r="G114" s="21">
        <v>1.1896209227810596E-3</v>
      </c>
      <c r="H114" s="21">
        <v>1.5248402512226265E-5</v>
      </c>
      <c r="I114" s="21">
        <v>5.7886510106115356E-3</v>
      </c>
      <c r="J114" s="21">
        <v>1.9883510978361213E-6</v>
      </c>
      <c r="K114" s="21">
        <v>2.821669982443654E-6</v>
      </c>
      <c r="L114" s="21">
        <v>9.7845570032066963E-3</v>
      </c>
      <c r="M114" s="21">
        <v>2.0844460533761939E-5</v>
      </c>
      <c r="N114" s="21">
        <v>8.3605865422474637E-3</v>
      </c>
      <c r="O114" s="21">
        <v>4.3664074308222652E-6</v>
      </c>
      <c r="P114" s="21">
        <v>1.3115067348162704E-3</v>
      </c>
      <c r="Q114" s="21">
        <v>2.1429452662123961E-3</v>
      </c>
      <c r="R114" s="21">
        <v>1.2909243237535018E-3</v>
      </c>
      <c r="S114" s="21">
        <v>1.3209547753393288E-4</v>
      </c>
      <c r="T114" s="21">
        <v>6.6980923679492077E-3</v>
      </c>
      <c r="U114" s="21">
        <v>2.6080138158434706E-3</v>
      </c>
      <c r="V114" s="21">
        <v>3.5805869603191876E-6</v>
      </c>
      <c r="W114" s="21">
        <v>1.1704709777438118E-5</v>
      </c>
      <c r="X114" s="21">
        <v>1.7648083619024954E-6</v>
      </c>
      <c r="Y114" s="21">
        <v>5.5475045899246723E-6</v>
      </c>
      <c r="Z114" s="21">
        <v>7.9603941903004794E-6</v>
      </c>
    </row>
    <row r="115" spans="1:26" x14ac:dyDescent="0.2">
      <c r="A115" t="s">
        <v>116</v>
      </c>
      <c r="B115" t="s">
        <v>3</v>
      </c>
      <c r="C115" s="21">
        <v>4.0524939926197173E-4</v>
      </c>
      <c r="D115" s="21">
        <v>1.3772762534567742E-3</v>
      </c>
      <c r="E115" s="21">
        <v>7.7061340254516383E-4</v>
      </c>
      <c r="F115" s="21">
        <v>1.0379115680628757E-3</v>
      </c>
      <c r="G115" s="21">
        <v>1.4676207261875662E-3</v>
      </c>
      <c r="H115" s="21">
        <v>2.7350685724349619E-7</v>
      </c>
      <c r="I115" s="21">
        <v>7.1986023402689876E-6</v>
      </c>
      <c r="J115" s="21">
        <v>8.0458747922172977E-8</v>
      </c>
      <c r="K115" s="21">
        <v>8.5682502585299522E-8</v>
      </c>
      <c r="L115" s="21">
        <v>1.0418487092200283E-5</v>
      </c>
      <c r="M115" s="21">
        <v>9.1818301228370395E-8</v>
      </c>
      <c r="N115" s="21">
        <v>1.0535414894096567E-5</v>
      </c>
      <c r="O115" s="21">
        <v>1.2289774599914447E-7</v>
      </c>
      <c r="P115" s="21">
        <v>1.1460375736172938E-4</v>
      </c>
      <c r="Q115" s="21">
        <v>1.5872334813083471E-3</v>
      </c>
      <c r="R115" s="21">
        <v>1.2331512388384074E-3</v>
      </c>
      <c r="S115" s="21">
        <v>3.2684619501524199E-7</v>
      </c>
      <c r="T115" s="21">
        <v>7.5867096041087525E-6</v>
      </c>
      <c r="U115" s="21">
        <v>2.6441253828085381E-5</v>
      </c>
      <c r="V115" s="21">
        <v>1.1105689007153116E-7</v>
      </c>
      <c r="W115" s="21">
        <v>2.7351183019060167E-7</v>
      </c>
      <c r="X115" s="21">
        <v>4.9526086333998352E-7</v>
      </c>
      <c r="Y115" s="21">
        <v>1.3267934763888708E-7</v>
      </c>
      <c r="Z115" s="21">
        <v>1.6335689498018963E-7</v>
      </c>
    </row>
    <row r="116" spans="1:26" x14ac:dyDescent="0.2">
      <c r="A116" t="s">
        <v>117</v>
      </c>
      <c r="B116" t="s">
        <v>3</v>
      </c>
      <c r="C116" s="21">
        <v>6.9456756533398556E-4</v>
      </c>
      <c r="D116" s="21">
        <v>1.3747800746546019E-3</v>
      </c>
      <c r="E116" s="21">
        <v>1.2394922770305136E-3</v>
      </c>
      <c r="F116" s="21">
        <v>1.2250244669470159E-3</v>
      </c>
      <c r="G116" s="21">
        <v>1.0262420788389544E-3</v>
      </c>
      <c r="H116" s="21">
        <v>1.4320009742843703E-3</v>
      </c>
      <c r="I116" s="21">
        <v>8.9384673501237064E-4</v>
      </c>
      <c r="J116" s="21">
        <v>2.1136179865787722E-3</v>
      </c>
      <c r="K116" s="21">
        <v>3.3099838696808242E-3</v>
      </c>
      <c r="L116" s="21">
        <v>3.1850237715514511E-5</v>
      </c>
      <c r="M116" s="21">
        <v>2.2087166190247983E-3</v>
      </c>
      <c r="N116" s="21">
        <v>6.2892942450834937E-5</v>
      </c>
      <c r="O116" s="21">
        <v>2.4339118806117905E-3</v>
      </c>
      <c r="P116" s="21">
        <v>1.3340955822973514E-3</v>
      </c>
      <c r="Q116" s="21">
        <v>8.5997101053280115E-4</v>
      </c>
      <c r="R116" s="21">
        <v>8.8312707718013461E-4</v>
      </c>
      <c r="S116" s="21">
        <v>1.8142019409704104E-3</v>
      </c>
      <c r="T116" s="21">
        <v>6.3416780362973008E-4</v>
      </c>
      <c r="U116" s="21">
        <v>5.3696623283510194E-4</v>
      </c>
      <c r="V116" s="21">
        <v>2.0230582681833508E-3</v>
      </c>
      <c r="W116" s="21">
        <v>9.0635024148131953E-4</v>
      </c>
      <c r="X116" s="21">
        <v>1.6856094249611379E-3</v>
      </c>
      <c r="Y116" s="21">
        <v>1.2393905722071345E-3</v>
      </c>
      <c r="Z116" s="21">
        <v>1.1703684082849709E-3</v>
      </c>
    </row>
    <row r="117" spans="1:26" x14ac:dyDescent="0.2">
      <c r="A117" t="s">
        <v>118</v>
      </c>
      <c r="B117" t="s">
        <v>3</v>
      </c>
      <c r="C117" s="21">
        <v>8.8224358144572555E-4</v>
      </c>
      <c r="D117" s="21">
        <v>1.3480256218291479E-3</v>
      </c>
      <c r="E117" s="21">
        <v>1.1955265982100548E-3</v>
      </c>
      <c r="F117" s="21">
        <v>1.4046673495363439E-3</v>
      </c>
      <c r="G117" s="21">
        <v>1.1248921056102642E-3</v>
      </c>
      <c r="H117" s="21">
        <v>1.9210400623145929E-3</v>
      </c>
      <c r="I117" s="21">
        <v>8.0875396224232071E-4</v>
      </c>
      <c r="J117" s="21">
        <v>1.8003332169507984E-3</v>
      </c>
      <c r="K117" s="21">
        <v>1.8958480967161478E-3</v>
      </c>
      <c r="L117" s="21">
        <v>5.9751439386104756E-4</v>
      </c>
      <c r="M117" s="21">
        <v>2.3390375842588132E-3</v>
      </c>
      <c r="N117" s="21">
        <v>1.1823811804672838E-3</v>
      </c>
      <c r="O117" s="21">
        <v>1.6728870682305396E-3</v>
      </c>
      <c r="P117" s="21">
        <v>1.5406691725434827E-3</v>
      </c>
      <c r="Q117" s="21">
        <v>8.2489510999492123E-4</v>
      </c>
      <c r="R117" s="21">
        <v>1.4571980634511519E-3</v>
      </c>
      <c r="S117" s="21">
        <v>2.3235630743851038E-3</v>
      </c>
      <c r="T117" s="21">
        <v>8.8676661137915139E-4</v>
      </c>
      <c r="U117" s="21">
        <v>6.4207567421640762E-4</v>
      </c>
      <c r="V117" s="21">
        <v>2.0199235481704928E-3</v>
      </c>
      <c r="W117" s="21">
        <v>2.069113960705042E-3</v>
      </c>
      <c r="X117" s="21">
        <v>1.972021754401072E-3</v>
      </c>
      <c r="Y117" s="21">
        <v>2.4018102116907616E-3</v>
      </c>
      <c r="Z117" s="21">
        <v>1.8645587779104011E-3</v>
      </c>
    </row>
    <row r="118" spans="1:26" x14ac:dyDescent="0.2">
      <c r="A118" t="s">
        <v>119</v>
      </c>
      <c r="B118" t="s">
        <v>3</v>
      </c>
      <c r="C118" s="21">
        <v>6.5727986779010039E-4</v>
      </c>
      <c r="D118" s="21">
        <v>1.334090859626067E-3</v>
      </c>
      <c r="E118" s="21">
        <v>1.1760126521087751E-3</v>
      </c>
      <c r="F118" s="21">
        <v>7.988553315352371E-4</v>
      </c>
      <c r="G118" s="21">
        <v>9.289446943155995E-4</v>
      </c>
      <c r="H118" s="21">
        <v>1.5301179295497297E-5</v>
      </c>
      <c r="I118" s="21">
        <v>9.190529096967234E-3</v>
      </c>
      <c r="J118" s="21">
        <v>3.504339635912963E-6</v>
      </c>
      <c r="K118" s="21">
        <v>4.4898508320736295E-6</v>
      </c>
      <c r="L118" s="21">
        <v>8.9562067955131688E-3</v>
      </c>
      <c r="M118" s="21">
        <v>9.2758291586912817E-6</v>
      </c>
      <c r="N118" s="21">
        <v>2.6413224568388729E-3</v>
      </c>
      <c r="O118" s="21">
        <v>5.0020581824953051E-6</v>
      </c>
      <c r="P118" s="21">
        <v>9.9385673626891258E-4</v>
      </c>
      <c r="Q118" s="21">
        <v>1.5698583027479215E-3</v>
      </c>
      <c r="R118" s="21">
        <v>9.5633959422188053E-4</v>
      </c>
      <c r="S118" s="21">
        <v>3.5953958443530466E-5</v>
      </c>
      <c r="T118" s="21">
        <v>6.1696501626691685E-3</v>
      </c>
      <c r="U118" s="21">
        <v>5.0160362549267904E-3</v>
      </c>
      <c r="V118" s="21">
        <v>3.4885559502629525E-6</v>
      </c>
      <c r="W118" s="21">
        <v>5.4067337264633965E-6</v>
      </c>
      <c r="X118" s="21">
        <v>4.861340626699474E-6</v>
      </c>
      <c r="Y118" s="21">
        <v>4.5330982322683394E-6</v>
      </c>
      <c r="Z118" s="21">
        <v>3.8567061377244245E-6</v>
      </c>
    </row>
    <row r="119" spans="1:26" x14ac:dyDescent="0.2">
      <c r="A119" t="s">
        <v>120</v>
      </c>
      <c r="B119" t="s">
        <v>3</v>
      </c>
      <c r="C119" s="21">
        <v>9.0126327084602369E-4</v>
      </c>
      <c r="D119" s="21">
        <v>1.3318512469190876E-3</v>
      </c>
      <c r="E119" s="21">
        <v>1.2944081177925521E-3</v>
      </c>
      <c r="F119" s="21">
        <v>1.1820888340067896E-3</v>
      </c>
      <c r="G119" s="21">
        <v>1.2462346023582893E-3</v>
      </c>
      <c r="H119" s="21">
        <v>1.5196811459986966E-3</v>
      </c>
      <c r="I119" s="21">
        <v>9.2219451363188018E-4</v>
      </c>
      <c r="J119" s="21">
        <v>1.7084383231898718E-3</v>
      </c>
      <c r="K119" s="21">
        <v>2.4518644106048238E-3</v>
      </c>
      <c r="L119" s="21">
        <v>3.1095318401546328E-4</v>
      </c>
      <c r="M119" s="21">
        <v>1.3880372067559708E-3</v>
      </c>
      <c r="N119" s="21">
        <v>6.9157816173481053E-4</v>
      </c>
      <c r="O119" s="21">
        <v>3.1968498887499797E-3</v>
      </c>
      <c r="P119" s="21">
        <v>1.3209525939182666E-3</v>
      </c>
      <c r="Q119" s="21">
        <v>2.1252256181125201E-3</v>
      </c>
      <c r="R119" s="21">
        <v>9.8790384817195112E-4</v>
      </c>
      <c r="S119" s="21">
        <v>1.6202640677741643E-3</v>
      </c>
      <c r="T119" s="21">
        <v>7.9192443677260208E-4</v>
      </c>
      <c r="U119" s="21">
        <v>7.4533930481271633E-4</v>
      </c>
      <c r="V119" s="21">
        <v>1.4256760514636184E-3</v>
      </c>
      <c r="W119" s="21">
        <v>4.2835152349117764E-4</v>
      </c>
      <c r="X119" s="21">
        <v>1.0325045237743525E-3</v>
      </c>
      <c r="Y119" s="21">
        <v>1.0086792552589092E-3</v>
      </c>
      <c r="Z119" s="21">
        <v>7.4338639434300526E-4</v>
      </c>
    </row>
    <row r="120" spans="1:26" x14ac:dyDescent="0.2">
      <c r="A120" t="s">
        <v>121</v>
      </c>
      <c r="B120" t="s">
        <v>3</v>
      </c>
      <c r="C120" s="21">
        <v>7.207544471706732E-4</v>
      </c>
      <c r="D120" s="21">
        <v>1.3287445138569511E-3</v>
      </c>
      <c r="E120" s="21">
        <v>1.0010733518916466E-3</v>
      </c>
      <c r="F120" s="21">
        <v>8.8844954961163998E-4</v>
      </c>
      <c r="G120" s="21">
        <v>1.2199341621638763E-3</v>
      </c>
      <c r="H120" s="21">
        <v>2.2665636482979519E-4</v>
      </c>
      <c r="I120" s="21">
        <v>3.7383392526482038E-3</v>
      </c>
      <c r="J120" s="21">
        <v>2.2677327105241019E-4</v>
      </c>
      <c r="K120" s="21">
        <v>1.2453574116817935E-4</v>
      </c>
      <c r="L120" s="21">
        <v>4.9812607162420522E-3</v>
      </c>
      <c r="M120" s="21">
        <v>2.1277803218850382E-4</v>
      </c>
      <c r="N120" s="21">
        <v>6.1330969253617492E-3</v>
      </c>
      <c r="O120" s="21">
        <v>1.3188916928150973E-4</v>
      </c>
      <c r="P120" s="21">
        <v>1.0359936992809051E-3</v>
      </c>
      <c r="Q120" s="21">
        <v>1.062263245700624E-3</v>
      </c>
      <c r="R120" s="21">
        <v>1.2444384768918449E-3</v>
      </c>
      <c r="S120" s="21">
        <v>3.573475507447534E-4</v>
      </c>
      <c r="T120" s="21">
        <v>5.0863495279884104E-3</v>
      </c>
      <c r="U120" s="21">
        <v>3.8115360533703207E-3</v>
      </c>
      <c r="V120" s="21">
        <v>1.0367428500065316E-4</v>
      </c>
      <c r="W120" s="21">
        <v>1.6803498912723724E-4</v>
      </c>
      <c r="X120" s="21">
        <v>9.5076661968803987E-5</v>
      </c>
      <c r="Y120" s="21">
        <v>1.7238521899057749E-4</v>
      </c>
      <c r="Z120" s="21">
        <v>2.1004995671182431E-4</v>
      </c>
    </row>
    <row r="121" spans="1:26" x14ac:dyDescent="0.2">
      <c r="A121" t="s">
        <v>122</v>
      </c>
      <c r="B121" t="s">
        <v>3</v>
      </c>
      <c r="C121" s="21">
        <v>8.2882266604139348E-4</v>
      </c>
      <c r="D121" s="21">
        <v>1.3202596589512242E-3</v>
      </c>
      <c r="E121" s="21">
        <v>1.1810614877028423E-3</v>
      </c>
      <c r="F121" s="21">
        <v>1.4320217594683902E-3</v>
      </c>
      <c r="G121" s="21">
        <v>1.2794330429397656E-3</v>
      </c>
      <c r="H121" s="21">
        <v>1.8079999407963538E-3</v>
      </c>
      <c r="I121" s="21">
        <v>9.2092680894842352E-4</v>
      </c>
      <c r="J121" s="21">
        <v>1.8777002975459884E-3</v>
      </c>
      <c r="K121" s="21">
        <v>1.6054376793279749E-3</v>
      </c>
      <c r="L121" s="21">
        <v>4.2799967958619334E-4</v>
      </c>
      <c r="M121" s="21">
        <v>2.2288129711831631E-3</v>
      </c>
      <c r="N121" s="21">
        <v>7.0352756942886063E-4</v>
      </c>
      <c r="O121" s="21">
        <v>2.1124601317582376E-3</v>
      </c>
      <c r="P121" s="21">
        <v>1.5219740290041116E-3</v>
      </c>
      <c r="Q121" s="21">
        <v>9.9405328864450213E-4</v>
      </c>
      <c r="R121" s="21">
        <v>2.1246209491491462E-3</v>
      </c>
      <c r="S121" s="21">
        <v>2.4350340043030653E-3</v>
      </c>
      <c r="T121" s="21">
        <v>1.0742082340365396E-3</v>
      </c>
      <c r="U121" s="21">
        <v>9.3146722115159677E-4</v>
      </c>
      <c r="V121" s="21">
        <v>2.3823369426040539E-3</v>
      </c>
      <c r="W121" s="21">
        <v>1.2542899192169005E-3</v>
      </c>
      <c r="X121" s="21">
        <v>1.9217468954787888E-3</v>
      </c>
      <c r="Y121" s="21">
        <v>3.1555003155719291E-3</v>
      </c>
      <c r="Z121" s="21">
        <v>1.769873957001519E-3</v>
      </c>
    </row>
    <row r="122" spans="1:26" x14ac:dyDescent="0.2">
      <c r="A122" t="s">
        <v>123</v>
      </c>
      <c r="B122" t="s">
        <v>3</v>
      </c>
      <c r="C122" s="21">
        <v>3.1831965369793283E-3</v>
      </c>
      <c r="D122" s="21">
        <v>1.3192399265794929E-3</v>
      </c>
      <c r="E122" s="21">
        <v>2.624157725884754E-3</v>
      </c>
      <c r="F122" s="21">
        <v>2.9872105052207742E-3</v>
      </c>
      <c r="G122" s="21">
        <v>2.6572178006897093E-3</v>
      </c>
      <c r="H122" s="21">
        <v>1.5274945898345483E-5</v>
      </c>
      <c r="I122" s="21">
        <v>2.2708499580084983E-5</v>
      </c>
      <c r="J122" s="21">
        <v>1.2530095493185611E-5</v>
      </c>
      <c r="K122" s="21">
        <v>7.4515695178275895E-6</v>
      </c>
      <c r="L122" s="21">
        <v>2.221924096462429E-5</v>
      </c>
      <c r="M122" s="21">
        <v>9.4572281900249466E-6</v>
      </c>
      <c r="N122" s="21">
        <v>2.171832433614756E-5</v>
      </c>
      <c r="O122" s="21">
        <v>7.5573294059694769E-6</v>
      </c>
      <c r="P122" s="21">
        <v>4.7558431271696759E-4</v>
      </c>
      <c r="Q122" s="21">
        <v>3.3175880734438237E-3</v>
      </c>
      <c r="R122" s="21">
        <v>2.3280042971050496E-3</v>
      </c>
      <c r="S122" s="21">
        <v>1.5032317029891232E-5</v>
      </c>
      <c r="T122" s="21">
        <v>1.4856644536660886E-5</v>
      </c>
      <c r="U122" s="21">
        <v>1.2902942432298548E-4</v>
      </c>
      <c r="V122" s="21">
        <v>1.1064241851968539E-5</v>
      </c>
      <c r="W122" s="21">
        <v>1.1921691338332124E-5</v>
      </c>
      <c r="X122" s="21">
        <v>1.9309660076585182E-5</v>
      </c>
      <c r="Y122" s="21">
        <v>1.2164889890430947E-5</v>
      </c>
      <c r="Z122" s="21">
        <v>9.5200757745357637E-6</v>
      </c>
    </row>
    <row r="123" spans="1:26" x14ac:dyDescent="0.2">
      <c r="A123" t="s">
        <v>124</v>
      </c>
      <c r="B123" t="s">
        <v>3</v>
      </c>
      <c r="C123" s="21">
        <v>1.4074265566236617E-3</v>
      </c>
      <c r="D123" s="21">
        <v>1.2953163801193732E-3</v>
      </c>
      <c r="E123" s="21">
        <v>1.4603766545639928E-3</v>
      </c>
      <c r="F123" s="21">
        <v>2.204930076064896E-3</v>
      </c>
      <c r="G123" s="21">
        <v>1.3545075071354658E-3</v>
      </c>
      <c r="H123" s="21">
        <v>3.2956579058249567E-3</v>
      </c>
      <c r="I123" s="21">
        <v>1.167668359657228E-3</v>
      </c>
      <c r="J123" s="21">
        <v>2.4563931365563208E-3</v>
      </c>
      <c r="K123" s="21">
        <v>3.2512076176123236E-3</v>
      </c>
      <c r="L123" s="21">
        <v>1.6026782833792041E-4</v>
      </c>
      <c r="M123" s="21">
        <v>4.3642381906109882E-3</v>
      </c>
      <c r="N123" s="21">
        <v>3.6046982079499066E-4</v>
      </c>
      <c r="O123" s="21">
        <v>3.9765976665788851E-3</v>
      </c>
      <c r="P123" s="21">
        <v>2.2485411381891231E-3</v>
      </c>
      <c r="Q123" s="21">
        <v>1.2378414177783707E-3</v>
      </c>
      <c r="R123" s="21">
        <v>2.2918428264071403E-3</v>
      </c>
      <c r="S123" s="21">
        <v>2.9256781674262119E-3</v>
      </c>
      <c r="T123" s="21">
        <v>1.0520360128527353E-3</v>
      </c>
      <c r="U123" s="21">
        <v>8.170628569431986E-4</v>
      </c>
      <c r="V123" s="21">
        <v>3.1720962695862016E-3</v>
      </c>
      <c r="W123" s="21">
        <v>6.1713189049231332E-3</v>
      </c>
      <c r="X123" s="21">
        <v>3.7699750281019054E-3</v>
      </c>
      <c r="Y123" s="21">
        <v>4.220211644710428E-3</v>
      </c>
      <c r="Z123" s="21">
        <v>4.3786915545798175E-3</v>
      </c>
    </row>
    <row r="124" spans="1:26" x14ac:dyDescent="0.2">
      <c r="A124" t="s">
        <v>125</v>
      </c>
      <c r="B124" t="s">
        <v>3</v>
      </c>
      <c r="C124" s="21">
        <v>1.4946594058946614E-3</v>
      </c>
      <c r="D124" s="21">
        <v>1.280048926950646E-3</v>
      </c>
      <c r="E124" s="21">
        <v>1.1889870478970414E-3</v>
      </c>
      <c r="F124" s="21">
        <v>1.3928903237161393E-3</v>
      </c>
      <c r="G124" s="21">
        <v>1.0263145441110559E-3</v>
      </c>
      <c r="H124" s="21">
        <v>3.0735703381805351E-3</v>
      </c>
      <c r="I124" s="21">
        <v>9.7533246609044898E-4</v>
      </c>
      <c r="J124" s="21">
        <v>3.0404249187852418E-3</v>
      </c>
      <c r="K124" s="21">
        <v>3.2202708594462879E-3</v>
      </c>
      <c r="L124" s="21">
        <v>2.3820337739593036E-5</v>
      </c>
      <c r="M124" s="21">
        <v>3.2084275418695833E-3</v>
      </c>
      <c r="N124" s="21">
        <v>3.2689270468199119E-5</v>
      </c>
      <c r="O124" s="21">
        <v>3.5962672100811536E-3</v>
      </c>
      <c r="P124" s="21">
        <v>1.4839096981479796E-3</v>
      </c>
      <c r="Q124" s="21">
        <v>1.208841796140095E-3</v>
      </c>
      <c r="R124" s="21">
        <v>8.3186255847887073E-4</v>
      </c>
      <c r="S124" s="21">
        <v>1.5677129428696155E-3</v>
      </c>
      <c r="T124" s="21">
        <v>4.9954607785195049E-4</v>
      </c>
      <c r="U124" s="21">
        <v>4.2838902535038709E-4</v>
      </c>
      <c r="V124" s="21">
        <v>1.3405657606819247E-3</v>
      </c>
      <c r="W124" s="21">
        <v>9.8482057959753291E-4</v>
      </c>
      <c r="X124" s="21">
        <v>1.6877164679740635E-3</v>
      </c>
      <c r="Y124" s="21">
        <v>1.2685023870259481E-3</v>
      </c>
      <c r="Z124" s="21">
        <v>1.2424831489001738E-3</v>
      </c>
    </row>
    <row r="125" spans="1:26" x14ac:dyDescent="0.2">
      <c r="A125" t="s">
        <v>126</v>
      </c>
      <c r="B125" t="s">
        <v>3</v>
      </c>
      <c r="C125" s="21">
        <v>1.4888020824118682E-4</v>
      </c>
      <c r="D125" s="21">
        <v>1.2797856545423258E-3</v>
      </c>
      <c r="E125" s="21">
        <v>4.6920783968435533E-4</v>
      </c>
      <c r="F125" s="21">
        <v>1.1392743196436954E-3</v>
      </c>
      <c r="G125" s="21">
        <v>2.2071707038591472E-3</v>
      </c>
      <c r="H125" s="21">
        <v>1.3292392134243563E-5</v>
      </c>
      <c r="I125" s="21">
        <v>6.1573679669479812E-6</v>
      </c>
      <c r="J125" s="21">
        <v>1.0440095751674257E-5</v>
      </c>
      <c r="K125" s="21">
        <v>2.3246077078709332E-5</v>
      </c>
      <c r="L125" s="21">
        <v>2.0089215879561439E-6</v>
      </c>
      <c r="M125" s="21">
        <v>2.6670403201182898E-5</v>
      </c>
      <c r="N125" s="21">
        <v>2.2949933938486742E-6</v>
      </c>
      <c r="O125" s="21">
        <v>1.7895907044121809E-5</v>
      </c>
      <c r="P125" s="21">
        <v>7.5150810170348259E-5</v>
      </c>
      <c r="Q125" s="21">
        <v>1.4019954050149789E-3</v>
      </c>
      <c r="R125" s="21">
        <v>8.9290942475562661E-4</v>
      </c>
      <c r="S125" s="21">
        <v>9.7950858285575504E-6</v>
      </c>
      <c r="T125" s="21">
        <v>3.354531020263911E-6</v>
      </c>
      <c r="U125" s="21">
        <v>2.6288999981715474E-5</v>
      </c>
      <c r="V125" s="21">
        <v>1.1205487804763387E-5</v>
      </c>
      <c r="W125" s="21">
        <v>8.5419822595734801E-6</v>
      </c>
      <c r="X125" s="21">
        <v>1.4151081722077499E-5</v>
      </c>
      <c r="Y125" s="21">
        <v>1.1306200885479248E-5</v>
      </c>
      <c r="Z125" s="21">
        <v>7.2659697776810301E-6</v>
      </c>
    </row>
    <row r="126" spans="1:26" x14ac:dyDescent="0.2">
      <c r="A126" t="s">
        <v>127</v>
      </c>
      <c r="B126" t="s">
        <v>3</v>
      </c>
      <c r="C126" s="21">
        <v>1.0676435857212957E-3</v>
      </c>
      <c r="D126" s="21">
        <v>1.2466013026472436E-3</v>
      </c>
      <c r="E126" s="21">
        <v>1.2353545794325427E-3</v>
      </c>
      <c r="F126" s="21">
        <v>1.9522531674445573E-3</v>
      </c>
      <c r="G126" s="21">
        <v>2.5432907970339975E-3</v>
      </c>
      <c r="H126" s="21">
        <v>2.6882236693885476E-7</v>
      </c>
      <c r="I126" s="21">
        <v>1.7663548593960614E-6</v>
      </c>
      <c r="J126" s="21">
        <v>3.7657645128787784E-9</v>
      </c>
      <c r="K126" s="21">
        <v>0</v>
      </c>
      <c r="L126" s="21">
        <v>1.0084340996748814E-7</v>
      </c>
      <c r="M126" s="21">
        <v>5.6380694744816406E-9</v>
      </c>
      <c r="N126" s="21">
        <v>0</v>
      </c>
      <c r="O126" s="21">
        <v>0</v>
      </c>
      <c r="P126" s="21">
        <v>2.3537500429518006E-4</v>
      </c>
      <c r="Q126" s="21">
        <v>2.2676059692986156E-3</v>
      </c>
      <c r="R126" s="21">
        <v>1.9659670533671374E-3</v>
      </c>
      <c r="S126" s="21">
        <v>2.4366044032200545E-8</v>
      </c>
      <c r="T126" s="21">
        <v>1.2904734091969606E-7</v>
      </c>
      <c r="U126" s="21">
        <v>2.2881902356250102E-5</v>
      </c>
      <c r="V126" s="21">
        <v>1.550889283645189E-8</v>
      </c>
      <c r="W126" s="21">
        <v>4.8496568399040942E-8</v>
      </c>
      <c r="X126" s="21">
        <v>1.6816940463399872E-7</v>
      </c>
      <c r="Y126" s="21">
        <v>6.80500995582993E-8</v>
      </c>
      <c r="Z126" s="21">
        <v>2.4283496690178776E-8</v>
      </c>
    </row>
    <row r="127" spans="1:26" x14ac:dyDescent="0.2">
      <c r="A127" t="s">
        <v>128</v>
      </c>
      <c r="B127" t="s">
        <v>3</v>
      </c>
      <c r="C127" s="21">
        <v>5.1896743938080871E-4</v>
      </c>
      <c r="D127" s="21">
        <v>1.2427322777584838E-3</v>
      </c>
      <c r="E127" s="21">
        <v>8.4747494500216623E-4</v>
      </c>
      <c r="F127" s="21">
        <v>3.142576994712684E-3</v>
      </c>
      <c r="G127" s="21">
        <v>2.45632826955076E-3</v>
      </c>
      <c r="H127" s="21">
        <v>1.7054963278815622E-6</v>
      </c>
      <c r="I127" s="21">
        <v>9.0275975120724298E-6</v>
      </c>
      <c r="J127" s="21">
        <v>1.5532761597088305E-6</v>
      </c>
      <c r="K127" s="21">
        <v>9.4250036105621325E-7</v>
      </c>
      <c r="L127" s="21">
        <v>1.5435276727180766E-5</v>
      </c>
      <c r="M127" s="21">
        <v>1.2372651266490508E-6</v>
      </c>
      <c r="N127" s="21">
        <v>2.5251670988391964E-5</v>
      </c>
      <c r="O127" s="21">
        <v>8.2677683975006506E-7</v>
      </c>
      <c r="P127" s="21">
        <v>9.2532907715421926E-5</v>
      </c>
      <c r="Q127" s="21">
        <v>4.1358239258104494E-3</v>
      </c>
      <c r="R127" s="21">
        <v>2.926852009090031E-3</v>
      </c>
      <c r="S127" s="21">
        <v>2.433119252561812E-6</v>
      </c>
      <c r="T127" s="21">
        <v>7.672122770563171E-6</v>
      </c>
      <c r="U127" s="21">
        <v>7.867142097548642E-6</v>
      </c>
      <c r="V127" s="21">
        <v>1.7503878095188171E-6</v>
      </c>
      <c r="W127" s="21">
        <v>2.25866239236505E-6</v>
      </c>
      <c r="X127" s="21">
        <v>3.331530036025017E-6</v>
      </c>
      <c r="Y127" s="21">
        <v>2.1260499885490596E-6</v>
      </c>
      <c r="Z127" s="21">
        <v>1.9940273167537338E-6</v>
      </c>
    </row>
    <row r="128" spans="1:26" x14ac:dyDescent="0.2">
      <c r="A128" t="s">
        <v>129</v>
      </c>
      <c r="B128" t="s">
        <v>3</v>
      </c>
      <c r="C128" s="21">
        <v>8.9090254894994925E-4</v>
      </c>
      <c r="D128" s="21">
        <v>1.2418138006815033E-3</v>
      </c>
      <c r="E128" s="21">
        <v>1.2263242659069993E-3</v>
      </c>
      <c r="F128" s="21">
        <v>1.1385991389971438E-3</v>
      </c>
      <c r="G128" s="21">
        <v>8.9434289576052458E-4</v>
      </c>
      <c r="H128" s="21">
        <v>1.7869057278000031E-3</v>
      </c>
      <c r="I128" s="21">
        <v>1.5950991967744708E-3</v>
      </c>
      <c r="J128" s="21">
        <v>1.9209695696198693E-3</v>
      </c>
      <c r="K128" s="21">
        <v>2.1162523709488991E-3</v>
      </c>
      <c r="L128" s="21">
        <v>6.5124034509383248E-5</v>
      </c>
      <c r="M128" s="21">
        <v>2.3813344236546974E-3</v>
      </c>
      <c r="N128" s="21">
        <v>7.9155643046399966E-5</v>
      </c>
      <c r="O128" s="21">
        <v>1.6208900615442157E-3</v>
      </c>
      <c r="P128" s="21">
        <v>1.5103999166532827E-3</v>
      </c>
      <c r="Q128" s="21">
        <v>1.0182384850768405E-3</v>
      </c>
      <c r="R128" s="21">
        <v>1.2073127317149936E-3</v>
      </c>
      <c r="S128" s="21">
        <v>2.5221058335035875E-3</v>
      </c>
      <c r="T128" s="21">
        <v>9.7069111120019812E-4</v>
      </c>
      <c r="U128" s="21">
        <v>9.8279399264200444E-4</v>
      </c>
      <c r="V128" s="21">
        <v>1.687424514357623E-3</v>
      </c>
      <c r="W128" s="21">
        <v>1.2758225454670509E-3</v>
      </c>
      <c r="X128" s="21">
        <v>1.3710737839292375E-3</v>
      </c>
      <c r="Y128" s="21">
        <v>1.9177317525483481E-3</v>
      </c>
      <c r="Z128" s="21">
        <v>1.4619413818305405E-3</v>
      </c>
    </row>
    <row r="129" spans="1:26" x14ac:dyDescent="0.2">
      <c r="A129" t="s">
        <v>130</v>
      </c>
      <c r="B129" t="s">
        <v>3</v>
      </c>
      <c r="C129" s="21">
        <v>1.4133935184183347E-3</v>
      </c>
      <c r="D129" s="21">
        <v>1.2375496928761767E-3</v>
      </c>
      <c r="E129" s="21">
        <v>1.5274507202118271E-3</v>
      </c>
      <c r="F129" s="21">
        <v>1.6114090192371967E-3</v>
      </c>
      <c r="G129" s="21">
        <v>1.0222440066161773E-3</v>
      </c>
      <c r="H129" s="21">
        <v>3.7580595347483032E-3</v>
      </c>
      <c r="I129" s="21">
        <v>1.3908925116628934E-3</v>
      </c>
      <c r="J129" s="21">
        <v>1.9781902167911999E-3</v>
      </c>
      <c r="K129" s="21">
        <v>3.6703174239017303E-3</v>
      </c>
      <c r="L129" s="21">
        <v>4.1396066285330911E-5</v>
      </c>
      <c r="M129" s="21">
        <v>2.6677905669290373E-3</v>
      </c>
      <c r="N129" s="21">
        <v>5.5481538187880139E-5</v>
      </c>
      <c r="O129" s="21">
        <v>3.7678718695048664E-3</v>
      </c>
      <c r="P129" s="21">
        <v>2.8057310864044414E-3</v>
      </c>
      <c r="Q129" s="21">
        <v>3.8974629982922019E-3</v>
      </c>
      <c r="R129" s="21">
        <v>2.895439923011809E-3</v>
      </c>
      <c r="S129" s="21">
        <v>3.3665772184329145E-3</v>
      </c>
      <c r="T129" s="21">
        <v>1.2891772729674189E-3</v>
      </c>
      <c r="U129" s="21">
        <v>1.5144040147155042E-3</v>
      </c>
      <c r="V129" s="21">
        <v>2.3142928082661302E-3</v>
      </c>
      <c r="W129" s="21">
        <v>1.7010385546684201E-3</v>
      </c>
      <c r="X129" s="21">
        <v>2.3430669685360742E-3</v>
      </c>
      <c r="Y129" s="21">
        <v>2.7259202552493735E-3</v>
      </c>
      <c r="Z129" s="21">
        <v>2.1385128976441361E-3</v>
      </c>
    </row>
    <row r="130" spans="1:26" x14ac:dyDescent="0.2">
      <c r="A130" t="s">
        <v>131</v>
      </c>
      <c r="B130" t="s">
        <v>3</v>
      </c>
      <c r="C130" s="21">
        <v>2.5845992829786751E-3</v>
      </c>
      <c r="D130" s="21">
        <v>1.2325385353310243E-3</v>
      </c>
      <c r="E130" s="21">
        <v>2.5478954283453012E-3</v>
      </c>
      <c r="F130" s="21">
        <v>2.3890793757054165E-3</v>
      </c>
      <c r="G130" s="21">
        <v>2.8119286776572853E-3</v>
      </c>
      <c r="H130" s="21">
        <v>1.2912022770974057E-6</v>
      </c>
      <c r="I130" s="21">
        <v>8.2719551794105364E-6</v>
      </c>
      <c r="J130" s="21">
        <v>5.5192132491196514E-7</v>
      </c>
      <c r="K130" s="21">
        <v>6.9788899804532635E-7</v>
      </c>
      <c r="L130" s="21">
        <v>3.0366180425458E-6</v>
      </c>
      <c r="M130" s="21">
        <v>4.754471925035124E-7</v>
      </c>
      <c r="N130" s="21">
        <v>2.1883955816744793E-6</v>
      </c>
      <c r="O130" s="21">
        <v>5.3908277257625825E-7</v>
      </c>
      <c r="P130" s="21">
        <v>4.5174727747441894E-4</v>
      </c>
      <c r="Q130" s="21">
        <v>4.3104709562074277E-3</v>
      </c>
      <c r="R130" s="21">
        <v>2.2143239113434103E-3</v>
      </c>
      <c r="S130" s="21">
        <v>7.9715856383169329E-7</v>
      </c>
      <c r="T130" s="21">
        <v>2.1853861608537724E-6</v>
      </c>
      <c r="U130" s="21">
        <v>2.0103258096261276E-4</v>
      </c>
      <c r="V130" s="21">
        <v>5.705284988212243E-7</v>
      </c>
      <c r="W130" s="21">
        <v>5.330537864391239E-7</v>
      </c>
      <c r="X130" s="21">
        <v>1.0994495324201653E-6</v>
      </c>
      <c r="Y130" s="21">
        <v>5.0053164192522194E-7</v>
      </c>
      <c r="Z130" s="21">
        <v>4.5926880659183517E-7</v>
      </c>
    </row>
    <row r="131" spans="1:26" x14ac:dyDescent="0.2">
      <c r="A131" t="s">
        <v>132</v>
      </c>
      <c r="B131" t="s">
        <v>3</v>
      </c>
      <c r="C131" s="21">
        <v>5.7529356767453764E-4</v>
      </c>
      <c r="D131" s="21">
        <v>1.2165148463041404E-3</v>
      </c>
      <c r="E131" s="21">
        <v>1.0542455894402912E-3</v>
      </c>
      <c r="F131" s="21">
        <v>9.5464980439204539E-4</v>
      </c>
      <c r="G131" s="21">
        <v>1.0083564771562891E-3</v>
      </c>
      <c r="H131" s="21">
        <v>1.7551155398072408E-3</v>
      </c>
      <c r="I131" s="21">
        <v>7.4968646883924375E-4</v>
      </c>
      <c r="J131" s="21">
        <v>1.7867879681976078E-3</v>
      </c>
      <c r="K131" s="21">
        <v>1.6368462823328042E-3</v>
      </c>
      <c r="L131" s="21">
        <v>4.8869452578396996E-5</v>
      </c>
      <c r="M131" s="21">
        <v>1.1066029364878397E-3</v>
      </c>
      <c r="N131" s="21">
        <v>1.4132817270163075E-4</v>
      </c>
      <c r="O131" s="21">
        <v>1.5735405902669347E-3</v>
      </c>
      <c r="P131" s="21">
        <v>1.3297724714551715E-3</v>
      </c>
      <c r="Q131" s="21">
        <v>1.0113414667599621E-3</v>
      </c>
      <c r="R131" s="21">
        <v>7.3580535161934103E-4</v>
      </c>
      <c r="S131" s="21">
        <v>1.660811847538673E-3</v>
      </c>
      <c r="T131" s="21">
        <v>5.665810005261628E-4</v>
      </c>
      <c r="U131" s="21">
        <v>5.1828953622806641E-4</v>
      </c>
      <c r="V131" s="21">
        <v>1.525959257091633E-3</v>
      </c>
      <c r="W131" s="21">
        <v>9.1388536975853002E-4</v>
      </c>
      <c r="X131" s="21">
        <v>1.1073201319375975E-3</v>
      </c>
      <c r="Y131" s="21">
        <v>7.7382807165162523E-4</v>
      </c>
      <c r="Z131" s="21">
        <v>1.0044266450219405E-3</v>
      </c>
    </row>
    <row r="132" spans="1:26" x14ac:dyDescent="0.2">
      <c r="A132" t="s">
        <v>133</v>
      </c>
      <c r="B132" t="s">
        <v>3</v>
      </c>
      <c r="C132" s="21">
        <v>5.8781597084835132E-3</v>
      </c>
      <c r="D132" s="21">
        <v>1.2092310622720424E-3</v>
      </c>
      <c r="E132" s="21">
        <v>3.5779023334034763E-3</v>
      </c>
      <c r="F132" s="21">
        <v>7.4927296172838675E-4</v>
      </c>
      <c r="G132" s="21">
        <v>1.5993083822084294E-3</v>
      </c>
      <c r="H132" s="21">
        <v>2.1221918885047718E-5</v>
      </c>
      <c r="I132" s="21">
        <v>2.2723599694870304E-4</v>
      </c>
      <c r="J132" s="21">
        <v>1.7933468758270975E-5</v>
      </c>
      <c r="K132" s="21">
        <v>2.3137463039540984E-5</v>
      </c>
      <c r="L132" s="21">
        <v>5.1854049302358957E-4</v>
      </c>
      <c r="M132" s="21">
        <v>2.0298796694702534E-5</v>
      </c>
      <c r="N132" s="21">
        <v>3.428173729746087E-5</v>
      </c>
      <c r="O132" s="21">
        <v>2.3093809580755893E-5</v>
      </c>
      <c r="P132" s="21">
        <v>1.5854704297736668E-3</v>
      </c>
      <c r="Q132" s="21">
        <v>1.5893820380192423E-3</v>
      </c>
      <c r="R132" s="21">
        <v>6.5072482666667466E-4</v>
      </c>
      <c r="S132" s="21">
        <v>2.2706138464802787E-5</v>
      </c>
      <c r="T132" s="21">
        <v>2.8777652994633862E-5</v>
      </c>
      <c r="U132" s="21">
        <v>4.7971343655113935E-3</v>
      </c>
      <c r="V132" s="21">
        <v>3.1779387897150979E-5</v>
      </c>
      <c r="W132" s="21">
        <v>6.9060593273419886E-5</v>
      </c>
      <c r="X132" s="21">
        <v>6.4132313058086997E-5</v>
      </c>
      <c r="Y132" s="21">
        <v>5.4556650728988947E-5</v>
      </c>
      <c r="Z132" s="21">
        <v>3.1249512542425465E-5</v>
      </c>
    </row>
    <row r="133" spans="1:26" x14ac:dyDescent="0.2">
      <c r="A133" t="s">
        <v>134</v>
      </c>
      <c r="B133" t="s">
        <v>3</v>
      </c>
      <c r="C133" s="21">
        <v>6.4849591864228279E-3</v>
      </c>
      <c r="D133" s="21">
        <v>1.192699175764596E-3</v>
      </c>
      <c r="E133" s="21">
        <v>2.6344939441121443E-3</v>
      </c>
      <c r="F133" s="21">
        <v>8.2301209688905301E-4</v>
      </c>
      <c r="G133" s="21">
        <v>1.7594152786460494E-3</v>
      </c>
      <c r="H133" s="21">
        <v>1.4791990630503476E-5</v>
      </c>
      <c r="I133" s="21">
        <v>5.9905482455602677E-4</v>
      </c>
      <c r="J133" s="21">
        <v>1.2154397793094679E-5</v>
      </c>
      <c r="K133" s="21">
        <v>1.482784099794785E-5</v>
      </c>
      <c r="L133" s="21">
        <v>1.5290196115475094E-3</v>
      </c>
      <c r="M133" s="21">
        <v>1.27804692864019E-5</v>
      </c>
      <c r="N133" s="21">
        <v>1.2650449857523746E-4</v>
      </c>
      <c r="O133" s="21">
        <v>1.5342246925383593E-5</v>
      </c>
      <c r="P133" s="21">
        <v>2.179746833683396E-3</v>
      </c>
      <c r="Q133" s="21">
        <v>1.8587594119936939E-3</v>
      </c>
      <c r="R133" s="21">
        <v>1.1448574735943345E-3</v>
      </c>
      <c r="S133" s="21">
        <v>1.5686181853567353E-5</v>
      </c>
      <c r="T133" s="21">
        <v>9.6133364597470537E-5</v>
      </c>
      <c r="U133" s="21">
        <v>1.3873587030018829E-2</v>
      </c>
      <c r="V133" s="21">
        <v>2.2947664951448242E-5</v>
      </c>
      <c r="W133" s="21">
        <v>6.2971930759790723E-5</v>
      </c>
      <c r="X133" s="21">
        <v>8.5317256363415654E-5</v>
      </c>
      <c r="Y133" s="21">
        <v>3.3939741605060573E-5</v>
      </c>
      <c r="Z133" s="21">
        <v>1.9136021672416988E-5</v>
      </c>
    </row>
    <row r="134" spans="1:26" x14ac:dyDescent="0.2">
      <c r="A134" t="s">
        <v>135</v>
      </c>
      <c r="B134" t="s">
        <v>3</v>
      </c>
      <c r="C134" s="21">
        <v>1.6176035279132455E-3</v>
      </c>
      <c r="D134" s="21">
        <v>1.192658870507782E-3</v>
      </c>
      <c r="E134" s="21">
        <v>1.2097365578190007E-3</v>
      </c>
      <c r="F134" s="21">
        <v>1.3362519762505447E-3</v>
      </c>
      <c r="G134" s="21">
        <v>1.0424206829007848E-3</v>
      </c>
      <c r="H134" s="21">
        <v>3.2102093239700282E-3</v>
      </c>
      <c r="I134" s="21">
        <v>8.1748213703545277E-4</v>
      </c>
      <c r="J134" s="21">
        <v>2.8890126293393071E-3</v>
      </c>
      <c r="K134" s="21">
        <v>2.5851378083988344E-3</v>
      </c>
      <c r="L134" s="21">
        <v>3.5008922384687727E-4</v>
      </c>
      <c r="M134" s="21">
        <v>4.6640675376752915E-3</v>
      </c>
      <c r="N134" s="21">
        <v>6.0248377451139427E-4</v>
      </c>
      <c r="O134" s="21">
        <v>3.5926971514358029E-3</v>
      </c>
      <c r="P134" s="21">
        <v>2.3486497627399445E-3</v>
      </c>
      <c r="Q134" s="21">
        <v>1.2942429693329185E-3</v>
      </c>
      <c r="R134" s="21">
        <v>1.344895317534986E-3</v>
      </c>
      <c r="S134" s="21">
        <v>2.4481605021341355E-3</v>
      </c>
      <c r="T134" s="21">
        <v>9.268628971603139E-4</v>
      </c>
      <c r="U134" s="21">
        <v>5.7792325557675663E-4</v>
      </c>
      <c r="V134" s="21">
        <v>3.0874266273895239E-3</v>
      </c>
      <c r="W134" s="21">
        <v>5.5092007703375799E-3</v>
      </c>
      <c r="X134" s="21">
        <v>3.8541939054144458E-3</v>
      </c>
      <c r="Y134" s="21">
        <v>3.3709329587475042E-3</v>
      </c>
      <c r="Z134" s="21">
        <v>3.2073819586447773E-3</v>
      </c>
    </row>
    <row r="135" spans="1:26" x14ac:dyDescent="0.2">
      <c r="A135" t="s">
        <v>136</v>
      </c>
      <c r="B135" t="s">
        <v>3</v>
      </c>
      <c r="C135" s="21">
        <v>4.280869905643235E-5</v>
      </c>
      <c r="D135" s="21">
        <v>1.1744762283563445E-3</v>
      </c>
      <c r="E135" s="21">
        <v>8.1654436221890683E-5</v>
      </c>
      <c r="F135" s="21">
        <v>1.4848292579907674E-4</v>
      </c>
      <c r="G135" s="21">
        <v>5.7134891523104704E-4</v>
      </c>
      <c r="H135" s="21">
        <v>3.6548574452465383E-5</v>
      </c>
      <c r="I135" s="21">
        <v>3.3693405685005043E-5</v>
      </c>
      <c r="J135" s="21">
        <v>5.4247474779736458E-5</v>
      </c>
      <c r="K135" s="21">
        <v>2.0721270684196815E-6</v>
      </c>
      <c r="L135" s="21">
        <v>6.3019960667127603E-6</v>
      </c>
      <c r="M135" s="21">
        <v>2.6351106208515061E-6</v>
      </c>
      <c r="N135" s="21">
        <v>1.2731882748817095E-5</v>
      </c>
      <c r="O135" s="21">
        <v>2.2791847443848179E-6</v>
      </c>
      <c r="P135" s="21">
        <v>1.3763818370983288E-5</v>
      </c>
      <c r="Q135" s="21">
        <v>5.1344170231447687E-5</v>
      </c>
      <c r="R135" s="21">
        <v>1.3931442045166001E-4</v>
      </c>
      <c r="S135" s="21">
        <v>8.836365731209274E-6</v>
      </c>
      <c r="T135" s="21">
        <v>1.7200602975311738E-5</v>
      </c>
      <c r="U135" s="21">
        <v>2.4412454751855912E-5</v>
      </c>
      <c r="V135" s="21">
        <v>9.3678660112304889E-6</v>
      </c>
      <c r="W135" s="21">
        <v>1.1326422683964372E-5</v>
      </c>
      <c r="X135" s="21">
        <v>1.0394700545410948E-5</v>
      </c>
      <c r="Y135" s="21">
        <v>4.7901681124770403E-6</v>
      </c>
      <c r="Z135" s="21">
        <v>9.3020099155303058E-6</v>
      </c>
    </row>
    <row r="136" spans="1:26" x14ac:dyDescent="0.2">
      <c r="A136" t="s">
        <v>137</v>
      </c>
      <c r="B136" t="s">
        <v>3</v>
      </c>
      <c r="C136" s="21">
        <v>1.3990925891554959E-3</v>
      </c>
      <c r="D136" s="21">
        <v>1.1611472255860962E-3</v>
      </c>
      <c r="E136" s="21">
        <v>1.8318592624000469E-3</v>
      </c>
      <c r="F136" s="21">
        <v>1.9897397036692092E-3</v>
      </c>
      <c r="G136" s="21">
        <v>1.7753834946125763E-3</v>
      </c>
      <c r="H136" s="21">
        <v>3.920706678536123E-7</v>
      </c>
      <c r="I136" s="21">
        <v>3.6611845375615633E-6</v>
      </c>
      <c r="J136" s="21">
        <v>5.2527653141063786E-8</v>
      </c>
      <c r="K136" s="21">
        <v>5.3548047409650732E-8</v>
      </c>
      <c r="L136" s="21">
        <v>2.964768762420626E-7</v>
      </c>
      <c r="M136" s="21">
        <v>3.5664043896040664E-8</v>
      </c>
      <c r="N136" s="21">
        <v>5.4915966708664002E-7</v>
      </c>
      <c r="O136" s="21">
        <v>5.4925826158027134E-8</v>
      </c>
      <c r="P136" s="21">
        <v>4.0106529113451454E-4</v>
      </c>
      <c r="Q136" s="21">
        <v>3.3294114084895529E-3</v>
      </c>
      <c r="R136" s="21">
        <v>1.3148796949238408E-3</v>
      </c>
      <c r="S136" s="21">
        <v>1.2050248835608632E-7</v>
      </c>
      <c r="T136" s="21">
        <v>3.9554481124699744E-7</v>
      </c>
      <c r="U136" s="21">
        <v>7.473569681902053E-5</v>
      </c>
      <c r="V136" s="21">
        <v>1.5604512764221493E-7</v>
      </c>
      <c r="W136" s="21">
        <v>1.8485707169354236E-7</v>
      </c>
      <c r="X136" s="21">
        <v>3.6408285475005735E-7</v>
      </c>
      <c r="Y136" s="21">
        <v>8.5506284413374521E-8</v>
      </c>
      <c r="Z136" s="21">
        <v>1.6347313141036689E-7</v>
      </c>
    </row>
    <row r="137" spans="1:26" x14ac:dyDescent="0.2">
      <c r="A137" t="s">
        <v>138</v>
      </c>
      <c r="B137" t="s">
        <v>3</v>
      </c>
      <c r="C137" s="21">
        <v>3.2347197887183177E-4</v>
      </c>
      <c r="D137" s="21">
        <v>1.141336370875124E-3</v>
      </c>
      <c r="E137" s="21">
        <v>8.1638126505723541E-4</v>
      </c>
      <c r="F137" s="21">
        <v>1.9295908710798867E-3</v>
      </c>
      <c r="G137" s="21">
        <v>1.6211566110488106E-3</v>
      </c>
      <c r="H137" s="21">
        <v>9.2535183282107884E-7</v>
      </c>
      <c r="I137" s="21">
        <v>1.127003768033738E-6</v>
      </c>
      <c r="J137" s="21">
        <v>9.3436808757633452E-7</v>
      </c>
      <c r="K137" s="21">
        <v>1.0534397803082817E-6</v>
      </c>
      <c r="L137" s="21">
        <v>1.4794806742880267E-7</v>
      </c>
      <c r="M137" s="21">
        <v>6.5092316425326555E-7</v>
      </c>
      <c r="N137" s="21">
        <v>7.6693895265192835E-8</v>
      </c>
      <c r="O137" s="21">
        <v>9.7302682910576991E-7</v>
      </c>
      <c r="P137" s="21">
        <v>7.381229091705476E-5</v>
      </c>
      <c r="Q137" s="21">
        <v>2.2391801436196746E-3</v>
      </c>
      <c r="R137" s="21">
        <v>1.8981859433909154E-3</v>
      </c>
      <c r="S137" s="21">
        <v>9.2613057431200433E-7</v>
      </c>
      <c r="T137" s="21">
        <v>3.8515588541876853E-7</v>
      </c>
      <c r="U137" s="21">
        <v>1.9018432939924274E-5</v>
      </c>
      <c r="V137" s="21">
        <v>9.5745882295147811E-7</v>
      </c>
      <c r="W137" s="21">
        <v>3.7906043096147168E-7</v>
      </c>
      <c r="X137" s="21">
        <v>7.239802332010555E-7</v>
      </c>
      <c r="Y137" s="21">
        <v>4.3212038257461242E-7</v>
      </c>
      <c r="Z137" s="21">
        <v>4.8853024752176551E-7</v>
      </c>
    </row>
    <row r="138" spans="1:26" x14ac:dyDescent="0.2">
      <c r="A138" t="s">
        <v>139</v>
      </c>
      <c r="B138" t="s">
        <v>3</v>
      </c>
      <c r="C138" s="21">
        <v>1.9445015192588709E-3</v>
      </c>
      <c r="D138" s="21">
        <v>1.1290696636304801E-3</v>
      </c>
      <c r="E138" s="21">
        <v>1.576943865804172E-3</v>
      </c>
      <c r="F138" s="21">
        <v>1.8274909170717863E-3</v>
      </c>
      <c r="G138" s="21">
        <v>1.1316517513649479E-3</v>
      </c>
      <c r="H138" s="21">
        <v>2.9353552265778534E-3</v>
      </c>
      <c r="I138" s="21">
        <v>1.5876024595528582E-3</v>
      </c>
      <c r="J138" s="21">
        <v>2.6986360574827064E-3</v>
      </c>
      <c r="K138" s="21">
        <v>1.2651715483465646E-3</v>
      </c>
      <c r="L138" s="21">
        <v>1.2025067547914179E-5</v>
      </c>
      <c r="M138" s="21">
        <v>1.5099300952777723E-3</v>
      </c>
      <c r="N138" s="21">
        <v>1.7167480827559887E-5</v>
      </c>
      <c r="O138" s="21">
        <v>1.7363598114731825E-3</v>
      </c>
      <c r="P138" s="21">
        <v>1.1163538737606683E-3</v>
      </c>
      <c r="Q138" s="21">
        <v>7.2411280340805054E-4</v>
      </c>
      <c r="R138" s="21">
        <v>7.4225107639959203E-4</v>
      </c>
      <c r="S138" s="21">
        <v>1.1970795655325593E-3</v>
      </c>
      <c r="T138" s="21">
        <v>4.492784937448073E-4</v>
      </c>
      <c r="U138" s="21">
        <v>3.9348452319310233E-4</v>
      </c>
      <c r="V138" s="21">
        <v>1.2969030735092962E-3</v>
      </c>
      <c r="W138" s="21">
        <v>2.1372145627006969E-3</v>
      </c>
      <c r="X138" s="21">
        <v>1.9649071637053619E-3</v>
      </c>
      <c r="Y138" s="21">
        <v>1.3912235700130782E-3</v>
      </c>
      <c r="Z138" s="21">
        <v>3.1103054806612424E-3</v>
      </c>
    </row>
    <row r="139" spans="1:26" x14ac:dyDescent="0.2">
      <c r="A139" t="s">
        <v>140</v>
      </c>
      <c r="B139" t="s">
        <v>3</v>
      </c>
      <c r="C139" s="21">
        <v>2.6965096483748543E-4</v>
      </c>
      <c r="D139" s="21">
        <v>1.1252117231633852E-3</v>
      </c>
      <c r="E139" s="21">
        <v>6.7144248562838046E-4</v>
      </c>
      <c r="F139" s="21">
        <v>1.4868738274698176E-3</v>
      </c>
      <c r="G139" s="21">
        <v>1.5668824482451785E-3</v>
      </c>
      <c r="H139" s="21">
        <v>8.7283677185227652E-8</v>
      </c>
      <c r="I139" s="21">
        <v>7.9672581707215618E-7</v>
      </c>
      <c r="J139" s="21">
        <v>0</v>
      </c>
      <c r="K139" s="21">
        <v>7.0258765240144113E-8</v>
      </c>
      <c r="L139" s="21">
        <v>1.8350273802059386E-7</v>
      </c>
      <c r="M139" s="21">
        <v>0</v>
      </c>
      <c r="N139" s="21">
        <v>3.0628358390030432E-8</v>
      </c>
      <c r="O139" s="21">
        <v>0</v>
      </c>
      <c r="P139" s="21">
        <v>7.5877357268178982E-5</v>
      </c>
      <c r="Q139" s="21">
        <v>1.5554623679492345E-3</v>
      </c>
      <c r="R139" s="21">
        <v>1.4186129771890917E-3</v>
      </c>
      <c r="S139" s="21">
        <v>8.7548260529486543E-8</v>
      </c>
      <c r="T139" s="21">
        <v>2.0994280465517564E-7</v>
      </c>
      <c r="U139" s="21">
        <v>1.5510676413725652E-5</v>
      </c>
      <c r="V139" s="21">
        <v>7.113163890443162E-8</v>
      </c>
      <c r="W139" s="21">
        <v>1.0789069247460636E-7</v>
      </c>
      <c r="X139" s="21">
        <v>1.3521027412592428E-7</v>
      </c>
      <c r="Y139" s="21">
        <v>8.8351159661140234E-9</v>
      </c>
      <c r="Z139" s="21">
        <v>6.6092433103617743E-9</v>
      </c>
    </row>
    <row r="140" spans="1:26" x14ac:dyDescent="0.2">
      <c r="A140" t="s">
        <v>141</v>
      </c>
      <c r="B140" t="s">
        <v>3</v>
      </c>
      <c r="C140" s="21">
        <v>8.2120059595381153E-3</v>
      </c>
      <c r="D140" s="21">
        <v>1.1238796986545417E-3</v>
      </c>
      <c r="E140" s="21">
        <v>3.0170471432686345E-3</v>
      </c>
      <c r="F140" s="21">
        <v>8.3915858573592168E-4</v>
      </c>
      <c r="G140" s="21">
        <v>1.5350538811956904E-3</v>
      </c>
      <c r="H140" s="21">
        <v>7.2688559175903354E-7</v>
      </c>
      <c r="I140" s="21">
        <v>1.584499898420168E-4</v>
      </c>
      <c r="J140" s="21">
        <v>4.0234878442857045E-8</v>
      </c>
      <c r="K140" s="21">
        <v>4.4909476424867321E-8</v>
      </c>
      <c r="L140" s="21">
        <v>2.4889121246784155E-4</v>
      </c>
      <c r="M140" s="21">
        <v>3.306066984646131E-8</v>
      </c>
      <c r="N140" s="21">
        <v>7.8251118697859792E-6</v>
      </c>
      <c r="O140" s="21">
        <v>3.1692022633689849E-8</v>
      </c>
      <c r="P140" s="21">
        <v>1.924481158736772E-3</v>
      </c>
      <c r="Q140" s="21">
        <v>1.6414837119429399E-3</v>
      </c>
      <c r="R140" s="21">
        <v>6.0933609595400725E-4</v>
      </c>
      <c r="S140" s="21">
        <v>1.0056652845362158E-7</v>
      </c>
      <c r="T140" s="21">
        <v>6.406604254738186E-6</v>
      </c>
      <c r="U140" s="21">
        <v>4.3651445920353917E-3</v>
      </c>
      <c r="V140" s="21">
        <v>2.2911092687870343E-8</v>
      </c>
      <c r="W140" s="21">
        <v>2.1547646580223391E-8</v>
      </c>
      <c r="X140" s="21">
        <v>1.7555872422193965E-8</v>
      </c>
      <c r="Y140" s="21">
        <v>2.7642023057219879E-9</v>
      </c>
      <c r="Z140" s="21">
        <v>1.1187839509733132E-8</v>
      </c>
    </row>
    <row r="141" spans="1:26" x14ac:dyDescent="0.2">
      <c r="A141" t="s">
        <v>142</v>
      </c>
      <c r="B141" t="s">
        <v>3</v>
      </c>
      <c r="C141" s="21">
        <v>1.4482112481949906E-3</v>
      </c>
      <c r="D141" s="21">
        <v>1.1178976138820065E-3</v>
      </c>
      <c r="E141" s="21">
        <v>1.1150083101555974E-3</v>
      </c>
      <c r="F141" s="21">
        <v>1.3550562540073985E-3</v>
      </c>
      <c r="G141" s="21">
        <v>1.0325256715836885E-3</v>
      </c>
      <c r="H141" s="21">
        <v>2.6344124872064462E-3</v>
      </c>
      <c r="I141" s="21">
        <v>1.1229672722356647E-3</v>
      </c>
      <c r="J141" s="21">
        <v>2.1733250356882759E-3</v>
      </c>
      <c r="K141" s="21">
        <v>2.360011266300329E-3</v>
      </c>
      <c r="L141" s="21">
        <v>8.4633165812160281E-5</v>
      </c>
      <c r="M141" s="21">
        <v>2.710384781844048E-3</v>
      </c>
      <c r="N141" s="21">
        <v>1.0608623247834524E-4</v>
      </c>
      <c r="O141" s="21">
        <v>2.7613634495053424E-3</v>
      </c>
      <c r="P141" s="21">
        <v>1.9938805243246305E-3</v>
      </c>
      <c r="Q141" s="21">
        <v>1.7104238565521692E-3</v>
      </c>
      <c r="R141" s="21">
        <v>1.5203465006893111E-3</v>
      </c>
      <c r="S141" s="21">
        <v>2.3640898060544612E-3</v>
      </c>
      <c r="T141" s="21">
        <v>9.55971194517531E-4</v>
      </c>
      <c r="U141" s="21">
        <v>8.0829020626244107E-4</v>
      </c>
      <c r="V141" s="21">
        <v>2.4438817600154262E-3</v>
      </c>
      <c r="W141" s="21">
        <v>2.594532363804399E-3</v>
      </c>
      <c r="X141" s="21">
        <v>3.5242997371104172E-3</v>
      </c>
      <c r="Y141" s="21">
        <v>2.5404454871200115E-3</v>
      </c>
      <c r="Z141" s="21">
        <v>3.7384569557492781E-3</v>
      </c>
    </row>
    <row r="142" spans="1:26" x14ac:dyDescent="0.2">
      <c r="A142" t="s">
        <v>143</v>
      </c>
      <c r="B142" t="s">
        <v>3</v>
      </c>
      <c r="C142" s="21">
        <v>1.1923311805737938E-3</v>
      </c>
      <c r="D142" s="21">
        <v>1.1043489293725802E-3</v>
      </c>
      <c r="E142" s="21">
        <v>1.176239081403634E-3</v>
      </c>
      <c r="F142" s="21">
        <v>1.3548282395603006E-3</v>
      </c>
      <c r="G142" s="21">
        <v>9.4356059757275416E-4</v>
      </c>
      <c r="H142" s="21">
        <v>1.957709521477257E-3</v>
      </c>
      <c r="I142" s="21">
        <v>1.4235787742031217E-3</v>
      </c>
      <c r="J142" s="21">
        <v>1.6101364284586421E-3</v>
      </c>
      <c r="K142" s="21">
        <v>1.8617401015446704E-3</v>
      </c>
      <c r="L142" s="21">
        <v>7.3849394594980254E-4</v>
      </c>
      <c r="M142" s="21">
        <v>1.5319138875649063E-3</v>
      </c>
      <c r="N142" s="21">
        <v>9.1121422863310868E-4</v>
      </c>
      <c r="O142" s="21">
        <v>1.4122188722315687E-3</v>
      </c>
      <c r="P142" s="21">
        <v>1.6214821299310432E-3</v>
      </c>
      <c r="Q142" s="21">
        <v>1.9067587990879032E-3</v>
      </c>
      <c r="R142" s="21">
        <v>1.5852923018786795E-3</v>
      </c>
      <c r="S142" s="21">
        <v>1.6696646483108581E-3</v>
      </c>
      <c r="T142" s="21">
        <v>9.8753023224046723E-4</v>
      </c>
      <c r="U142" s="21">
        <v>8.9833172757404392E-4</v>
      </c>
      <c r="V142" s="21">
        <v>1.2146491209192348E-3</v>
      </c>
      <c r="W142" s="21">
        <v>1.2045783068414034E-3</v>
      </c>
      <c r="X142" s="21">
        <v>1.3120556777313328E-3</v>
      </c>
      <c r="Y142" s="21">
        <v>1.6179297946734325E-3</v>
      </c>
      <c r="Z142" s="21">
        <v>1.556528580205073E-3</v>
      </c>
    </row>
    <row r="143" spans="1:26" x14ac:dyDescent="0.2">
      <c r="A143" t="s">
        <v>144</v>
      </c>
      <c r="B143" t="s">
        <v>3</v>
      </c>
      <c r="C143" s="21">
        <v>9.9816684506896965E-4</v>
      </c>
      <c r="D143" s="21">
        <v>1.0946701156393942E-3</v>
      </c>
      <c r="E143" s="21">
        <v>1.0988257506425157E-3</v>
      </c>
      <c r="F143" s="21">
        <v>1.2474328161259339E-3</v>
      </c>
      <c r="G143" s="21">
        <v>9.0959735825427851E-4</v>
      </c>
      <c r="H143" s="21">
        <v>1.9291274334141684E-3</v>
      </c>
      <c r="I143" s="21">
        <v>9.9951343159515702E-4</v>
      </c>
      <c r="J143" s="21">
        <v>1.8575691901720872E-3</v>
      </c>
      <c r="K143" s="21">
        <v>1.7237570397597895E-3</v>
      </c>
      <c r="L143" s="21">
        <v>3.5709208480388016E-4</v>
      </c>
      <c r="M143" s="21">
        <v>2.0000882955147582E-3</v>
      </c>
      <c r="N143" s="21">
        <v>5.5348937457104475E-4</v>
      </c>
      <c r="O143" s="21">
        <v>1.9074024615106497E-3</v>
      </c>
      <c r="P143" s="21">
        <v>1.4560426297124762E-3</v>
      </c>
      <c r="Q143" s="21">
        <v>1.0852276013135051E-3</v>
      </c>
      <c r="R143" s="21">
        <v>1.1221023071422867E-3</v>
      </c>
      <c r="S143" s="21">
        <v>1.8977214895612158E-3</v>
      </c>
      <c r="T143" s="21">
        <v>8.1125390636561522E-4</v>
      </c>
      <c r="U143" s="21">
        <v>6.5390315470134196E-4</v>
      </c>
      <c r="V143" s="21">
        <v>1.9019935879845014E-3</v>
      </c>
      <c r="W143" s="21">
        <v>2.2223559781601684E-3</v>
      </c>
      <c r="X143" s="21">
        <v>2.2270950147828049E-3</v>
      </c>
      <c r="Y143" s="21">
        <v>2.0621991925939102E-3</v>
      </c>
      <c r="Z143" s="21">
        <v>1.7957401927497618E-3</v>
      </c>
    </row>
    <row r="144" spans="1:26" x14ac:dyDescent="0.2">
      <c r="A144" t="s">
        <v>145</v>
      </c>
      <c r="B144" t="s">
        <v>3</v>
      </c>
      <c r="C144" s="21">
        <v>4.5370973607523318E-5</v>
      </c>
      <c r="D144" s="21">
        <v>1.0597871579665994E-3</v>
      </c>
      <c r="E144" s="21">
        <v>2.2026995083931935E-4</v>
      </c>
      <c r="F144" s="21">
        <v>1.5298116159068553E-3</v>
      </c>
      <c r="G144" s="21">
        <v>2.0594263354654207E-3</v>
      </c>
      <c r="H144" s="21">
        <v>4.966443063020975E-8</v>
      </c>
      <c r="I144" s="21">
        <v>6.0275322158055872E-7</v>
      </c>
      <c r="J144" s="21">
        <v>0</v>
      </c>
      <c r="K144" s="21">
        <v>0</v>
      </c>
      <c r="L144" s="21">
        <v>1.7292379344976426E-7</v>
      </c>
      <c r="M144" s="21">
        <v>0</v>
      </c>
      <c r="N144" s="21">
        <v>2.8242509146121779E-8</v>
      </c>
      <c r="O144" s="21">
        <v>2.4226329318367098E-8</v>
      </c>
      <c r="P144" s="21">
        <v>9.6490414657597032E-6</v>
      </c>
      <c r="Q144" s="21">
        <v>1.2862075640367049E-3</v>
      </c>
      <c r="R144" s="21">
        <v>1.8475095774483391E-3</v>
      </c>
      <c r="S144" s="21">
        <v>0</v>
      </c>
      <c r="T144" s="21">
        <v>2.2431765629970242E-7</v>
      </c>
      <c r="U144" s="21">
        <v>5.0918370831121548E-6</v>
      </c>
      <c r="V144" s="21">
        <v>4.9639728560969869E-8</v>
      </c>
      <c r="W144" s="21">
        <v>5.2377760448256768E-8</v>
      </c>
      <c r="X144" s="21">
        <v>2.8117863544336119E-7</v>
      </c>
      <c r="Y144" s="21">
        <v>4.6789701887844257E-8</v>
      </c>
      <c r="Z144" s="21">
        <v>3.5616493229017957E-8</v>
      </c>
    </row>
    <row r="145" spans="1:26" x14ac:dyDescent="0.2">
      <c r="A145" t="s">
        <v>146</v>
      </c>
      <c r="B145" t="s">
        <v>3</v>
      </c>
      <c r="C145" s="21">
        <v>9.4464059879847636E-4</v>
      </c>
      <c r="D145" s="21">
        <v>1.0468132609579152E-3</v>
      </c>
      <c r="E145" s="21">
        <v>1.2523024474899458E-3</v>
      </c>
      <c r="F145" s="21">
        <v>1.775131149246767E-3</v>
      </c>
      <c r="G145" s="21">
        <v>2.1299739569962399E-3</v>
      </c>
      <c r="H145" s="21">
        <v>3.3352697468130002E-7</v>
      </c>
      <c r="I145" s="21">
        <v>2.6275046447430518E-6</v>
      </c>
      <c r="J145" s="21">
        <v>9.4118949476732587E-8</v>
      </c>
      <c r="K145" s="21">
        <v>1.3398771047967833E-7</v>
      </c>
      <c r="L145" s="21">
        <v>8.8363812984012394E-7</v>
      </c>
      <c r="M145" s="21">
        <v>2.3028361800532865E-7</v>
      </c>
      <c r="N145" s="21">
        <v>8.258877010171347E-7</v>
      </c>
      <c r="O145" s="21">
        <v>3.3032099348120959E-7</v>
      </c>
      <c r="P145" s="21">
        <v>1.9920730619484253E-4</v>
      </c>
      <c r="Q145" s="21">
        <v>2.4532977955237035E-3</v>
      </c>
      <c r="R145" s="21">
        <v>2.0129958751822631E-3</v>
      </c>
      <c r="S145" s="21">
        <v>2.9141911030088442E-7</v>
      </c>
      <c r="T145" s="21">
        <v>9.300729322130063E-7</v>
      </c>
      <c r="U145" s="21">
        <v>4.7287819473386159E-5</v>
      </c>
      <c r="V145" s="21">
        <v>4.9044475488072043E-7</v>
      </c>
      <c r="W145" s="21">
        <v>7.4981536073924825E-7</v>
      </c>
      <c r="X145" s="21">
        <v>1.4016539930374055E-6</v>
      </c>
      <c r="Y145" s="21">
        <v>3.5817544299782035E-7</v>
      </c>
      <c r="Z145" s="21">
        <v>5.1615811783979075E-7</v>
      </c>
    </row>
    <row r="146" spans="1:26" x14ac:dyDescent="0.2">
      <c r="A146" t="s">
        <v>147</v>
      </c>
      <c r="B146" t="s">
        <v>3</v>
      </c>
      <c r="C146" s="21">
        <v>8.7217797503075429E-4</v>
      </c>
      <c r="D146" s="21">
        <v>1.0462906855872888E-3</v>
      </c>
      <c r="E146" s="21">
        <v>9.2383390378270491E-4</v>
      </c>
      <c r="F146" s="21">
        <v>1.0219451990830192E-3</v>
      </c>
      <c r="G146" s="21">
        <v>8.9515823365342339E-4</v>
      </c>
      <c r="H146" s="21">
        <v>1.269634669240619E-3</v>
      </c>
      <c r="I146" s="21">
        <v>1.7548355398635535E-3</v>
      </c>
      <c r="J146" s="21">
        <v>1.0548462628456373E-3</v>
      </c>
      <c r="K146" s="21">
        <v>1.035019442236419E-3</v>
      </c>
      <c r="L146" s="21">
        <v>2.2582560114470331E-3</v>
      </c>
      <c r="M146" s="21">
        <v>1.0666734371439252E-3</v>
      </c>
      <c r="N146" s="21">
        <v>2.291691304358546E-3</v>
      </c>
      <c r="O146" s="21">
        <v>9.4668932323709737E-4</v>
      </c>
      <c r="P146" s="21">
        <v>1.1516240254372059E-3</v>
      </c>
      <c r="Q146" s="21">
        <v>1.1713228179585471E-3</v>
      </c>
      <c r="R146" s="21">
        <v>1.115152919837035E-3</v>
      </c>
      <c r="S146" s="21">
        <v>1.1883091303471123E-3</v>
      </c>
      <c r="T146" s="21">
        <v>1.5312716987967098E-3</v>
      </c>
      <c r="U146" s="21">
        <v>1.1879712815767727E-3</v>
      </c>
      <c r="V146" s="21">
        <v>8.7617631404266394E-4</v>
      </c>
      <c r="W146" s="21">
        <v>1.176765453348765E-3</v>
      </c>
      <c r="X146" s="21">
        <v>9.2324190111431218E-4</v>
      </c>
      <c r="Y146" s="21">
        <v>1.1513557202707924E-3</v>
      </c>
      <c r="Z146" s="21">
        <v>9.0211630541599513E-4</v>
      </c>
    </row>
    <row r="147" spans="1:26" x14ac:dyDescent="0.2">
      <c r="A147" t="s">
        <v>148</v>
      </c>
      <c r="B147" t="s">
        <v>3</v>
      </c>
      <c r="C147" s="21">
        <v>1.1239455908520837E-3</v>
      </c>
      <c r="D147" s="21">
        <v>1.038503959562561E-3</v>
      </c>
      <c r="E147" s="21">
        <v>8.8800000151953472E-4</v>
      </c>
      <c r="F147" s="21">
        <v>1.0148083871879456E-3</v>
      </c>
      <c r="G147" s="21">
        <v>9.4891346671883438E-4</v>
      </c>
      <c r="H147" s="21">
        <v>2.5133798027820063E-3</v>
      </c>
      <c r="I147" s="21">
        <v>7.6126628528733317E-4</v>
      </c>
      <c r="J147" s="21">
        <v>2.2712674436366608E-3</v>
      </c>
      <c r="K147" s="21">
        <v>1.0456767881059995E-3</v>
      </c>
      <c r="L147" s="21">
        <v>3.1724845673287944E-4</v>
      </c>
      <c r="M147" s="21">
        <v>1.3967908102154244E-3</v>
      </c>
      <c r="N147" s="21">
        <v>4.9145504354834561E-4</v>
      </c>
      <c r="O147" s="21">
        <v>1.1208184361629569E-3</v>
      </c>
      <c r="P147" s="21">
        <v>1.3251796838186617E-3</v>
      </c>
      <c r="Q147" s="21">
        <v>7.2628355085848381E-4</v>
      </c>
      <c r="R147" s="21">
        <v>8.8540492884233151E-4</v>
      </c>
      <c r="S147" s="21">
        <v>1.3794608602268354E-3</v>
      </c>
      <c r="T147" s="21">
        <v>4.6134321652280545E-4</v>
      </c>
      <c r="U147" s="21">
        <v>3.2587044756279647E-4</v>
      </c>
      <c r="V147" s="21">
        <v>1.2646936586003042E-3</v>
      </c>
      <c r="W147" s="21">
        <v>1.0407187597217197E-3</v>
      </c>
      <c r="X147" s="21">
        <v>1.2626859299279048E-3</v>
      </c>
      <c r="Y147" s="21">
        <v>1.4249419708387469E-3</v>
      </c>
      <c r="Z147" s="21">
        <v>9.7157640098607934E-4</v>
      </c>
    </row>
    <row r="148" spans="1:26" x14ac:dyDescent="0.2">
      <c r="A148" t="s">
        <v>149</v>
      </c>
      <c r="B148" t="s">
        <v>3</v>
      </c>
      <c r="C148" s="21">
        <v>5.7374110550213037E-4</v>
      </c>
      <c r="D148" s="21">
        <v>1.0335849290510676E-3</v>
      </c>
      <c r="E148" s="21">
        <v>6.7283040072367356E-4</v>
      </c>
      <c r="F148" s="21">
        <v>7.4655026829362995E-4</v>
      </c>
      <c r="G148" s="21">
        <v>1.112197095863233E-3</v>
      </c>
      <c r="H148" s="21">
        <v>1.4958062357593677E-3</v>
      </c>
      <c r="I148" s="21">
        <v>4.6813631125432008E-4</v>
      </c>
      <c r="J148" s="21">
        <v>1.2875781413123435E-3</v>
      </c>
      <c r="K148" s="21">
        <v>7.3935605654938024E-4</v>
      </c>
      <c r="L148" s="21">
        <v>6.5074333550144489E-5</v>
      </c>
      <c r="M148" s="21">
        <v>5.5941667380287664E-4</v>
      </c>
      <c r="N148" s="21">
        <v>3.0060279372774985E-5</v>
      </c>
      <c r="O148" s="21">
        <v>5.0932339179719668E-4</v>
      </c>
      <c r="P148" s="21">
        <v>1.1234581103318363E-3</v>
      </c>
      <c r="Q148" s="21">
        <v>7.7384281551885021E-4</v>
      </c>
      <c r="R148" s="21">
        <v>5.2962148500146052E-4</v>
      </c>
      <c r="S148" s="21">
        <v>8.7370791211013063E-4</v>
      </c>
      <c r="T148" s="21">
        <v>3.5659640809836807E-4</v>
      </c>
      <c r="U148" s="21">
        <v>1.8060539135165228E-4</v>
      </c>
      <c r="V148" s="21">
        <v>2.4821978520787061E-4</v>
      </c>
      <c r="W148" s="21">
        <v>6.2171939196746604E-5</v>
      </c>
      <c r="X148" s="21">
        <v>3.794512027137162E-4</v>
      </c>
      <c r="Y148" s="21">
        <v>9.4677526665458168E-5</v>
      </c>
      <c r="Z148" s="21">
        <v>1.3511878157541999E-4</v>
      </c>
    </row>
    <row r="149" spans="1:26" x14ac:dyDescent="0.2">
      <c r="A149" t="s">
        <v>150</v>
      </c>
      <c r="B149" t="s">
        <v>3</v>
      </c>
      <c r="C149" s="21">
        <v>1.5939859092397579E-3</v>
      </c>
      <c r="D149" s="21">
        <v>1.0291618427357718E-3</v>
      </c>
      <c r="E149" s="21">
        <v>1.2967202656651051E-3</v>
      </c>
      <c r="F149" s="21">
        <v>1.6801334151370013E-3</v>
      </c>
      <c r="G149" s="21">
        <v>9.2906306772128978E-4</v>
      </c>
      <c r="H149" s="21">
        <v>2.7458488763468527E-3</v>
      </c>
      <c r="I149" s="21">
        <v>1.5987032039981104E-3</v>
      </c>
      <c r="J149" s="21">
        <v>2.6104249844125043E-3</v>
      </c>
      <c r="K149" s="21">
        <v>1.6874627210948555E-3</v>
      </c>
      <c r="L149" s="21">
        <v>2.3301188304295438E-5</v>
      </c>
      <c r="M149" s="21">
        <v>2.8894751934045418E-3</v>
      </c>
      <c r="N149" s="21">
        <v>2.7831456077394738E-5</v>
      </c>
      <c r="O149" s="21">
        <v>2.6042555778988188E-3</v>
      </c>
      <c r="P149" s="21">
        <v>1.0762825937287405E-3</v>
      </c>
      <c r="Q149" s="21">
        <v>5.581958448942206E-4</v>
      </c>
      <c r="R149" s="21">
        <v>6.5749120036974083E-4</v>
      </c>
      <c r="S149" s="21">
        <v>1.1303205316918353E-3</v>
      </c>
      <c r="T149" s="21">
        <v>3.7579032959734262E-4</v>
      </c>
      <c r="U149" s="21">
        <v>3.2924884571996523E-4</v>
      </c>
      <c r="V149" s="21">
        <v>2.0480126040110635E-3</v>
      </c>
      <c r="W149" s="21">
        <v>4.0941298052597185E-3</v>
      </c>
      <c r="X149" s="21">
        <v>3.3505761619378916E-3</v>
      </c>
      <c r="Y149" s="21">
        <v>2.8965261263863844E-3</v>
      </c>
      <c r="Z149" s="21">
        <v>4.603205241725237E-3</v>
      </c>
    </row>
    <row r="150" spans="1:26" x14ac:dyDescent="0.2">
      <c r="A150" t="s">
        <v>151</v>
      </c>
      <c r="B150" t="s">
        <v>3</v>
      </c>
      <c r="C150" s="21">
        <v>1.1877346636452234E-3</v>
      </c>
      <c r="D150" s="21">
        <v>1.0271998554265923E-3</v>
      </c>
      <c r="E150" s="21">
        <v>1.3097586908196606E-3</v>
      </c>
      <c r="F150" s="21">
        <v>1.2633151649892678E-3</v>
      </c>
      <c r="G150" s="21">
        <v>1.1283954276605347E-3</v>
      </c>
      <c r="H150" s="21">
        <v>7.9958540313542013E-4</v>
      </c>
      <c r="I150" s="21">
        <v>5.6435337024280559E-3</v>
      </c>
      <c r="J150" s="21">
        <v>6.0257627340863781E-4</v>
      </c>
      <c r="K150" s="21">
        <v>2.1943638238240579E-4</v>
      </c>
      <c r="L150" s="21">
        <v>4.2993327239120383E-3</v>
      </c>
      <c r="M150" s="21">
        <v>4.4055903251466981E-4</v>
      </c>
      <c r="N150" s="21">
        <v>5.7784589386913159E-3</v>
      </c>
      <c r="O150" s="21">
        <v>4.371026962209705E-4</v>
      </c>
      <c r="P150" s="21">
        <v>1.067102166871811E-3</v>
      </c>
      <c r="Q150" s="21">
        <v>1.238954407817183E-3</v>
      </c>
      <c r="R150" s="21">
        <v>1.2347650594316691E-3</v>
      </c>
      <c r="S150" s="21">
        <v>7.0499272610378787E-4</v>
      </c>
      <c r="T150" s="21">
        <v>4.6824945302863536E-3</v>
      </c>
      <c r="U150" s="21">
        <v>2.4543904142364991E-3</v>
      </c>
      <c r="V150" s="21">
        <v>4.6041420798223552E-4</v>
      </c>
      <c r="W150" s="21">
        <v>6.1922575311082744E-4</v>
      </c>
      <c r="X150" s="21">
        <v>4.2884365985383399E-4</v>
      </c>
      <c r="Y150" s="21">
        <v>7.0266174999782821E-4</v>
      </c>
      <c r="Z150" s="21">
        <v>7.6152244154147563E-4</v>
      </c>
    </row>
    <row r="151" spans="1:26" x14ac:dyDescent="0.2">
      <c r="A151" t="s">
        <v>152</v>
      </c>
      <c r="B151" t="s">
        <v>3</v>
      </c>
      <c r="C151" s="21">
        <v>8.2726288484920979E-4</v>
      </c>
      <c r="D151" s="21">
        <v>1.0222257726536842E-3</v>
      </c>
      <c r="E151" s="21">
        <v>8.9383067895906917E-4</v>
      </c>
      <c r="F151" s="21">
        <v>1.0594151350316156E-3</v>
      </c>
      <c r="G151" s="21">
        <v>8.8498972629127656E-4</v>
      </c>
      <c r="H151" s="21">
        <v>1.6872721961979113E-3</v>
      </c>
      <c r="I151" s="21">
        <v>9.4438783867987336E-4</v>
      </c>
      <c r="J151" s="21">
        <v>1.6637233308699974E-3</v>
      </c>
      <c r="K151" s="21">
        <v>1.0848925491234065E-3</v>
      </c>
      <c r="L151" s="21">
        <v>2.9710579231450451E-4</v>
      </c>
      <c r="M151" s="21">
        <v>9.8227011670326959E-4</v>
      </c>
      <c r="N151" s="21">
        <v>3.7253255782583459E-4</v>
      </c>
      <c r="O151" s="21">
        <v>9.9229493272393228E-4</v>
      </c>
      <c r="P151" s="21">
        <v>1.6580409150709437E-3</v>
      </c>
      <c r="Q151" s="21">
        <v>1.390432911187644E-3</v>
      </c>
      <c r="R151" s="21">
        <v>1.2439331784075676E-3</v>
      </c>
      <c r="S151" s="21">
        <v>1.8738744381032063E-3</v>
      </c>
      <c r="T151" s="21">
        <v>8.1817183613241615E-4</v>
      </c>
      <c r="U151" s="21">
        <v>7.6681119389165528E-4</v>
      </c>
      <c r="V151" s="21">
        <v>1.6465103689992759E-3</v>
      </c>
      <c r="W151" s="21">
        <v>8.3377113387373227E-4</v>
      </c>
      <c r="X151" s="21">
        <v>2.0975339479750387E-3</v>
      </c>
      <c r="Y151" s="21">
        <v>1.5656723956621185E-3</v>
      </c>
      <c r="Z151" s="21">
        <v>1.3804208873494915E-3</v>
      </c>
    </row>
    <row r="152" spans="1:26" x14ac:dyDescent="0.2">
      <c r="A152" t="s">
        <v>153</v>
      </c>
      <c r="B152" t="s">
        <v>3</v>
      </c>
      <c r="C152" s="21">
        <v>5.5767608428879867E-6</v>
      </c>
      <c r="D152" s="21">
        <v>1.002705790451121E-3</v>
      </c>
      <c r="E152" s="21">
        <v>2.2608626148352485E-5</v>
      </c>
      <c r="F152" s="21">
        <v>3.1882120597363431E-4</v>
      </c>
      <c r="G152" s="21">
        <v>1.0618812089094529E-3</v>
      </c>
      <c r="H152" s="21">
        <v>1.1450427249456639E-7</v>
      </c>
      <c r="I152" s="21">
        <v>2.6413466296236341E-7</v>
      </c>
      <c r="J152" s="21">
        <v>8.8973788043968116E-8</v>
      </c>
      <c r="K152" s="21">
        <v>9.8302922733172077E-8</v>
      </c>
      <c r="L152" s="21">
        <v>2.5991238445945526E-7</v>
      </c>
      <c r="M152" s="21">
        <v>9.2786843598141774E-8</v>
      </c>
      <c r="N152" s="21">
        <v>1.7058971864771951E-7</v>
      </c>
      <c r="O152" s="21">
        <v>1.0197890283189559E-7</v>
      </c>
      <c r="P152" s="21">
        <v>1.6429239440999899E-6</v>
      </c>
      <c r="Q152" s="21">
        <v>1.4031893145907305E-4</v>
      </c>
      <c r="R152" s="21">
        <v>1.4582330842966302E-3</v>
      </c>
      <c r="S152" s="21">
        <v>7.8980204893469618E-8</v>
      </c>
      <c r="T152" s="21">
        <v>2.0263546835486577E-7</v>
      </c>
      <c r="U152" s="21">
        <v>1.1077603324925417E-6</v>
      </c>
      <c r="V152" s="21">
        <v>1.8431605968714843E-7</v>
      </c>
      <c r="W152" s="21">
        <v>3.9910886487532611E-7</v>
      </c>
      <c r="X152" s="21">
        <v>5.5299135176752991E-7</v>
      </c>
      <c r="Y152" s="21">
        <v>1.32465795150616E-7</v>
      </c>
      <c r="Z152" s="21">
        <v>2.9105663060183313E-7</v>
      </c>
    </row>
    <row r="153" spans="1:26" x14ac:dyDescent="0.2">
      <c r="A153" t="s">
        <v>154</v>
      </c>
      <c r="B153" t="s">
        <v>3</v>
      </c>
      <c r="C153" s="21">
        <v>1.0558316395360551E-3</v>
      </c>
      <c r="D153" s="21">
        <v>9.954920810562012E-4</v>
      </c>
      <c r="E153" s="21">
        <v>1.1688738363936704E-3</v>
      </c>
      <c r="F153" s="21">
        <v>1.0197146263798455E-3</v>
      </c>
      <c r="G153" s="21">
        <v>1.3848516252449989E-3</v>
      </c>
      <c r="H153" s="21">
        <v>1.417127328099422E-7</v>
      </c>
      <c r="I153" s="21">
        <v>5.4830235874315395E-6</v>
      </c>
      <c r="J153" s="21">
        <v>0</v>
      </c>
      <c r="K153" s="21">
        <v>1.6616336135607572E-8</v>
      </c>
      <c r="L153" s="21">
        <v>3.408238756248031E-6</v>
      </c>
      <c r="M153" s="21">
        <v>7.075083896256781E-9</v>
      </c>
      <c r="N153" s="21">
        <v>8.4303151805432819E-8</v>
      </c>
      <c r="O153" s="21">
        <v>4.9798565821087926E-9</v>
      </c>
      <c r="P153" s="21">
        <v>2.8707886487631994E-4</v>
      </c>
      <c r="Q153" s="21">
        <v>1.5905830657412384E-3</v>
      </c>
      <c r="R153" s="21">
        <v>1.0298128487969821E-3</v>
      </c>
      <c r="S153" s="21">
        <v>1.671690785792687E-8</v>
      </c>
      <c r="T153" s="21">
        <v>3.4500762105212243E-7</v>
      </c>
      <c r="U153" s="21">
        <v>2.0000436313963942E-4</v>
      </c>
      <c r="V153" s="21">
        <v>4.4115433073493433E-8</v>
      </c>
      <c r="W153" s="21">
        <v>7.743383058564424E-8</v>
      </c>
      <c r="X153" s="21">
        <v>4.0309134930707716E-8</v>
      </c>
      <c r="Y153" s="21">
        <v>6.6067182822765167E-9</v>
      </c>
      <c r="Z153" s="21">
        <v>1.5124697591495575E-8</v>
      </c>
    </row>
    <row r="154" spans="1:26" x14ac:dyDescent="0.2">
      <c r="A154" t="s">
        <v>155</v>
      </c>
      <c r="B154" t="s">
        <v>3</v>
      </c>
      <c r="C154" s="21">
        <v>1.0313002286133708E-3</v>
      </c>
      <c r="D154" s="21">
        <v>9.9066257693209499E-4</v>
      </c>
      <c r="E154" s="21">
        <v>1.8056611451219343E-3</v>
      </c>
      <c r="F154" s="21">
        <v>1.5496002141721116E-3</v>
      </c>
      <c r="G154" s="21">
        <v>1.6106645405038428E-3</v>
      </c>
      <c r="H154" s="21">
        <v>2.9123176511469577E-7</v>
      </c>
      <c r="I154" s="21">
        <v>3.5609268504517949E-6</v>
      </c>
      <c r="J154" s="21">
        <v>2.2346016038968393E-7</v>
      </c>
      <c r="K154" s="21">
        <v>1.8960317920299544E-7</v>
      </c>
      <c r="L154" s="21">
        <v>2.604375165986098E-6</v>
      </c>
      <c r="M154" s="21">
        <v>1.8430682893088216E-7</v>
      </c>
      <c r="N154" s="21">
        <v>1.3689958030300301E-6</v>
      </c>
      <c r="O154" s="21">
        <v>4.2653516049736867E-7</v>
      </c>
      <c r="P154" s="21">
        <v>2.5213130367944688E-4</v>
      </c>
      <c r="Q154" s="21">
        <v>2.4607848044403886E-3</v>
      </c>
      <c r="R154" s="21">
        <v>1.6824881134314062E-3</v>
      </c>
      <c r="S154" s="21">
        <v>5.731499639201854E-7</v>
      </c>
      <c r="T154" s="21">
        <v>1.0757560683961838E-6</v>
      </c>
      <c r="U154" s="21">
        <v>5.2327186788939929E-5</v>
      </c>
      <c r="V154" s="21">
        <v>1.2193996472695117E-6</v>
      </c>
      <c r="W154" s="21">
        <v>1.3353490039689182E-6</v>
      </c>
      <c r="X154" s="21">
        <v>4.5952021915476234E-6</v>
      </c>
      <c r="Y154" s="21">
        <v>7.1826032880507649E-7</v>
      </c>
      <c r="Z154" s="21">
        <v>8.9197686864335947E-7</v>
      </c>
    </row>
    <row r="155" spans="1:26" x14ac:dyDescent="0.2">
      <c r="A155" t="s">
        <v>156</v>
      </c>
      <c r="B155" t="s">
        <v>3</v>
      </c>
      <c r="C155" s="21">
        <v>4.6557809601040451E-4</v>
      </c>
      <c r="D155" s="21">
        <v>9.8101505590910895E-4</v>
      </c>
      <c r="E155" s="21">
        <v>8.7006127266480685E-4</v>
      </c>
      <c r="F155" s="21">
        <v>7.882902167147479E-4</v>
      </c>
      <c r="G155" s="21">
        <v>7.2642557486817536E-4</v>
      </c>
      <c r="H155" s="21">
        <v>1.1368532056212309E-3</v>
      </c>
      <c r="I155" s="21">
        <v>6.3105069658196634E-4</v>
      </c>
      <c r="J155" s="21">
        <v>1.4727389218083817E-3</v>
      </c>
      <c r="K155" s="21">
        <v>1.7324799266216512E-3</v>
      </c>
      <c r="L155" s="21">
        <v>1.4673284763437719E-5</v>
      </c>
      <c r="M155" s="21">
        <v>1.091340173062431E-3</v>
      </c>
      <c r="N155" s="21">
        <v>3.857293952647088E-5</v>
      </c>
      <c r="O155" s="21">
        <v>1.3904483142333688E-3</v>
      </c>
      <c r="P155" s="21">
        <v>9.4117808671092683E-4</v>
      </c>
      <c r="Q155" s="21">
        <v>6.2973932845762106E-4</v>
      </c>
      <c r="R155" s="21">
        <v>5.8724914795862005E-4</v>
      </c>
      <c r="S155" s="21">
        <v>1.2387122014418453E-3</v>
      </c>
      <c r="T155" s="21">
        <v>4.374450640104371E-4</v>
      </c>
      <c r="U155" s="21">
        <v>4.012263104285085E-4</v>
      </c>
      <c r="V155" s="21">
        <v>1.3584473303900574E-3</v>
      </c>
      <c r="W155" s="21">
        <v>4.3269871088594242E-4</v>
      </c>
      <c r="X155" s="21">
        <v>1.0102671017801867E-3</v>
      </c>
      <c r="Y155" s="21">
        <v>7.3550737620196492E-4</v>
      </c>
      <c r="Z155" s="21">
        <v>7.2363101244813668E-4</v>
      </c>
    </row>
    <row r="156" spans="1:26" x14ac:dyDescent="0.2">
      <c r="A156" t="s">
        <v>157</v>
      </c>
      <c r="B156" t="s">
        <v>3</v>
      </c>
      <c r="C156" s="21">
        <v>4.6144643157092197E-4</v>
      </c>
      <c r="D156" s="21">
        <v>9.5682057498454418E-4</v>
      </c>
      <c r="E156" s="21">
        <v>7.025448089118438E-4</v>
      </c>
      <c r="F156" s="21">
        <v>8.1888848395853463E-4</v>
      </c>
      <c r="G156" s="21">
        <v>7.390285324263751E-4</v>
      </c>
      <c r="H156" s="21">
        <v>8.0097093410964383E-4</v>
      </c>
      <c r="I156" s="21">
        <v>6.4964254493473956E-4</v>
      </c>
      <c r="J156" s="21">
        <v>1.2454352784287187E-3</v>
      </c>
      <c r="K156" s="21">
        <v>7.7766175027949849E-4</v>
      </c>
      <c r="L156" s="21">
        <v>3.7812865826352299E-4</v>
      </c>
      <c r="M156" s="21">
        <v>6.9923144751956635E-4</v>
      </c>
      <c r="N156" s="21">
        <v>5.0216583798184749E-4</v>
      </c>
      <c r="O156" s="21">
        <v>5.5325426431752055E-4</v>
      </c>
      <c r="P156" s="21">
        <v>1.3529061302201427E-3</v>
      </c>
      <c r="Q156" s="21">
        <v>8.5504955641894443E-4</v>
      </c>
      <c r="R156" s="21">
        <v>1.2652855720591651E-3</v>
      </c>
      <c r="S156" s="21">
        <v>1.6788821407937014E-3</v>
      </c>
      <c r="T156" s="21">
        <v>8.4347903513232549E-4</v>
      </c>
      <c r="U156" s="21">
        <v>7.8093534456879783E-4</v>
      </c>
      <c r="V156" s="21">
        <v>1.302360009957151E-3</v>
      </c>
      <c r="W156" s="21">
        <v>9.852539459351765E-4</v>
      </c>
      <c r="X156" s="21">
        <v>1.0676079657044315E-3</v>
      </c>
      <c r="Y156" s="21">
        <v>1.2844744304473408E-3</v>
      </c>
      <c r="Z156" s="21">
        <v>1.3950453477790681E-3</v>
      </c>
    </row>
    <row r="157" spans="1:26" x14ac:dyDescent="0.2">
      <c r="A157" t="s">
        <v>158</v>
      </c>
      <c r="B157" t="s">
        <v>3</v>
      </c>
      <c r="C157" s="21">
        <v>1.6125766114308895E-3</v>
      </c>
      <c r="D157" s="21">
        <v>9.4560985975594009E-4</v>
      </c>
      <c r="E157" s="21">
        <v>1.8688904785338898E-3</v>
      </c>
      <c r="F157" s="21">
        <v>9.8331526420056465E-4</v>
      </c>
      <c r="G157" s="21">
        <v>1.3895226239947086E-3</v>
      </c>
      <c r="H157" s="21">
        <v>3.8420445865887579E-7</v>
      </c>
      <c r="I157" s="21">
        <v>7.8422090923227005E-6</v>
      </c>
      <c r="J157" s="21">
        <v>4.5178602054636797E-8</v>
      </c>
      <c r="K157" s="21">
        <v>1.1937911213031111E-8</v>
      </c>
      <c r="L157" s="21">
        <v>1.9249156746490533E-6</v>
      </c>
      <c r="M157" s="21">
        <v>1.9365951178528069E-8</v>
      </c>
      <c r="N157" s="21">
        <v>1.3653610148755782E-7</v>
      </c>
      <c r="O157" s="21">
        <v>5.1277717816692674E-8</v>
      </c>
      <c r="P157" s="21">
        <v>5.3705944468652002E-4</v>
      </c>
      <c r="Q157" s="21">
        <v>2.7397873294317128E-3</v>
      </c>
      <c r="R157" s="21">
        <v>6.1705116689502143E-4</v>
      </c>
      <c r="S157" s="21">
        <v>1.4043735828607551E-7</v>
      </c>
      <c r="T157" s="21">
        <v>3.7742851945193786E-7</v>
      </c>
      <c r="U157" s="21">
        <v>1.4426662722092393E-4</v>
      </c>
      <c r="V157" s="21">
        <v>9.1257934353736623E-8</v>
      </c>
      <c r="W157" s="21">
        <v>1.0363858530024694E-7</v>
      </c>
      <c r="X157" s="21">
        <v>2.5283333584843473E-7</v>
      </c>
      <c r="Y157" s="21">
        <v>3.0578562111067987E-8</v>
      </c>
      <c r="Z157" s="21">
        <v>9.989075143791311E-8</v>
      </c>
    </row>
    <row r="158" spans="1:26" x14ac:dyDescent="0.2">
      <c r="A158" t="s">
        <v>159</v>
      </c>
      <c r="B158" t="s">
        <v>3</v>
      </c>
      <c r="C158" s="21">
        <v>1.45209974332927E-3</v>
      </c>
      <c r="D158" s="21">
        <v>9.4416276159304841E-4</v>
      </c>
      <c r="E158" s="21">
        <v>1.2713723168003683E-3</v>
      </c>
      <c r="F158" s="21">
        <v>1.5127720766226196E-3</v>
      </c>
      <c r="G158" s="21">
        <v>1.0713185689307713E-3</v>
      </c>
      <c r="H158" s="21">
        <v>2.436059041459908E-3</v>
      </c>
      <c r="I158" s="21">
        <v>1.4233256919003216E-3</v>
      </c>
      <c r="J158" s="21">
        <v>1.984820890193932E-3</v>
      </c>
      <c r="K158" s="21">
        <v>9.2695082610779627E-4</v>
      </c>
      <c r="L158" s="21">
        <v>4.3470039072323558E-5</v>
      </c>
      <c r="M158" s="21">
        <v>1.4728860248865497E-3</v>
      </c>
      <c r="N158" s="21">
        <v>3.8053022388329576E-5</v>
      </c>
      <c r="O158" s="21">
        <v>1.3474765121306842E-3</v>
      </c>
      <c r="P158" s="21">
        <v>8.6671649686171422E-4</v>
      </c>
      <c r="Q158" s="21">
        <v>6.2223472018607662E-4</v>
      </c>
      <c r="R158" s="21">
        <v>6.7869694631169535E-4</v>
      </c>
      <c r="S158" s="21">
        <v>9.6498169856113988E-4</v>
      </c>
      <c r="T158" s="21">
        <v>4.0068209716829047E-4</v>
      </c>
      <c r="U158" s="21">
        <v>3.8108208231001382E-4</v>
      </c>
      <c r="V158" s="21">
        <v>1.0870124115600604E-3</v>
      </c>
      <c r="W158" s="21">
        <v>2.8020224298558223E-3</v>
      </c>
      <c r="X158" s="21">
        <v>1.6644863405481246E-3</v>
      </c>
      <c r="Y158" s="21">
        <v>1.1872996281830565E-3</v>
      </c>
      <c r="Z158" s="21">
        <v>2.5695431355810838E-3</v>
      </c>
    </row>
    <row r="159" spans="1:26" x14ac:dyDescent="0.2">
      <c r="A159" t="s">
        <v>160</v>
      </c>
      <c r="B159" t="s">
        <v>3</v>
      </c>
      <c r="C159" s="21">
        <v>8.0018765702384858E-5</v>
      </c>
      <c r="D159" s="21">
        <v>9.1983803230568815E-4</v>
      </c>
      <c r="E159" s="21">
        <v>2.4371210466986152E-4</v>
      </c>
      <c r="F159" s="21">
        <v>3.2545222029244341E-4</v>
      </c>
      <c r="G159" s="21">
        <v>6.9811568479351759E-4</v>
      </c>
      <c r="H159" s="21">
        <v>7.6894642922264132E-5</v>
      </c>
      <c r="I159" s="21">
        <v>1.1336796931169734E-4</v>
      </c>
      <c r="J159" s="21">
        <v>4.0927455047784091E-5</v>
      </c>
      <c r="K159" s="21">
        <v>8.2639963628391548E-6</v>
      </c>
      <c r="L159" s="21">
        <v>1.0241637446171703E-5</v>
      </c>
      <c r="M159" s="21">
        <v>9.215176893275114E-6</v>
      </c>
      <c r="N159" s="21">
        <v>1.5012041492210031E-5</v>
      </c>
      <c r="O159" s="21">
        <v>8.0570770181935375E-6</v>
      </c>
      <c r="P159" s="21">
        <v>2.0862159520469829E-5</v>
      </c>
      <c r="Q159" s="21">
        <v>8.3832074583052875E-5</v>
      </c>
      <c r="R159" s="21">
        <v>1.2023846295040887E-3</v>
      </c>
      <c r="S159" s="21">
        <v>1.4025508509557799E-5</v>
      </c>
      <c r="T159" s="21">
        <v>2.6862658170506334E-5</v>
      </c>
      <c r="U159" s="21">
        <v>4.0460680638853468E-5</v>
      </c>
      <c r="V159" s="21">
        <v>8.2018339812454583E-5</v>
      </c>
      <c r="W159" s="21">
        <v>5.9512188140742462E-5</v>
      </c>
      <c r="X159" s="21">
        <v>1.8610125028735632E-5</v>
      </c>
      <c r="Y159" s="21">
        <v>1.3560314278588238E-5</v>
      </c>
      <c r="Z159" s="21">
        <v>1.7021803892335876E-5</v>
      </c>
    </row>
    <row r="160" spans="1:26" x14ac:dyDescent="0.2">
      <c r="A160" t="s">
        <v>161</v>
      </c>
      <c r="B160" t="s">
        <v>3</v>
      </c>
      <c r="C160" s="21">
        <v>7.690423653401473E-4</v>
      </c>
      <c r="D160" s="21">
        <v>9.1219892646284256E-4</v>
      </c>
      <c r="E160" s="21">
        <v>8.7586072255867555E-4</v>
      </c>
      <c r="F160" s="21">
        <v>7.5621592185963265E-4</v>
      </c>
      <c r="G160" s="21">
        <v>9.1978044310964417E-4</v>
      </c>
      <c r="H160" s="21">
        <v>3.9656057407667922E-5</v>
      </c>
      <c r="I160" s="21">
        <v>5.3035392086942384E-3</v>
      </c>
      <c r="J160" s="21">
        <v>1.4710998780465149E-5</v>
      </c>
      <c r="K160" s="21">
        <v>9.4017510623421765E-5</v>
      </c>
      <c r="L160" s="21">
        <v>4.171358963597457E-3</v>
      </c>
      <c r="M160" s="21">
        <v>8.511504805686067E-5</v>
      </c>
      <c r="N160" s="21">
        <v>5.8537523352083553E-3</v>
      </c>
      <c r="O160" s="21">
        <v>7.5101029279976052E-5</v>
      </c>
      <c r="P160" s="21">
        <v>7.832650516477643E-4</v>
      </c>
      <c r="Q160" s="21">
        <v>1.4513646327705032E-3</v>
      </c>
      <c r="R160" s="21">
        <v>1.1418771085918663E-3</v>
      </c>
      <c r="S160" s="21">
        <v>1.287548152983444E-4</v>
      </c>
      <c r="T160" s="21">
        <v>4.0769759283641955E-3</v>
      </c>
      <c r="U160" s="21">
        <v>1.227434361711932E-3</v>
      </c>
      <c r="V160" s="21">
        <v>1.0976739574162431E-5</v>
      </c>
      <c r="W160" s="21">
        <v>1.4302847745690603E-5</v>
      </c>
      <c r="X160" s="21">
        <v>1.5273251245535062E-5</v>
      </c>
      <c r="Y160" s="21">
        <v>2.346184113950686E-5</v>
      </c>
      <c r="Z160" s="21">
        <v>9.9471408293790674E-6</v>
      </c>
    </row>
    <row r="161" spans="1:26" x14ac:dyDescent="0.2">
      <c r="A161" t="s">
        <v>162</v>
      </c>
      <c r="B161" t="s">
        <v>3</v>
      </c>
      <c r="C161" s="21">
        <v>6.6017896065639469E-4</v>
      </c>
      <c r="D161" s="21">
        <v>9.0384547633231974E-4</v>
      </c>
      <c r="E161" s="21">
        <v>8.5359475795319744E-4</v>
      </c>
      <c r="F161" s="21">
        <v>9.6396011336038784E-4</v>
      </c>
      <c r="G161" s="21">
        <v>5.9280788610469178E-4</v>
      </c>
      <c r="H161" s="21">
        <v>1.3773875749824461E-3</v>
      </c>
      <c r="I161" s="21">
        <v>8.7263711675806676E-4</v>
      </c>
      <c r="J161" s="21">
        <v>1.5058486867734657E-3</v>
      </c>
      <c r="K161" s="21">
        <v>9.8835539804634611E-4</v>
      </c>
      <c r="L161" s="21">
        <v>2.1534393091276984E-5</v>
      </c>
      <c r="M161" s="21">
        <v>1.001425184791348E-3</v>
      </c>
      <c r="N161" s="21">
        <v>2.6818281607063975E-5</v>
      </c>
      <c r="O161" s="21">
        <v>8.716060664461456E-4</v>
      </c>
      <c r="P161" s="21">
        <v>1.0427196430299009E-3</v>
      </c>
      <c r="Q161" s="21">
        <v>6.3684832351569543E-4</v>
      </c>
      <c r="R161" s="21">
        <v>7.5499743077650017E-4</v>
      </c>
      <c r="S161" s="21">
        <v>1.4279733806025147E-3</v>
      </c>
      <c r="T161" s="21">
        <v>5.7941327535043796E-4</v>
      </c>
      <c r="U161" s="21">
        <v>5.5889316341247667E-4</v>
      </c>
      <c r="V161" s="21">
        <v>1.2718581752110011E-3</v>
      </c>
      <c r="W161" s="21">
        <v>8.9424001010892274E-4</v>
      </c>
      <c r="X161" s="21">
        <v>1.2804773562658048E-3</v>
      </c>
      <c r="Y161" s="21">
        <v>1.3505627019904801E-3</v>
      </c>
      <c r="Z161" s="21">
        <v>1.2049779466490459E-3</v>
      </c>
    </row>
    <row r="162" spans="1:26" x14ac:dyDescent="0.2">
      <c r="A162" t="s">
        <v>163</v>
      </c>
      <c r="B162" t="s">
        <v>3</v>
      </c>
      <c r="C162" s="21">
        <v>3.1201698451122488E-5</v>
      </c>
      <c r="D162" s="21">
        <v>9.0373918745778018E-4</v>
      </c>
      <c r="E162" s="21">
        <v>6.977115637105847E-5</v>
      </c>
      <c r="F162" s="21">
        <v>4.0663071050460865E-4</v>
      </c>
      <c r="G162" s="21">
        <v>7.8101997557431966E-4</v>
      </c>
      <c r="H162" s="21">
        <v>4.5125669577393614E-8</v>
      </c>
      <c r="I162" s="21">
        <v>1.3257815886467577E-7</v>
      </c>
      <c r="J162" s="21">
        <v>5.6486948243177519E-8</v>
      </c>
      <c r="K162" s="21">
        <v>5.2633569837911062E-8</v>
      </c>
      <c r="L162" s="21">
        <v>1.3528550315431681E-7</v>
      </c>
      <c r="M162" s="21">
        <v>1.3148310957240354E-8</v>
      </c>
      <c r="N162" s="21">
        <v>4.0462310766367023E-8</v>
      </c>
      <c r="O162" s="21">
        <v>1.0441634074276019E-7</v>
      </c>
      <c r="P162" s="21">
        <v>8.4692330421344262E-6</v>
      </c>
      <c r="Q162" s="21">
        <v>2.6671189195841684E-4</v>
      </c>
      <c r="R162" s="21">
        <v>6.4038694441003634E-4</v>
      </c>
      <c r="S162" s="21">
        <v>1.4714628420291631E-7</v>
      </c>
      <c r="T162" s="21">
        <v>1.0009506575325622E-7</v>
      </c>
      <c r="U162" s="21">
        <v>3.2158328350846427E-6</v>
      </c>
      <c r="V162" s="21">
        <v>9.3530847936533764E-8</v>
      </c>
      <c r="W162" s="21">
        <v>7.3909371375666007E-8</v>
      </c>
      <c r="X162" s="21">
        <v>1.2816301516799756E-7</v>
      </c>
      <c r="Y162" s="21">
        <v>7.5946266009590924E-8</v>
      </c>
      <c r="Z162" s="21">
        <v>8.9122094402308363E-8</v>
      </c>
    </row>
    <row r="163" spans="1:26" x14ac:dyDescent="0.2">
      <c r="A163" t="s">
        <v>164</v>
      </c>
      <c r="B163" t="s">
        <v>3</v>
      </c>
      <c r="C163" s="21">
        <v>4.2128171750950252E-4</v>
      </c>
      <c r="D163" s="21">
        <v>9.0141493180732901E-4</v>
      </c>
      <c r="E163" s="21">
        <v>6.5667692842513346E-4</v>
      </c>
      <c r="F163" s="21">
        <v>7.7079917073135556E-4</v>
      </c>
      <c r="G163" s="21">
        <v>1.0789753952772862E-3</v>
      </c>
      <c r="H163" s="21">
        <v>1.0550371467496939E-7</v>
      </c>
      <c r="I163" s="21">
        <v>1.5982683251130143E-6</v>
      </c>
      <c r="J163" s="21">
        <v>1.7674497788015748E-8</v>
      </c>
      <c r="K163" s="21">
        <v>4.4766664662272164E-8</v>
      </c>
      <c r="L163" s="21">
        <v>7.7348543076979907E-7</v>
      </c>
      <c r="M163" s="21">
        <v>3.8550489949459816E-8</v>
      </c>
      <c r="N163" s="21">
        <v>9.1892638596759065E-9</v>
      </c>
      <c r="O163" s="21">
        <v>3.2064838923755839E-8</v>
      </c>
      <c r="P163" s="21">
        <v>1.2589241629109893E-4</v>
      </c>
      <c r="Q163" s="21">
        <v>1.1332384657697092E-3</v>
      </c>
      <c r="R163" s="21">
        <v>8.5837833812977909E-4</v>
      </c>
      <c r="S163" s="21">
        <v>7.6029431407587133E-8</v>
      </c>
      <c r="T163" s="21">
        <v>1.4672624758430703E-7</v>
      </c>
      <c r="U163" s="21">
        <v>3.944153827882868E-5</v>
      </c>
      <c r="V163" s="21">
        <v>2.6738730496773877E-8</v>
      </c>
      <c r="W163" s="21">
        <v>4.9824143173479447E-8</v>
      </c>
      <c r="X163" s="21">
        <v>1.1441086941278681E-8</v>
      </c>
      <c r="Y163" s="21">
        <v>1.3980434011490645E-8</v>
      </c>
      <c r="Z163" s="21">
        <v>4.0469890521658782E-8</v>
      </c>
    </row>
    <row r="164" spans="1:26" x14ac:dyDescent="0.2">
      <c r="A164" t="s">
        <v>165</v>
      </c>
      <c r="B164" t="s">
        <v>3</v>
      </c>
      <c r="C164" s="21">
        <v>7.9662811907232792E-4</v>
      </c>
      <c r="D164" s="21">
        <v>8.9917744297367806E-4</v>
      </c>
      <c r="E164" s="21">
        <v>1.1061580352663299E-3</v>
      </c>
      <c r="F164" s="21">
        <v>1.026510924908507E-3</v>
      </c>
      <c r="G164" s="21">
        <v>9.090082822515419E-4</v>
      </c>
      <c r="H164" s="21">
        <v>1.6078557924791882E-3</v>
      </c>
      <c r="I164" s="21">
        <v>7.9253948621882278E-4</v>
      </c>
      <c r="J164" s="21">
        <v>1.3968838970174753E-3</v>
      </c>
      <c r="K164" s="21">
        <v>2.2509054268278045E-3</v>
      </c>
      <c r="L164" s="21">
        <v>1.9566409767436216E-4</v>
      </c>
      <c r="M164" s="21">
        <v>1.5948247520938233E-3</v>
      </c>
      <c r="N164" s="21">
        <v>1.8400709519915317E-4</v>
      </c>
      <c r="O164" s="21">
        <v>2.8951737991112433E-3</v>
      </c>
      <c r="P164" s="21">
        <v>1.022493338562608E-3</v>
      </c>
      <c r="Q164" s="21">
        <v>1.169264385723925E-3</v>
      </c>
      <c r="R164" s="21">
        <v>8.0999231934949709E-4</v>
      </c>
      <c r="S164" s="21">
        <v>1.1091065165700011E-3</v>
      </c>
      <c r="T164" s="21">
        <v>5.2675865571999111E-4</v>
      </c>
      <c r="U164" s="21">
        <v>4.9005545243943139E-4</v>
      </c>
      <c r="V164" s="21">
        <v>1.1211303606604667E-3</v>
      </c>
      <c r="W164" s="21">
        <v>8.555804702207072E-4</v>
      </c>
      <c r="X164" s="21">
        <v>9.3657198953555731E-4</v>
      </c>
      <c r="Y164" s="21">
        <v>6.9898638747791918E-4</v>
      </c>
      <c r="Z164" s="21">
        <v>7.355052014844125E-4</v>
      </c>
    </row>
    <row r="165" spans="1:26" x14ac:dyDescent="0.2">
      <c r="A165" t="s">
        <v>166</v>
      </c>
      <c r="B165" t="s">
        <v>3</v>
      </c>
      <c r="C165" s="21">
        <v>2.16208324380913E-3</v>
      </c>
      <c r="D165" s="21">
        <v>8.8165981192671729E-4</v>
      </c>
      <c r="E165" s="21">
        <v>1.7846113963082349E-3</v>
      </c>
      <c r="F165" s="21">
        <v>5.3945162626890483E-4</v>
      </c>
      <c r="G165" s="21">
        <v>1.2052639366129285E-3</v>
      </c>
      <c r="H165" s="21">
        <v>4.3618450851546321E-6</v>
      </c>
      <c r="I165" s="21">
        <v>5.7217877263248654E-4</v>
      </c>
      <c r="J165" s="21">
        <v>1.95008686755349E-6</v>
      </c>
      <c r="K165" s="21">
        <v>1.5223257630151339E-6</v>
      </c>
      <c r="L165" s="21">
        <v>5.4719049104873122E-4</v>
      </c>
      <c r="M165" s="21">
        <v>1.6540829989392991E-6</v>
      </c>
      <c r="N165" s="21">
        <v>8.0832332076336171E-5</v>
      </c>
      <c r="O165" s="21">
        <v>2.2861683337467049E-6</v>
      </c>
      <c r="P165" s="21">
        <v>8.4070982255339403E-4</v>
      </c>
      <c r="Q165" s="21">
        <v>1.5002454277764389E-3</v>
      </c>
      <c r="R165" s="21">
        <v>4.1898741253719473E-4</v>
      </c>
      <c r="S165" s="21">
        <v>2.2244110322789712E-6</v>
      </c>
      <c r="T165" s="21">
        <v>8.0422778345987282E-5</v>
      </c>
      <c r="U165" s="21">
        <v>4.7259846272193545E-3</v>
      </c>
      <c r="V165" s="21">
        <v>1.8742553857541251E-6</v>
      </c>
      <c r="W165" s="21">
        <v>2.5395712516296642E-6</v>
      </c>
      <c r="X165" s="21">
        <v>3.8906148022723514E-6</v>
      </c>
      <c r="Y165" s="21">
        <v>2.4137151919364881E-6</v>
      </c>
      <c r="Z165" s="21">
        <v>1.5368548657601103E-6</v>
      </c>
    </row>
    <row r="166" spans="1:26" x14ac:dyDescent="0.2">
      <c r="A166" t="s">
        <v>167</v>
      </c>
      <c r="B166" t="s">
        <v>3</v>
      </c>
      <c r="C166" s="21">
        <v>9.8661849214729739E-4</v>
      </c>
      <c r="D166" s="21">
        <v>8.6947911935476732E-4</v>
      </c>
      <c r="E166" s="21">
        <v>9.7307573212081276E-4</v>
      </c>
      <c r="F166" s="21">
        <v>1.0912209665636084E-3</v>
      </c>
      <c r="G166" s="21">
        <v>8.0678228616864783E-4</v>
      </c>
      <c r="H166" s="21">
        <v>1.6277802385203256E-3</v>
      </c>
      <c r="I166" s="21">
        <v>9.2503184025613278E-4</v>
      </c>
      <c r="J166" s="21">
        <v>1.5758838845861258E-3</v>
      </c>
      <c r="K166" s="21">
        <v>1.2791067175614748E-3</v>
      </c>
      <c r="L166" s="21">
        <v>3.227625563789118E-5</v>
      </c>
      <c r="M166" s="21">
        <v>1.5889444450644438E-3</v>
      </c>
      <c r="N166" s="21">
        <v>5.5381166498676348E-5</v>
      </c>
      <c r="O166" s="21">
        <v>1.3848988498114151E-3</v>
      </c>
      <c r="P166" s="21">
        <v>7.7621091771271447E-4</v>
      </c>
      <c r="Q166" s="21">
        <v>4.9468001241358736E-4</v>
      </c>
      <c r="R166" s="21">
        <v>5.6159184235676557E-4</v>
      </c>
      <c r="S166" s="21">
        <v>9.9266237505091009E-4</v>
      </c>
      <c r="T166" s="21">
        <v>3.9487827534083789E-4</v>
      </c>
      <c r="U166" s="21">
        <v>3.7896152129210592E-4</v>
      </c>
      <c r="V166" s="21">
        <v>1.492983773873683E-3</v>
      </c>
      <c r="W166" s="21">
        <v>1.389302880528869E-3</v>
      </c>
      <c r="X166" s="21">
        <v>1.608670530578001E-3</v>
      </c>
      <c r="Y166" s="21">
        <v>1.6411148525541279E-3</v>
      </c>
      <c r="Z166" s="21">
        <v>1.392373219622459E-3</v>
      </c>
    </row>
    <row r="167" spans="1:26" x14ac:dyDescent="0.2">
      <c r="A167" t="s">
        <v>168</v>
      </c>
      <c r="B167" t="s">
        <v>3</v>
      </c>
      <c r="C167" s="21">
        <v>4.5057107406229084E-4</v>
      </c>
      <c r="D167" s="21">
        <v>8.6739003214190958E-4</v>
      </c>
      <c r="E167" s="21">
        <v>5.6762915234097626E-4</v>
      </c>
      <c r="F167" s="21">
        <v>7.2607227707943147E-4</v>
      </c>
      <c r="G167" s="21">
        <v>7.0844909780780308E-4</v>
      </c>
      <c r="H167" s="21">
        <v>9.4737308392245205E-4</v>
      </c>
      <c r="I167" s="21">
        <v>4.4838861623731338E-4</v>
      </c>
      <c r="J167" s="21">
        <v>1.1280161061925902E-3</v>
      </c>
      <c r="K167" s="21">
        <v>1.0237494406037933E-3</v>
      </c>
      <c r="L167" s="21">
        <v>9.2024356867882222E-5</v>
      </c>
      <c r="M167" s="21">
        <v>8.4988920600952925E-4</v>
      </c>
      <c r="N167" s="21">
        <v>1.4655518026394132E-4</v>
      </c>
      <c r="O167" s="21">
        <v>7.3594695558221244E-4</v>
      </c>
      <c r="P167" s="21">
        <v>1.196535721045102E-3</v>
      </c>
      <c r="Q167" s="21">
        <v>9.4527908636098275E-4</v>
      </c>
      <c r="R167" s="21">
        <v>1.20817475699951E-3</v>
      </c>
      <c r="S167" s="21">
        <v>1.2837105517320927E-3</v>
      </c>
      <c r="T167" s="21">
        <v>5.4867264948352625E-4</v>
      </c>
      <c r="U167" s="21">
        <v>4.9479264685134481E-4</v>
      </c>
      <c r="V167" s="21">
        <v>7.9093234558741312E-4</v>
      </c>
      <c r="W167" s="21">
        <v>4.6166890949761425E-4</v>
      </c>
      <c r="X167" s="21">
        <v>7.1495960715367785E-4</v>
      </c>
      <c r="Y167" s="21">
        <v>8.3925052269627791E-4</v>
      </c>
      <c r="Z167" s="21">
        <v>7.7792907182817732E-4</v>
      </c>
    </row>
    <row r="168" spans="1:26" x14ac:dyDescent="0.2">
      <c r="A168" t="s">
        <v>169</v>
      </c>
      <c r="B168" t="s">
        <v>3</v>
      </c>
      <c r="C168" s="21">
        <v>6.1992492515675177E-4</v>
      </c>
      <c r="D168" s="21">
        <v>8.5321917139119172E-4</v>
      </c>
      <c r="E168" s="21">
        <v>7.8938967450745059E-4</v>
      </c>
      <c r="F168" s="21">
        <v>6.0051268685011399E-4</v>
      </c>
      <c r="G168" s="21">
        <v>7.7526816264949486E-4</v>
      </c>
      <c r="H168" s="21">
        <v>3.7382639016680827E-4</v>
      </c>
      <c r="I168" s="21">
        <v>2.3573007481190785E-3</v>
      </c>
      <c r="J168" s="21">
        <v>3.3615735142661894E-4</v>
      </c>
      <c r="K168" s="21">
        <v>2.6832376671403595E-4</v>
      </c>
      <c r="L168" s="21">
        <v>4.9531374017472499E-3</v>
      </c>
      <c r="M168" s="21">
        <v>3.7256695606121561E-4</v>
      </c>
      <c r="N168" s="21">
        <v>5.594564861979609E-3</v>
      </c>
      <c r="O168" s="21">
        <v>2.5648321857936067E-4</v>
      </c>
      <c r="P168" s="21">
        <v>6.7072074081885567E-4</v>
      </c>
      <c r="Q168" s="21">
        <v>6.6588582168021894E-4</v>
      </c>
      <c r="R168" s="21">
        <v>7.2180476759589336E-4</v>
      </c>
      <c r="S168" s="21">
        <v>4.0624489651200059E-4</v>
      </c>
      <c r="T168" s="21">
        <v>3.1093749835838327E-3</v>
      </c>
      <c r="U168" s="21">
        <v>2.2661660567859679E-3</v>
      </c>
      <c r="V168" s="21">
        <v>1.7748654178663273E-4</v>
      </c>
      <c r="W168" s="21">
        <v>1.975938193252164E-4</v>
      </c>
      <c r="X168" s="21">
        <v>1.5968436951974997E-4</v>
      </c>
      <c r="Y168" s="21">
        <v>2.5864001004104826E-4</v>
      </c>
      <c r="Z168" s="21">
        <v>2.1970619387951659E-4</v>
      </c>
    </row>
    <row r="169" spans="1:26" x14ac:dyDescent="0.2">
      <c r="A169" t="s">
        <v>170</v>
      </c>
      <c r="B169" t="s">
        <v>3</v>
      </c>
      <c r="C169" s="21">
        <v>1.115518129338693E-3</v>
      </c>
      <c r="D169" s="21">
        <v>8.4939176709596944E-4</v>
      </c>
      <c r="E169" s="21">
        <v>1.2860076007403509E-3</v>
      </c>
      <c r="F169" s="21">
        <v>1.6783387908874481E-3</v>
      </c>
      <c r="G169" s="21">
        <v>7.5576520911647515E-4</v>
      </c>
      <c r="H169" s="21">
        <v>1.7489921600853265E-3</v>
      </c>
      <c r="I169" s="21">
        <v>1.3526272544825281E-3</v>
      </c>
      <c r="J169" s="21">
        <v>1.5791457635953635E-3</v>
      </c>
      <c r="K169" s="21">
        <v>1.4928020528867615E-4</v>
      </c>
      <c r="L169" s="21">
        <v>5.8564201592437188E-6</v>
      </c>
      <c r="M169" s="21">
        <v>1.3913260117998409E-4</v>
      </c>
      <c r="N169" s="21">
        <v>9.2484554614340169E-6</v>
      </c>
      <c r="O169" s="21">
        <v>1.3200788410948878E-4</v>
      </c>
      <c r="P169" s="21">
        <v>1.5724388771829062E-3</v>
      </c>
      <c r="Q169" s="21">
        <v>1.0818933783874199E-3</v>
      </c>
      <c r="R169" s="21">
        <v>1.3998372792417245E-3</v>
      </c>
      <c r="S169" s="21">
        <v>2.1600578321918332E-3</v>
      </c>
      <c r="T169" s="21">
        <v>8.7506239314232221E-4</v>
      </c>
      <c r="U169" s="21">
        <v>7.4658446246404124E-4</v>
      </c>
      <c r="V169" s="21">
        <v>4.8393433858571538E-3</v>
      </c>
      <c r="W169" s="21">
        <v>1.3759803666967088E-2</v>
      </c>
      <c r="X169" s="21">
        <v>5.2976786492846652E-3</v>
      </c>
      <c r="Y169" s="21">
        <v>4.184368118008059E-3</v>
      </c>
      <c r="Z169" s="21">
        <v>1.2854782625706071E-2</v>
      </c>
    </row>
    <row r="170" spans="1:26" x14ac:dyDescent="0.2">
      <c r="A170" t="s">
        <v>171</v>
      </c>
      <c r="B170" t="s">
        <v>3</v>
      </c>
      <c r="C170" s="21">
        <v>4.7397740263625533E-4</v>
      </c>
      <c r="D170" s="21">
        <v>8.3556856317039342E-4</v>
      </c>
      <c r="E170" s="21">
        <v>6.2343344340710883E-4</v>
      </c>
      <c r="F170" s="21">
        <v>4.18781664550656E-4</v>
      </c>
      <c r="G170" s="21">
        <v>6.5958692066225236E-4</v>
      </c>
      <c r="H170" s="21">
        <v>1.312975894515218E-4</v>
      </c>
      <c r="I170" s="21">
        <v>1.9902116482840198E-3</v>
      </c>
      <c r="J170" s="21">
        <v>9.9326846493022545E-5</v>
      </c>
      <c r="K170" s="21">
        <v>3.0651471239863688E-5</v>
      </c>
      <c r="L170" s="21">
        <v>3.514885091442578E-3</v>
      </c>
      <c r="M170" s="21">
        <v>4.3911792990321289E-5</v>
      </c>
      <c r="N170" s="21">
        <v>4.1542682613255602E-3</v>
      </c>
      <c r="O170" s="21">
        <v>3.4211919701655384E-5</v>
      </c>
      <c r="P170" s="21">
        <v>6.2587257138028486E-4</v>
      </c>
      <c r="Q170" s="21">
        <v>8.7164787513752172E-4</v>
      </c>
      <c r="R170" s="21">
        <v>6.6701166106524314E-4</v>
      </c>
      <c r="S170" s="21">
        <v>2.2581568976681545E-4</v>
      </c>
      <c r="T170" s="21">
        <v>2.6820032190718315E-3</v>
      </c>
      <c r="U170" s="21">
        <v>1.6720124678861574E-3</v>
      </c>
      <c r="V170" s="21">
        <v>3.8941134573547678E-5</v>
      </c>
      <c r="W170" s="21">
        <v>4.5814850190885967E-5</v>
      </c>
      <c r="X170" s="21">
        <v>3.4359851840716455E-5</v>
      </c>
      <c r="Y170" s="21">
        <v>6.1679085356174891E-5</v>
      </c>
      <c r="Z170" s="21">
        <v>6.74356519829675E-5</v>
      </c>
    </row>
    <row r="171" spans="1:26" x14ac:dyDescent="0.2">
      <c r="A171" t="s">
        <v>172</v>
      </c>
      <c r="B171" t="s">
        <v>3</v>
      </c>
      <c r="C171" s="21">
        <v>6.8981316740559899E-4</v>
      </c>
      <c r="D171" s="21">
        <v>8.0122383015280554E-4</v>
      </c>
      <c r="E171" s="21">
        <v>7.4381301258251333E-4</v>
      </c>
      <c r="F171" s="21">
        <v>8.2724213126282554E-4</v>
      </c>
      <c r="G171" s="21">
        <v>6.336150492280971E-4</v>
      </c>
      <c r="H171" s="21">
        <v>1.2747146324390568E-3</v>
      </c>
      <c r="I171" s="21">
        <v>6.0339179912534933E-4</v>
      </c>
      <c r="J171" s="21">
        <v>1.2749660712854897E-3</v>
      </c>
      <c r="K171" s="21">
        <v>2.1350200577724982E-3</v>
      </c>
      <c r="L171" s="21">
        <v>1.3379199629604772E-4</v>
      </c>
      <c r="M171" s="21">
        <v>2.2682286595065845E-3</v>
      </c>
      <c r="N171" s="21">
        <v>1.451911863571573E-4</v>
      </c>
      <c r="O171" s="21">
        <v>1.9888947985680417E-3</v>
      </c>
      <c r="P171" s="21">
        <v>9.8372458090758294E-4</v>
      </c>
      <c r="Q171" s="21">
        <v>6.7315299081582619E-4</v>
      </c>
      <c r="R171" s="21">
        <v>6.9302879545766517E-4</v>
      </c>
      <c r="S171" s="21">
        <v>1.2008097085774887E-3</v>
      </c>
      <c r="T171" s="21">
        <v>5.3272760772105337E-4</v>
      </c>
      <c r="U171" s="21">
        <v>4.9013330040883292E-4</v>
      </c>
      <c r="V171" s="21">
        <v>1.2068758954573695E-3</v>
      </c>
      <c r="W171" s="21">
        <v>1.3238786539680602E-3</v>
      </c>
      <c r="X171" s="21">
        <v>1.4394495063320258E-3</v>
      </c>
      <c r="Y171" s="21">
        <v>1.1925602398426553E-3</v>
      </c>
      <c r="Z171" s="21">
        <v>1.4394597509226194E-3</v>
      </c>
    </row>
    <row r="172" spans="1:26" x14ac:dyDescent="0.2">
      <c r="A172" t="s">
        <v>173</v>
      </c>
      <c r="B172" t="s">
        <v>3</v>
      </c>
      <c r="C172" s="21">
        <v>9.8565566625023705E-4</v>
      </c>
      <c r="D172" s="21">
        <v>7.966645552207255E-4</v>
      </c>
      <c r="E172" s="21">
        <v>1.2175146854563718E-3</v>
      </c>
      <c r="F172" s="21">
        <v>1.1511109881227881E-3</v>
      </c>
      <c r="G172" s="21">
        <v>1.5902814760405217E-3</v>
      </c>
      <c r="H172" s="21">
        <v>8.3433757424854015E-7</v>
      </c>
      <c r="I172" s="21">
        <v>2.4641769546367012E-5</v>
      </c>
      <c r="J172" s="21">
        <v>4.0303431084082213E-7</v>
      </c>
      <c r="K172" s="21">
        <v>7.478003023898665E-7</v>
      </c>
      <c r="L172" s="21">
        <v>2.5228129430309965E-5</v>
      </c>
      <c r="M172" s="21">
        <v>5.8224690791512986E-7</v>
      </c>
      <c r="N172" s="21">
        <v>1.5632343424502315E-5</v>
      </c>
      <c r="O172" s="21">
        <v>6.2192572856987463E-7</v>
      </c>
      <c r="P172" s="21">
        <v>2.7187626369033589E-4</v>
      </c>
      <c r="Q172" s="21">
        <v>1.7652040472947927E-3</v>
      </c>
      <c r="R172" s="21">
        <v>7.0437255406008653E-4</v>
      </c>
      <c r="S172" s="21">
        <v>8.3782289362636729E-7</v>
      </c>
      <c r="T172" s="21">
        <v>1.7109288813924533E-5</v>
      </c>
      <c r="U172" s="21">
        <v>3.371699960650036E-4</v>
      </c>
      <c r="V172" s="21">
        <v>1.0861934281468827E-6</v>
      </c>
      <c r="W172" s="21">
        <v>2.0547179783712941E-6</v>
      </c>
      <c r="X172" s="21">
        <v>3.6269700451888174E-6</v>
      </c>
      <c r="Y172" s="21">
        <v>1.1733144131457091E-6</v>
      </c>
      <c r="Z172" s="21">
        <v>8.4917283093229695E-7</v>
      </c>
    </row>
    <row r="173" spans="1:26" x14ac:dyDescent="0.2">
      <c r="A173" t="s">
        <v>174</v>
      </c>
      <c r="B173" t="s">
        <v>3</v>
      </c>
      <c r="C173" s="21">
        <v>4.1104594997242496E-4</v>
      </c>
      <c r="D173" s="21">
        <v>7.9211429796185008E-4</v>
      </c>
      <c r="E173" s="21">
        <v>6.4905873984006572E-4</v>
      </c>
      <c r="F173" s="21">
        <v>9.2778555955964101E-4</v>
      </c>
      <c r="G173" s="21">
        <v>1.1294644368370636E-3</v>
      </c>
      <c r="H173" s="21">
        <v>9.6506709894145312E-8</v>
      </c>
      <c r="I173" s="21">
        <v>2.0467152887380399E-6</v>
      </c>
      <c r="J173" s="21">
        <v>7.0429844254382603E-9</v>
      </c>
      <c r="K173" s="21">
        <v>3.5147100120637929E-8</v>
      </c>
      <c r="L173" s="21">
        <v>1.7182271626280971E-6</v>
      </c>
      <c r="M173" s="21">
        <v>2.6424832130199869E-8</v>
      </c>
      <c r="N173" s="21">
        <v>1.2555459756073221E-6</v>
      </c>
      <c r="O173" s="21">
        <v>1.7955494715912423E-7</v>
      </c>
      <c r="P173" s="21">
        <v>1.1445384935305808E-4</v>
      </c>
      <c r="Q173" s="21">
        <v>1.1304703127418638E-3</v>
      </c>
      <c r="R173" s="21">
        <v>1.000829067661713E-3</v>
      </c>
      <c r="S173" s="21">
        <v>1.6483123294881909E-7</v>
      </c>
      <c r="T173" s="21">
        <v>5.1062621720388004E-7</v>
      </c>
      <c r="U173" s="21">
        <v>3.596216218242168E-5</v>
      </c>
      <c r="V173" s="21">
        <v>4.2327781746945413E-7</v>
      </c>
      <c r="W173" s="21">
        <v>4.6098585595847871E-7</v>
      </c>
      <c r="X173" s="21">
        <v>1.0820150323308071E-6</v>
      </c>
      <c r="Y173" s="21">
        <v>4.2319415234561792E-7</v>
      </c>
      <c r="Z173" s="21">
        <v>1.1753730309461825E-7</v>
      </c>
    </row>
    <row r="174" spans="1:26" x14ac:dyDescent="0.2">
      <c r="A174" t="s">
        <v>175</v>
      </c>
      <c r="B174" t="s">
        <v>3</v>
      </c>
      <c r="C174" s="21">
        <v>1.33297871379925E-4</v>
      </c>
      <c r="D174" s="21">
        <v>7.873847374576219E-4</v>
      </c>
      <c r="E174" s="21">
        <v>3.80397410017709E-4</v>
      </c>
      <c r="F174" s="21">
        <v>1.0308959236629094E-3</v>
      </c>
      <c r="G174" s="21">
        <v>1.3175670825224847E-3</v>
      </c>
      <c r="H174" s="21">
        <v>5.1097234511996701E-8</v>
      </c>
      <c r="I174" s="21">
        <v>2.1359987267701908E-6</v>
      </c>
      <c r="J174" s="21">
        <v>2.8567080857425763E-8</v>
      </c>
      <c r="K174" s="21">
        <v>3.3841899748139571E-8</v>
      </c>
      <c r="L174" s="21">
        <v>1.6114298582235253E-6</v>
      </c>
      <c r="M174" s="21">
        <v>3.6079717567870319E-8</v>
      </c>
      <c r="N174" s="21">
        <v>8.7739658364529379E-7</v>
      </c>
      <c r="O174" s="21">
        <v>8.7167947976106061E-8</v>
      </c>
      <c r="P174" s="21">
        <v>2.3121532625602664E-5</v>
      </c>
      <c r="Q174" s="21">
        <v>1.0707226870008116E-3</v>
      </c>
      <c r="R174" s="21">
        <v>1.5733100205074435E-3</v>
      </c>
      <c r="S174" s="21">
        <v>1.7888185013698914E-7</v>
      </c>
      <c r="T174" s="21">
        <v>1.2171194090281367E-6</v>
      </c>
      <c r="U174" s="21">
        <v>3.4657113377679849E-6</v>
      </c>
      <c r="V174" s="21">
        <v>3.0030237262389915E-7</v>
      </c>
      <c r="W174" s="21">
        <v>2.6963160511542487E-7</v>
      </c>
      <c r="X174" s="21">
        <v>4.3370484110146397E-7</v>
      </c>
      <c r="Y174" s="21">
        <v>1.8455095028660493E-7</v>
      </c>
      <c r="Z174" s="21">
        <v>3.6807168691811123E-8</v>
      </c>
    </row>
    <row r="175" spans="1:26" x14ac:dyDescent="0.2">
      <c r="A175" t="s">
        <v>176</v>
      </c>
      <c r="B175" t="s">
        <v>3</v>
      </c>
      <c r="C175" s="21">
        <v>5.000081777347215E-4</v>
      </c>
      <c r="D175" s="21">
        <v>7.7917556570415464E-4</v>
      </c>
      <c r="E175" s="21">
        <v>8.5301080512530873E-4</v>
      </c>
      <c r="F175" s="21">
        <v>7.0663539695927497E-4</v>
      </c>
      <c r="G175" s="21">
        <v>6.9703322187655977E-4</v>
      </c>
      <c r="H175" s="21">
        <v>3.654765272861312E-4</v>
      </c>
      <c r="I175" s="21">
        <v>2.6886128173828892E-3</v>
      </c>
      <c r="J175" s="21">
        <v>2.1891187612711977E-4</v>
      </c>
      <c r="K175" s="21">
        <v>1.2643369823960916E-4</v>
      </c>
      <c r="L175" s="21">
        <v>7.6060261141553266E-4</v>
      </c>
      <c r="M175" s="21">
        <v>2.39909457317675E-4</v>
      </c>
      <c r="N175" s="21">
        <v>8.4222246354565694E-4</v>
      </c>
      <c r="O175" s="21">
        <v>1.8733454936804961E-4</v>
      </c>
      <c r="P175" s="21">
        <v>5.9759178216782852E-4</v>
      </c>
      <c r="Q175" s="21">
        <v>6.2984046859731698E-4</v>
      </c>
      <c r="R175" s="21">
        <v>7.2099814781946569E-4</v>
      </c>
      <c r="S175" s="21">
        <v>3.4547604533277735E-4</v>
      </c>
      <c r="T175" s="21">
        <v>3.3339764559117053E-3</v>
      </c>
      <c r="U175" s="21">
        <v>9.7982652991550172E-4</v>
      </c>
      <c r="V175" s="21">
        <v>1.608964486069731E-4</v>
      </c>
      <c r="W175" s="21">
        <v>1.4126063835493525E-4</v>
      </c>
      <c r="X175" s="21">
        <v>1.7254064589911612E-4</v>
      </c>
      <c r="Y175" s="21">
        <v>2.576027722516158E-4</v>
      </c>
      <c r="Z175" s="21">
        <v>2.5592940925086807E-4</v>
      </c>
    </row>
    <row r="176" spans="1:26" x14ac:dyDescent="0.2">
      <c r="A176" t="s">
        <v>177</v>
      </c>
      <c r="B176" t="s">
        <v>3</v>
      </c>
      <c r="C176" s="21">
        <v>6.7715917044484312E-4</v>
      </c>
      <c r="D176" s="21">
        <v>7.7790940397196831E-4</v>
      </c>
      <c r="E176" s="21">
        <v>6.4594909226951391E-4</v>
      </c>
      <c r="F176" s="21">
        <v>8.8662245081484541E-4</v>
      </c>
      <c r="G176" s="21">
        <v>7.0644372188106595E-4</v>
      </c>
      <c r="H176" s="21">
        <v>1.1896388922608048E-3</v>
      </c>
      <c r="I176" s="21">
        <v>6.301629664942828E-4</v>
      </c>
      <c r="J176" s="21">
        <v>1.3440101434689963E-3</v>
      </c>
      <c r="K176" s="21">
        <v>1.1890986335749815E-4</v>
      </c>
      <c r="L176" s="21">
        <v>9.577901500343913E-5</v>
      </c>
      <c r="M176" s="21">
        <v>1.5642064974568691E-4</v>
      </c>
      <c r="N176" s="21">
        <v>9.3521836795763E-5</v>
      </c>
      <c r="O176" s="21">
        <v>2.0495575944765918E-4</v>
      </c>
      <c r="P176" s="21">
        <v>1.1038204511816314E-4</v>
      </c>
      <c r="Q176" s="21">
        <v>8.4016761401983946E-5</v>
      </c>
      <c r="R176" s="21">
        <v>8.6224022214844066E-5</v>
      </c>
      <c r="S176" s="21">
        <v>1.3573739268416172E-4</v>
      </c>
      <c r="T176" s="21">
        <v>5.4643159639241027E-5</v>
      </c>
      <c r="U176" s="21">
        <v>5.4988738889892396E-5</v>
      </c>
      <c r="V176" s="21">
        <v>1.4074638681193925E-4</v>
      </c>
      <c r="W176" s="21">
        <v>4.0959721518870891E-4</v>
      </c>
      <c r="X176" s="21">
        <v>1.3317102397841817E-4</v>
      </c>
      <c r="Y176" s="21">
        <v>1.2864146905404545E-4</v>
      </c>
      <c r="Z176" s="21">
        <v>1.7102770089742354E-4</v>
      </c>
    </row>
    <row r="177" spans="1:26" x14ac:dyDescent="0.2">
      <c r="A177" t="s">
        <v>178</v>
      </c>
      <c r="B177" t="s">
        <v>3</v>
      </c>
      <c r="C177" s="21">
        <v>3.1261621663261478E-4</v>
      </c>
      <c r="D177" s="21">
        <v>7.7561543548755163E-4</v>
      </c>
      <c r="E177" s="21">
        <v>4.2848020478261997E-4</v>
      </c>
      <c r="F177" s="21">
        <v>2.8923810388514618E-4</v>
      </c>
      <c r="G177" s="21">
        <v>5.6402851805780027E-4</v>
      </c>
      <c r="H177" s="21">
        <v>8.87529407110384E-6</v>
      </c>
      <c r="I177" s="21">
        <v>1.9990007226509954E-3</v>
      </c>
      <c r="J177" s="21">
        <v>2.2611479283353819E-6</v>
      </c>
      <c r="K177" s="21">
        <v>1.2681934372048926E-6</v>
      </c>
      <c r="L177" s="21">
        <v>2.4084603823991096E-3</v>
      </c>
      <c r="M177" s="21">
        <v>8.4112901082878815E-6</v>
      </c>
      <c r="N177" s="21">
        <v>2.7230703184239779E-3</v>
      </c>
      <c r="O177" s="21">
        <v>2.2842808335113675E-6</v>
      </c>
      <c r="P177" s="21">
        <v>2.5656024844036092E-4</v>
      </c>
      <c r="Q177" s="21">
        <v>3.5196227622741457E-4</v>
      </c>
      <c r="R177" s="21">
        <v>4.2308166108592229E-4</v>
      </c>
      <c r="S177" s="21">
        <v>3.1464685974442386E-5</v>
      </c>
      <c r="T177" s="21">
        <v>1.8698532988086819E-3</v>
      </c>
      <c r="U177" s="21">
        <v>1.3040993257184142E-3</v>
      </c>
      <c r="V177" s="21">
        <v>1.4417895838511827E-6</v>
      </c>
      <c r="W177" s="21">
        <v>2.9535684546218227E-6</v>
      </c>
      <c r="X177" s="21">
        <v>1.7283719265199049E-6</v>
      </c>
      <c r="Y177" s="21">
        <v>2.0253231709347126E-6</v>
      </c>
      <c r="Z177" s="21">
        <v>2.0177048659525639E-6</v>
      </c>
    </row>
    <row r="178" spans="1:26" x14ac:dyDescent="0.2">
      <c r="A178" t="s">
        <v>179</v>
      </c>
      <c r="B178" t="s">
        <v>3</v>
      </c>
      <c r="C178" s="21">
        <v>3.1674821112770511E-4</v>
      </c>
      <c r="D178" s="21">
        <v>7.7432008148265016E-4</v>
      </c>
      <c r="E178" s="21">
        <v>4.9152576196400993E-4</v>
      </c>
      <c r="F178" s="21">
        <v>7.6338931220947491E-4</v>
      </c>
      <c r="G178" s="21">
        <v>1.0042287275677383E-3</v>
      </c>
      <c r="H178" s="21">
        <v>8.8886163266382938E-7</v>
      </c>
      <c r="I178" s="21">
        <v>1.4518197556213753E-6</v>
      </c>
      <c r="J178" s="21">
        <v>7.8676807376678552E-7</v>
      </c>
      <c r="K178" s="21">
        <v>7.2402053628067181E-7</v>
      </c>
      <c r="L178" s="21">
        <v>8.9589806873465831E-7</v>
      </c>
      <c r="M178" s="21">
        <v>6.7757675571324477E-7</v>
      </c>
      <c r="N178" s="21">
        <v>8.0748513508035364E-7</v>
      </c>
      <c r="O178" s="21">
        <v>7.0016945053311747E-7</v>
      </c>
      <c r="P178" s="21">
        <v>1.0420760711406106E-4</v>
      </c>
      <c r="Q178" s="21">
        <v>1.0132258875475209E-3</v>
      </c>
      <c r="R178" s="21">
        <v>9.1866653333700201E-4</v>
      </c>
      <c r="S178" s="21">
        <v>7.8744298517338875E-7</v>
      </c>
      <c r="T178" s="21">
        <v>8.952737178670409E-7</v>
      </c>
      <c r="U178" s="21">
        <v>1.4344746094697876E-5</v>
      </c>
      <c r="V178" s="21">
        <v>6.5031508544773656E-7</v>
      </c>
      <c r="W178" s="21">
        <v>6.4011811901619664E-7</v>
      </c>
      <c r="X178" s="21">
        <v>8.9750603315412395E-7</v>
      </c>
      <c r="Y178" s="21">
        <v>5.8594593280659288E-7</v>
      </c>
      <c r="Z178" s="21">
        <v>4.2166332964338699E-7</v>
      </c>
    </row>
    <row r="179" spans="1:26" x14ac:dyDescent="0.2">
      <c r="A179" t="s">
        <v>180</v>
      </c>
      <c r="B179" t="s">
        <v>3</v>
      </c>
      <c r="C179" s="21">
        <v>7.6287686790949189E-4</v>
      </c>
      <c r="D179" s="21">
        <v>7.7097301018229077E-4</v>
      </c>
      <c r="E179" s="21">
        <v>8.4741799190697588E-4</v>
      </c>
      <c r="F179" s="21">
        <v>1.0408202712441522E-3</v>
      </c>
      <c r="G179" s="21">
        <v>6.8334986141089257E-4</v>
      </c>
      <c r="H179" s="21">
        <v>1.5360975626154539E-3</v>
      </c>
      <c r="I179" s="21">
        <v>9.089133185643134E-4</v>
      </c>
      <c r="J179" s="21">
        <v>1.2181040030943755E-3</v>
      </c>
      <c r="K179" s="21">
        <v>2.3537587288677435E-4</v>
      </c>
      <c r="L179" s="21">
        <v>3.5863413294411415E-5</v>
      </c>
      <c r="M179" s="21">
        <v>3.5695195823681492E-4</v>
      </c>
      <c r="N179" s="21">
        <v>2.163345227986297E-5</v>
      </c>
      <c r="O179" s="21">
        <v>3.0300392543499815E-4</v>
      </c>
      <c r="P179" s="21">
        <v>1.0813740890098492E-3</v>
      </c>
      <c r="Q179" s="21">
        <v>6.7058661677955541E-4</v>
      </c>
      <c r="R179" s="21">
        <v>8.2450145985863983E-4</v>
      </c>
      <c r="S179" s="21">
        <v>1.3268604416804032E-3</v>
      </c>
      <c r="T179" s="21">
        <v>6.4061180108898402E-4</v>
      </c>
      <c r="U179" s="21">
        <v>4.8726795606758057E-4</v>
      </c>
      <c r="V179" s="21">
        <v>1.2902381357661025E-3</v>
      </c>
      <c r="W179" s="21">
        <v>1.5944166223839508E-3</v>
      </c>
      <c r="X179" s="21">
        <v>1.7303676235017403E-3</v>
      </c>
      <c r="Y179" s="21">
        <v>1.4309019844828163E-3</v>
      </c>
      <c r="Z179" s="21">
        <v>2.2520796352003092E-3</v>
      </c>
    </row>
    <row r="180" spans="1:26" x14ac:dyDescent="0.2">
      <c r="A180" t="s">
        <v>181</v>
      </c>
      <c r="B180" t="s">
        <v>3</v>
      </c>
      <c r="C180" s="21">
        <v>4.7223624318410025E-4</v>
      </c>
      <c r="D180" s="21">
        <v>7.6945974604151503E-4</v>
      </c>
      <c r="E180" s="21">
        <v>7.2448137184584233E-4</v>
      </c>
      <c r="F180" s="21">
        <v>9.7231239484375255E-4</v>
      </c>
      <c r="G180" s="21">
        <v>9.9370651779112315E-4</v>
      </c>
      <c r="H180" s="21">
        <v>1.2308584504963202E-7</v>
      </c>
      <c r="I180" s="21">
        <v>1.0311936353094159E-6</v>
      </c>
      <c r="J180" s="21">
        <v>2.0321847715114831E-8</v>
      </c>
      <c r="K180" s="21">
        <v>3.891821485355618E-9</v>
      </c>
      <c r="L180" s="21">
        <v>3.9982223124948337E-7</v>
      </c>
      <c r="M180" s="21">
        <v>2.3480439097392692E-8</v>
      </c>
      <c r="N180" s="21">
        <v>4.4668100191528402E-8</v>
      </c>
      <c r="O180" s="21">
        <v>2.1689294275860325E-8</v>
      </c>
      <c r="P180" s="21">
        <v>1.1479617511592124E-4</v>
      </c>
      <c r="Q180" s="21">
        <v>1.192978625858923E-3</v>
      </c>
      <c r="R180" s="21">
        <v>8.8240423716762738E-4</v>
      </c>
      <c r="S180" s="21">
        <v>6.393575080206834E-8</v>
      </c>
      <c r="T180" s="21">
        <v>1.4800218287702091E-7</v>
      </c>
      <c r="U180" s="21">
        <v>1.925866282046902E-5</v>
      </c>
      <c r="V180" s="21">
        <v>2.5557862433883381E-8</v>
      </c>
      <c r="W180" s="21">
        <v>5.035678470665326E-8</v>
      </c>
      <c r="X180" s="21">
        <v>7.5722815260168287E-8</v>
      </c>
      <c r="Y180" s="21">
        <v>4.9300894503396384E-8</v>
      </c>
      <c r="Z180" s="21">
        <v>1.2886176750273899E-8</v>
      </c>
    </row>
    <row r="181" spans="1:26" x14ac:dyDescent="0.2">
      <c r="A181" t="s">
        <v>182</v>
      </c>
      <c r="B181" t="s">
        <v>3</v>
      </c>
      <c r="C181" s="21">
        <v>3.0801437492425772E-4</v>
      </c>
      <c r="D181" s="21">
        <v>7.6517092660382613E-4</v>
      </c>
      <c r="E181" s="21">
        <v>6.6591310211034781E-4</v>
      </c>
      <c r="F181" s="21">
        <v>3.3925870793506685E-4</v>
      </c>
      <c r="G181" s="21">
        <v>4.7147963809799959E-4</v>
      </c>
      <c r="H181" s="21">
        <v>4.3864329388615747E-5</v>
      </c>
      <c r="I181" s="21">
        <v>1.5500371923489204E-3</v>
      </c>
      <c r="J181" s="21">
        <v>2.2812815708289425E-5</v>
      </c>
      <c r="K181" s="21">
        <v>1.2527418676424021E-5</v>
      </c>
      <c r="L181" s="21">
        <v>3.5634360649904402E-3</v>
      </c>
      <c r="M181" s="21">
        <v>3.4491858325367126E-5</v>
      </c>
      <c r="N181" s="21">
        <v>3.0289811886397618E-3</v>
      </c>
      <c r="O181" s="21">
        <v>2.3082245600064215E-5</v>
      </c>
      <c r="P181" s="21">
        <v>5.4402495863022809E-4</v>
      </c>
      <c r="Q181" s="21">
        <v>6.2414889598621994E-4</v>
      </c>
      <c r="R181" s="21">
        <v>5.4130569013902769E-4</v>
      </c>
      <c r="S181" s="21">
        <v>9.9308490651430921E-5</v>
      </c>
      <c r="T181" s="21">
        <v>4.3647264052210271E-3</v>
      </c>
      <c r="U181" s="21">
        <v>1.0958663405236607E-3</v>
      </c>
      <c r="V181" s="21">
        <v>2.5551890829895602E-5</v>
      </c>
      <c r="W181" s="21">
        <v>9.9365952409704252E-5</v>
      </c>
      <c r="X181" s="21">
        <v>2.2630454206399429E-5</v>
      </c>
      <c r="Y181" s="21">
        <v>3.1651771404823698E-5</v>
      </c>
      <c r="Z181" s="21">
        <v>7.4932516786258094E-5</v>
      </c>
    </row>
    <row r="182" spans="1:26" x14ac:dyDescent="0.2">
      <c r="A182" t="s">
        <v>183</v>
      </c>
      <c r="B182" t="s">
        <v>3</v>
      </c>
      <c r="C182" s="21">
        <v>3.2374411426791327E-4</v>
      </c>
      <c r="D182" s="21">
        <v>7.6148638501423048E-4</v>
      </c>
      <c r="E182" s="21">
        <v>6.3505772240388038E-4</v>
      </c>
      <c r="F182" s="21">
        <v>5.4099852344736933E-4</v>
      </c>
      <c r="G182" s="21">
        <v>5.2252340917394256E-4</v>
      </c>
      <c r="H182" s="21">
        <v>2.0945292459761588E-5</v>
      </c>
      <c r="I182" s="21">
        <v>4.3042376046463771E-3</v>
      </c>
      <c r="J182" s="21">
        <v>1.1225252235500438E-5</v>
      </c>
      <c r="K182" s="21">
        <v>2.7013864404734931E-6</v>
      </c>
      <c r="L182" s="21">
        <v>1.8277624028261077E-3</v>
      </c>
      <c r="M182" s="21">
        <v>4.7162159147701153E-6</v>
      </c>
      <c r="N182" s="21">
        <v>5.9290454741195756E-4</v>
      </c>
      <c r="O182" s="21">
        <v>3.9323852578397731E-6</v>
      </c>
      <c r="P182" s="21">
        <v>6.1941352266730026E-4</v>
      </c>
      <c r="Q182" s="21">
        <v>7.1945924953889344E-4</v>
      </c>
      <c r="R182" s="21">
        <v>7.6792771053672533E-4</v>
      </c>
      <c r="S182" s="21">
        <v>1.0975981700767235E-4</v>
      </c>
      <c r="T182" s="21">
        <v>4.9885645190730779E-3</v>
      </c>
      <c r="U182" s="21">
        <v>2.8996563967088368E-3</v>
      </c>
      <c r="V182" s="21">
        <v>4.872026980748856E-5</v>
      </c>
      <c r="W182" s="21">
        <v>1.5526471038146066E-5</v>
      </c>
      <c r="X182" s="21">
        <v>5.8937715470014318E-5</v>
      </c>
      <c r="Y182" s="21">
        <v>4.606519968248867E-5</v>
      </c>
      <c r="Z182" s="21">
        <v>4.5867676868969565E-5</v>
      </c>
    </row>
    <row r="183" spans="1:26" x14ac:dyDescent="0.2">
      <c r="A183" t="s">
        <v>184</v>
      </c>
      <c r="B183" t="s">
        <v>3</v>
      </c>
      <c r="C183" s="21">
        <v>7.5027730049236757E-4</v>
      </c>
      <c r="D183" s="21">
        <v>7.5747928712038522E-4</v>
      </c>
      <c r="E183" s="21">
        <v>8.3425557761544376E-4</v>
      </c>
      <c r="F183" s="21">
        <v>9.8735511946338003E-4</v>
      </c>
      <c r="G183" s="21">
        <v>5.6134480819940841E-4</v>
      </c>
      <c r="H183" s="21">
        <v>1.0230340459148808E-3</v>
      </c>
      <c r="I183" s="21">
        <v>7.3164668534707376E-4</v>
      </c>
      <c r="J183" s="21">
        <v>1.3222062926726108E-3</v>
      </c>
      <c r="K183" s="21">
        <v>1.4278610986483099E-3</v>
      </c>
      <c r="L183" s="21">
        <v>9.8930076700118424E-6</v>
      </c>
      <c r="M183" s="21">
        <v>2.3714393762542829E-3</v>
      </c>
      <c r="N183" s="21">
        <v>1.4901365046041188E-5</v>
      </c>
      <c r="O183" s="21">
        <v>1.9131071660974241E-3</v>
      </c>
      <c r="P183" s="21">
        <v>2.7029966170544783E-3</v>
      </c>
      <c r="Q183" s="21">
        <v>1.7367231547356329E-3</v>
      </c>
      <c r="R183" s="21">
        <v>1.7986941461484518E-3</v>
      </c>
      <c r="S183" s="21">
        <v>3.5915755707574635E-3</v>
      </c>
      <c r="T183" s="21">
        <v>1.3131101833291341E-3</v>
      </c>
      <c r="U183" s="21">
        <v>9.6180238522247826E-4</v>
      </c>
      <c r="V183" s="21">
        <v>4.2337420955984471E-3</v>
      </c>
      <c r="W183" s="21">
        <v>7.4724294718135648E-3</v>
      </c>
      <c r="X183" s="21">
        <v>4.3908922109227293E-3</v>
      </c>
      <c r="Y183" s="21">
        <v>4.1711047504977214E-3</v>
      </c>
      <c r="Z183" s="21">
        <v>9.6414495058851756E-3</v>
      </c>
    </row>
    <row r="184" spans="1:26" x14ac:dyDescent="0.2">
      <c r="A184" t="s">
        <v>185</v>
      </c>
      <c r="B184" t="s">
        <v>3</v>
      </c>
      <c r="C184" s="21">
        <v>2.0045278613065355E-4</v>
      </c>
      <c r="D184" s="21">
        <v>7.5721620293118413E-4</v>
      </c>
      <c r="E184" s="21">
        <v>3.6485765223409871E-4</v>
      </c>
      <c r="F184" s="21">
        <v>7.8102410684650089E-4</v>
      </c>
      <c r="G184" s="21">
        <v>9.2086613812703542E-4</v>
      </c>
      <c r="H184" s="21">
        <v>1.5384625089524269E-7</v>
      </c>
      <c r="I184" s="21">
        <v>1.1597096992794874E-6</v>
      </c>
      <c r="J184" s="21">
        <v>6.577680970372461E-8</v>
      </c>
      <c r="K184" s="21">
        <v>1.2896598805086354E-7</v>
      </c>
      <c r="L184" s="21">
        <v>2.0263917143566525E-6</v>
      </c>
      <c r="M184" s="21">
        <v>8.8961535335125614E-8</v>
      </c>
      <c r="N184" s="21">
        <v>2.0272110215308232E-6</v>
      </c>
      <c r="O184" s="21">
        <v>1.4083314362898011E-7</v>
      </c>
      <c r="P184" s="21">
        <v>4.6323408020694512E-5</v>
      </c>
      <c r="Q184" s="21">
        <v>1.035113881970789E-3</v>
      </c>
      <c r="R184" s="21">
        <v>8.9022353033536513E-4</v>
      </c>
      <c r="S184" s="21">
        <v>1.5803045868470301E-7</v>
      </c>
      <c r="T184" s="21">
        <v>1.1603118200536327E-6</v>
      </c>
      <c r="U184" s="21">
        <v>1.0792171335352692E-5</v>
      </c>
      <c r="V184" s="21">
        <v>8.7832103148473949E-8</v>
      </c>
      <c r="W184" s="21">
        <v>1.4081664199109928E-7</v>
      </c>
      <c r="X184" s="21">
        <v>2.6740337411552104E-7</v>
      </c>
      <c r="Y184" s="21">
        <v>1.3567496258694298E-7</v>
      </c>
      <c r="Z184" s="21">
        <v>1.4551244221357346E-7</v>
      </c>
    </row>
    <row r="185" spans="1:26" x14ac:dyDescent="0.2">
      <c r="A185" t="s">
        <v>186</v>
      </c>
      <c r="B185" t="s">
        <v>3</v>
      </c>
      <c r="C185" s="21">
        <v>6.4287588489810282E-4</v>
      </c>
      <c r="D185" s="21">
        <v>7.5057736672430966E-4</v>
      </c>
      <c r="E185" s="21">
        <v>5.697974578381601E-4</v>
      </c>
      <c r="F185" s="21">
        <v>6.8765967140534286E-4</v>
      </c>
      <c r="G185" s="21">
        <v>6.0146520723478492E-4</v>
      </c>
      <c r="H185" s="21">
        <v>1.5527025914755404E-3</v>
      </c>
      <c r="I185" s="21">
        <v>5.1757095205994278E-4</v>
      </c>
      <c r="J185" s="21">
        <v>1.2269605041318077E-3</v>
      </c>
      <c r="K185" s="21">
        <v>1.8019322253983258E-4</v>
      </c>
      <c r="L185" s="21">
        <v>7.0980216186290388E-5</v>
      </c>
      <c r="M185" s="21">
        <v>2.7047757570310729E-4</v>
      </c>
      <c r="N185" s="21">
        <v>1.1724768193283576E-4</v>
      </c>
      <c r="O185" s="21">
        <v>2.6345550722000152E-4</v>
      </c>
      <c r="P185" s="21">
        <v>2.639735466627625E-4</v>
      </c>
      <c r="Q185" s="21">
        <v>2.2856462682886526E-4</v>
      </c>
      <c r="R185" s="21">
        <v>1.5288858970648623E-4</v>
      </c>
      <c r="S185" s="21">
        <v>2.4911208625818545E-4</v>
      </c>
      <c r="T185" s="21">
        <v>8.6816233813139359E-5</v>
      </c>
      <c r="U185" s="21">
        <v>6.1419555962686752E-5</v>
      </c>
      <c r="V185" s="21">
        <v>2.6181165092643214E-4</v>
      </c>
      <c r="W185" s="21">
        <v>9.2188008387445266E-4</v>
      </c>
      <c r="X185" s="21">
        <v>3.1263786491794753E-4</v>
      </c>
      <c r="Y185" s="21">
        <v>3.3025558089938952E-4</v>
      </c>
      <c r="Z185" s="21">
        <v>2.7599740475863307E-4</v>
      </c>
    </row>
    <row r="186" spans="1:26" x14ac:dyDescent="0.2">
      <c r="A186" t="s">
        <v>187</v>
      </c>
      <c r="B186" t="s">
        <v>3</v>
      </c>
      <c r="C186" s="21">
        <v>2.806116730246791E-3</v>
      </c>
      <c r="D186" s="21">
        <v>7.5025203693444105E-4</v>
      </c>
      <c r="E186" s="21">
        <v>1.4746354956000453E-3</v>
      </c>
      <c r="F186" s="21">
        <v>5.1687476452671522E-4</v>
      </c>
      <c r="G186" s="21">
        <v>8.9912678463865872E-4</v>
      </c>
      <c r="H186" s="21">
        <v>1.7770195160311466E-4</v>
      </c>
      <c r="I186" s="21">
        <v>5.6404394420910518E-4</v>
      </c>
      <c r="J186" s="21">
        <v>1.7621261524588088E-4</v>
      </c>
      <c r="K186" s="21">
        <v>1.7204896988782159E-4</v>
      </c>
      <c r="L186" s="21">
        <v>6.3626000584407808E-4</v>
      </c>
      <c r="M186" s="21">
        <v>1.643667216157213E-4</v>
      </c>
      <c r="N186" s="21">
        <v>4.759146253375945E-4</v>
      </c>
      <c r="O186" s="21">
        <v>1.4299448628544051E-4</v>
      </c>
      <c r="P186" s="21">
        <v>1.0509715864284578E-3</v>
      </c>
      <c r="Q186" s="21">
        <v>1.0071894954280477E-3</v>
      </c>
      <c r="R186" s="21">
        <v>5.263131780796677E-4</v>
      </c>
      <c r="S186" s="21">
        <v>1.6436428074715037E-4</v>
      </c>
      <c r="T186" s="21">
        <v>3.1460761852796035E-4</v>
      </c>
      <c r="U186" s="21">
        <v>4.9899389237221857E-3</v>
      </c>
      <c r="V186" s="21">
        <v>1.1023688654336793E-4</v>
      </c>
      <c r="W186" s="21">
        <v>1.3052317095183771E-4</v>
      </c>
      <c r="X186" s="21">
        <v>1.2358273685120479E-4</v>
      </c>
      <c r="Y186" s="21">
        <v>1.3894710943274972E-4</v>
      </c>
      <c r="Z186" s="21">
        <v>8.8340992184527095E-5</v>
      </c>
    </row>
    <row r="187" spans="1:26" x14ac:dyDescent="0.2">
      <c r="A187" t="s">
        <v>188</v>
      </c>
      <c r="B187" t="s">
        <v>3</v>
      </c>
      <c r="C187" s="21">
        <v>2.2943359033049233E-3</v>
      </c>
      <c r="D187" s="21">
        <v>7.4021949722498457E-4</v>
      </c>
      <c r="E187" s="21">
        <v>9.4305400672134974E-4</v>
      </c>
      <c r="F187" s="21">
        <v>3.2823891761769506E-4</v>
      </c>
      <c r="G187" s="21">
        <v>7.7237458671288589E-4</v>
      </c>
      <c r="H187" s="21">
        <v>3.5903998502258008E-6</v>
      </c>
      <c r="I187" s="21">
        <v>2.4450101673764977E-3</v>
      </c>
      <c r="J187" s="21">
        <v>4.9307889533461823E-7</v>
      </c>
      <c r="K187" s="21">
        <v>5.8883500218995857E-7</v>
      </c>
      <c r="L187" s="21">
        <v>1.4812584423575202E-3</v>
      </c>
      <c r="M187" s="21">
        <v>1.0659581573980743E-6</v>
      </c>
      <c r="N187" s="21">
        <v>2.2130027612446163E-4</v>
      </c>
      <c r="O187" s="21">
        <v>6.4656875075251764E-7</v>
      </c>
      <c r="P187" s="21">
        <v>9.6623102307740643E-4</v>
      </c>
      <c r="Q187" s="21">
        <v>9.3393211638321638E-4</v>
      </c>
      <c r="R187" s="21">
        <v>4.4809716678148348E-4</v>
      </c>
      <c r="S187" s="21">
        <v>5.3680116214806402E-6</v>
      </c>
      <c r="T187" s="21">
        <v>6.3092366310105822E-5</v>
      </c>
      <c r="U187" s="21">
        <v>1.0146007978360707E-2</v>
      </c>
      <c r="V187" s="21">
        <v>6.2161804868489077E-7</v>
      </c>
      <c r="W187" s="21">
        <v>1.1815404211138933E-6</v>
      </c>
      <c r="X187" s="21">
        <v>1.5082784659232567E-6</v>
      </c>
      <c r="Y187" s="21">
        <v>1.0463354221861507E-6</v>
      </c>
      <c r="Z187" s="21">
        <v>7.8252143245972856E-7</v>
      </c>
    </row>
    <row r="188" spans="1:26" x14ac:dyDescent="0.2">
      <c r="A188" t="s">
        <v>189</v>
      </c>
      <c r="B188" t="s">
        <v>3</v>
      </c>
      <c r="C188" s="21">
        <v>1.321824000744752E-3</v>
      </c>
      <c r="D188" s="21">
        <v>7.3897043706731326E-4</v>
      </c>
      <c r="E188" s="21">
        <v>1.7343254981966076E-3</v>
      </c>
      <c r="F188" s="21">
        <v>1.306199827728778E-3</v>
      </c>
      <c r="G188" s="21">
        <v>1.285868494405908E-3</v>
      </c>
      <c r="H188" s="21">
        <v>5.7766435876558679E-7</v>
      </c>
      <c r="I188" s="21">
        <v>5.5879710449505379E-6</v>
      </c>
      <c r="J188" s="21">
        <v>2.4275393691823751E-7</v>
      </c>
      <c r="K188" s="21">
        <v>3.2224402471527199E-7</v>
      </c>
      <c r="L188" s="21">
        <v>2.5959694878695396E-6</v>
      </c>
      <c r="M188" s="21">
        <v>2.3529073169379075E-7</v>
      </c>
      <c r="N188" s="21">
        <v>1.9142453283002642E-6</v>
      </c>
      <c r="O188" s="21">
        <v>4.1396347217861953E-7</v>
      </c>
      <c r="P188" s="21">
        <v>3.4302701899543102E-4</v>
      </c>
      <c r="Q188" s="21">
        <v>2.449724208984495E-3</v>
      </c>
      <c r="R188" s="21">
        <v>1.0794043545443294E-3</v>
      </c>
      <c r="S188" s="21">
        <v>4.331837644028861E-7</v>
      </c>
      <c r="T188" s="21">
        <v>1.2763501088813791E-6</v>
      </c>
      <c r="U188" s="21">
        <v>8.9974590476237217E-5</v>
      </c>
      <c r="V188" s="21">
        <v>6.4706101502519431E-7</v>
      </c>
      <c r="W188" s="21">
        <v>8.5101209484739751E-7</v>
      </c>
      <c r="X188" s="21">
        <v>2.3818038058928595E-6</v>
      </c>
      <c r="Y188" s="21">
        <v>5.1938223770088143E-7</v>
      </c>
      <c r="Z188" s="21">
        <v>6.3464004969252285E-7</v>
      </c>
    </row>
    <row r="189" spans="1:26" x14ac:dyDescent="0.2">
      <c r="A189" t="s">
        <v>190</v>
      </c>
      <c r="B189" t="s">
        <v>3</v>
      </c>
      <c r="C189" s="21">
        <v>3.3012180048816973E-4</v>
      </c>
      <c r="D189" s="21">
        <v>7.2986442772307657E-4</v>
      </c>
      <c r="E189" s="21">
        <v>4.5685577261598116E-4</v>
      </c>
      <c r="F189" s="21">
        <v>2.7130703170784022E-4</v>
      </c>
      <c r="G189" s="21">
        <v>5.6096296721087327E-4</v>
      </c>
      <c r="H189" s="21">
        <v>7.2738482650391183E-6</v>
      </c>
      <c r="I189" s="21">
        <v>1.9768289239350304E-3</v>
      </c>
      <c r="J189" s="21">
        <v>1.7153253071070236E-6</v>
      </c>
      <c r="K189" s="21">
        <v>1.1779033127144006E-6</v>
      </c>
      <c r="L189" s="21">
        <v>2.2774899839807642E-3</v>
      </c>
      <c r="M189" s="21">
        <v>5.3311079198128028E-6</v>
      </c>
      <c r="N189" s="21">
        <v>1.8569289164319313E-3</v>
      </c>
      <c r="O189" s="21">
        <v>1.3432063793250288E-6</v>
      </c>
      <c r="P189" s="21">
        <v>3.553681675269165E-4</v>
      </c>
      <c r="Q189" s="21">
        <v>4.3627548022412156E-4</v>
      </c>
      <c r="R189" s="21">
        <v>4.0292201785650615E-4</v>
      </c>
      <c r="S189" s="21">
        <v>4.0511737281334866E-5</v>
      </c>
      <c r="T189" s="21">
        <v>2.1192838744383364E-3</v>
      </c>
      <c r="U189" s="21">
        <v>1.3062188378348933E-3</v>
      </c>
      <c r="V189" s="21">
        <v>1.2916829356276056E-6</v>
      </c>
      <c r="W189" s="21">
        <v>5.4506019542057198E-6</v>
      </c>
      <c r="X189" s="21">
        <v>3.5240678025575528E-6</v>
      </c>
      <c r="Y189" s="21">
        <v>2.838252812547871E-6</v>
      </c>
      <c r="Z189" s="21">
        <v>1.6365140307928086E-6</v>
      </c>
    </row>
    <row r="190" spans="1:26" x14ac:dyDescent="0.2">
      <c r="A190" t="s">
        <v>191</v>
      </c>
      <c r="B190" t="s">
        <v>3</v>
      </c>
      <c r="C190" s="21">
        <v>1.2378784930055771E-3</v>
      </c>
      <c r="D190" s="21">
        <v>7.2676040560215149E-4</v>
      </c>
      <c r="E190" s="21">
        <v>1.4886162529141468E-3</v>
      </c>
      <c r="F190" s="21">
        <v>6.0311729198218238E-4</v>
      </c>
      <c r="G190" s="21">
        <v>1.1644077728504925E-3</v>
      </c>
      <c r="H190" s="21">
        <v>4.2075068750446753E-7</v>
      </c>
      <c r="I190" s="21">
        <v>1.1740926492046427E-5</v>
      </c>
      <c r="J190" s="21">
        <v>9.9091287656446622E-8</v>
      </c>
      <c r="K190" s="21">
        <v>1.4433432890086594E-7</v>
      </c>
      <c r="L190" s="21">
        <v>7.725651464299037E-6</v>
      </c>
      <c r="M190" s="21">
        <v>4.9657936559472918E-8</v>
      </c>
      <c r="N190" s="21">
        <v>1.3318977943079769E-6</v>
      </c>
      <c r="O190" s="21">
        <v>2.5426733168834717E-7</v>
      </c>
      <c r="P190" s="21">
        <v>6.4897071683177104E-4</v>
      </c>
      <c r="Q190" s="21">
        <v>1.6797257736075274E-3</v>
      </c>
      <c r="R190" s="21">
        <v>4.4990544517661336E-4</v>
      </c>
      <c r="S190" s="21">
        <v>3.3229431343716683E-7</v>
      </c>
      <c r="T190" s="21">
        <v>1.1231641987823572E-6</v>
      </c>
      <c r="U190" s="21">
        <v>2.5660524462127915E-4</v>
      </c>
      <c r="V190" s="21">
        <v>3.317804021189004E-7</v>
      </c>
      <c r="W190" s="21">
        <v>3.1835009405642659E-7</v>
      </c>
      <c r="X190" s="21">
        <v>6.7299033298081125E-7</v>
      </c>
      <c r="Y190" s="21">
        <v>3.1364804560937287E-7</v>
      </c>
      <c r="Z190" s="21">
        <v>1.2117631224948219E-7</v>
      </c>
    </row>
    <row r="191" spans="1:26" x14ac:dyDescent="0.2">
      <c r="A191" t="s">
        <v>192</v>
      </c>
      <c r="B191" t="s">
        <v>3</v>
      </c>
      <c r="C191" s="21">
        <v>5.0162256543901903E-4</v>
      </c>
      <c r="D191" s="21">
        <v>7.2649811867105574E-4</v>
      </c>
      <c r="E191" s="21">
        <v>6.6410292406082825E-4</v>
      </c>
      <c r="F191" s="21">
        <v>9.5542714673563104E-4</v>
      </c>
      <c r="G191" s="21">
        <v>6.7830975593507266E-4</v>
      </c>
      <c r="H191" s="21">
        <v>9.6485070193491954E-4</v>
      </c>
      <c r="I191" s="21">
        <v>5.5141831827575831E-4</v>
      </c>
      <c r="J191" s="21">
        <v>9.5359585925236827E-4</v>
      </c>
      <c r="K191" s="21">
        <v>1.3698037691648685E-3</v>
      </c>
      <c r="L191" s="21">
        <v>4.9102345181021776E-4</v>
      </c>
      <c r="M191" s="21">
        <v>1.7576962669927719E-3</v>
      </c>
      <c r="N191" s="21">
        <v>1.2029248708686074E-3</v>
      </c>
      <c r="O191" s="21">
        <v>1.2937534177041908E-3</v>
      </c>
      <c r="P191" s="21">
        <v>1.0976473365882334E-3</v>
      </c>
      <c r="Q191" s="21">
        <v>7.8293987160898656E-4</v>
      </c>
      <c r="R191" s="21">
        <v>1.3241120066871746E-3</v>
      </c>
      <c r="S191" s="21">
        <v>1.6455969675309356E-3</v>
      </c>
      <c r="T191" s="21">
        <v>6.5003682688242993E-4</v>
      </c>
      <c r="U191" s="21">
        <v>6.075517410734589E-4</v>
      </c>
      <c r="V191" s="21">
        <v>1.4156320733785968E-3</v>
      </c>
      <c r="W191" s="21">
        <v>1.3818822492301867E-3</v>
      </c>
      <c r="X191" s="21">
        <v>1.5044854241337675E-3</v>
      </c>
      <c r="Y191" s="21">
        <v>1.8719988914802641E-3</v>
      </c>
      <c r="Z191" s="21">
        <v>1.8138594355289581E-3</v>
      </c>
    </row>
    <row r="192" spans="1:26" x14ac:dyDescent="0.2">
      <c r="A192" t="s">
        <v>193</v>
      </c>
      <c r="B192" t="s">
        <v>3</v>
      </c>
      <c r="C192" s="21">
        <v>2.4541188085142312E-4</v>
      </c>
      <c r="D192" s="21">
        <v>7.1554952478466484E-4</v>
      </c>
      <c r="E192" s="21">
        <v>4.5845037711553775E-4</v>
      </c>
      <c r="F192" s="21">
        <v>3.0622938535391868E-4</v>
      </c>
      <c r="G192" s="21">
        <v>6.0473048861953691E-4</v>
      </c>
      <c r="H192" s="21">
        <v>7.937122284038957E-5</v>
      </c>
      <c r="I192" s="21">
        <v>1.311984240946627E-3</v>
      </c>
      <c r="J192" s="21">
        <v>6.0215045150436692E-5</v>
      </c>
      <c r="K192" s="21">
        <v>3.3784634709779452E-5</v>
      </c>
      <c r="L192" s="21">
        <v>2.1301748116213342E-3</v>
      </c>
      <c r="M192" s="21">
        <v>3.812232204067894E-5</v>
      </c>
      <c r="N192" s="21">
        <v>3.0246260170447869E-3</v>
      </c>
      <c r="O192" s="21">
        <v>2.7931474837377833E-5</v>
      </c>
      <c r="P192" s="21">
        <v>3.9617348084889238E-4</v>
      </c>
      <c r="Q192" s="21">
        <v>4.9687472006685609E-4</v>
      </c>
      <c r="R192" s="21">
        <v>4.7737972160766603E-4</v>
      </c>
      <c r="S192" s="21">
        <v>1.5031745397459657E-4</v>
      </c>
      <c r="T192" s="21">
        <v>1.864125383812365E-3</v>
      </c>
      <c r="U192" s="21">
        <v>9.1735863940869858E-4</v>
      </c>
      <c r="V192" s="21">
        <v>2.3795812645502826E-5</v>
      </c>
      <c r="W192" s="21">
        <v>2.9199025201638336E-5</v>
      </c>
      <c r="X192" s="21">
        <v>1.8303878208990037E-5</v>
      </c>
      <c r="Y192" s="21">
        <v>3.6998198521841402E-5</v>
      </c>
      <c r="Z192" s="21">
        <v>3.3669257446806893E-5</v>
      </c>
    </row>
    <row r="193" spans="1:26" x14ac:dyDescent="0.2">
      <c r="A193" t="s">
        <v>194</v>
      </c>
      <c r="B193" t="s">
        <v>3</v>
      </c>
      <c r="C193" s="21">
        <v>5.8581367398105634E-6</v>
      </c>
      <c r="D193" s="21">
        <v>6.9651574435163023E-4</v>
      </c>
      <c r="E193" s="21">
        <v>1.8158823798237923E-5</v>
      </c>
      <c r="F193" s="21">
        <v>6.5644209203563581E-5</v>
      </c>
      <c r="G193" s="21">
        <v>2.4158056565251119E-4</v>
      </c>
      <c r="H193" s="21">
        <v>3.2349315492303927E-6</v>
      </c>
      <c r="I193" s="21">
        <v>1.834316041556694E-6</v>
      </c>
      <c r="J193" s="21">
        <v>1.6250466510788885E-6</v>
      </c>
      <c r="K193" s="21">
        <v>1.1604935406838872E-6</v>
      </c>
      <c r="L193" s="21">
        <v>2.378466453433099E-7</v>
      </c>
      <c r="M193" s="21">
        <v>9.9351418644107028E-7</v>
      </c>
      <c r="N193" s="21">
        <v>3.2966340878235804E-7</v>
      </c>
      <c r="O193" s="21">
        <v>1.0151055943351292E-6</v>
      </c>
      <c r="P193" s="21">
        <v>1.9127170835130048E-6</v>
      </c>
      <c r="Q193" s="21">
        <v>6.5556741635674375E-5</v>
      </c>
      <c r="R193" s="21">
        <v>4.0904948711331722E-4</v>
      </c>
      <c r="S193" s="21">
        <v>1.1056113279919073E-6</v>
      </c>
      <c r="T193" s="21">
        <v>6.3222552594770939E-7</v>
      </c>
      <c r="U193" s="21">
        <v>1.297169535078478E-6</v>
      </c>
      <c r="V193" s="21">
        <v>6.9370761157659089E-7</v>
      </c>
      <c r="W193" s="21">
        <v>5.2606449808490849E-7</v>
      </c>
      <c r="X193" s="21">
        <v>1.5698856414909643E-6</v>
      </c>
      <c r="Y193" s="21">
        <v>5.0955986737249519E-7</v>
      </c>
      <c r="Z193" s="21">
        <v>1.3031068950906999E-6</v>
      </c>
    </row>
    <row r="194" spans="1:26" x14ac:dyDescent="0.2">
      <c r="A194" t="s">
        <v>195</v>
      </c>
      <c r="B194" t="s">
        <v>3</v>
      </c>
      <c r="C194" s="21">
        <v>3.8188999485513165E-4</v>
      </c>
      <c r="D194" s="21">
        <v>6.9495340965557682E-4</v>
      </c>
      <c r="E194" s="21">
        <v>6.3719382240820803E-4</v>
      </c>
      <c r="F194" s="21">
        <v>7.5195583903724561E-4</v>
      </c>
      <c r="G194" s="21">
        <v>9.1715459139788584E-4</v>
      </c>
      <c r="H194" s="21">
        <v>5.5385315013848579E-8</v>
      </c>
      <c r="I194" s="21">
        <v>9.5762501683747678E-7</v>
      </c>
      <c r="J194" s="21">
        <v>3.9798276928452057E-9</v>
      </c>
      <c r="K194" s="21">
        <v>0</v>
      </c>
      <c r="L194" s="21">
        <v>2.4741176523446048E-7</v>
      </c>
      <c r="M194" s="21">
        <v>1.8069412752952313E-8</v>
      </c>
      <c r="N194" s="21">
        <v>2.4680135185607706E-8</v>
      </c>
      <c r="O194" s="21">
        <v>4.5868516842775042E-9</v>
      </c>
      <c r="P194" s="21">
        <v>9.4364955152380576E-5</v>
      </c>
      <c r="Q194" s="21">
        <v>1.0602981226770925E-3</v>
      </c>
      <c r="R194" s="21">
        <v>7.895082387442291E-4</v>
      </c>
      <c r="S194" s="21">
        <v>2.4052059294402614E-9</v>
      </c>
      <c r="T194" s="21">
        <v>8.7950425522784338E-8</v>
      </c>
      <c r="U194" s="21">
        <v>1.586760054005289E-5</v>
      </c>
      <c r="V194" s="21">
        <v>7.4215267439809019E-9</v>
      </c>
      <c r="W194" s="21">
        <v>7.3409445797479881E-9</v>
      </c>
      <c r="X194" s="21">
        <v>2.1140468445140725E-8</v>
      </c>
      <c r="Y194" s="21">
        <v>8.2110547059991364E-9</v>
      </c>
      <c r="Z194" s="21">
        <v>3.6621677953854229E-9</v>
      </c>
    </row>
    <row r="195" spans="1:26" x14ac:dyDescent="0.2">
      <c r="A195" t="s">
        <v>196</v>
      </c>
      <c r="B195" t="s">
        <v>3</v>
      </c>
      <c r="C195" s="21">
        <v>5.569145022440012E-4</v>
      </c>
      <c r="D195" s="21">
        <v>6.9484388758669815E-4</v>
      </c>
      <c r="E195" s="21">
        <v>7.7057426037956654E-4</v>
      </c>
      <c r="F195" s="21">
        <v>1.2484074896990391E-3</v>
      </c>
      <c r="G195" s="21">
        <v>1.1560563989244112E-3</v>
      </c>
      <c r="H195" s="21">
        <v>4.6454527943325009E-7</v>
      </c>
      <c r="I195" s="21">
        <v>1.0286754486006038E-5</v>
      </c>
      <c r="J195" s="21">
        <v>2.2416735523811175E-7</v>
      </c>
      <c r="K195" s="21">
        <v>5.1209504797155163E-7</v>
      </c>
      <c r="L195" s="21">
        <v>1.2974899441112349E-5</v>
      </c>
      <c r="M195" s="21">
        <v>3.0048279970506386E-7</v>
      </c>
      <c r="N195" s="21">
        <v>1.3872499460791329E-5</v>
      </c>
      <c r="O195" s="21">
        <v>4.5881055314104481E-7</v>
      </c>
      <c r="P195" s="21">
        <v>1.0954252068888969E-4</v>
      </c>
      <c r="Q195" s="21">
        <v>1.9239644626597324E-3</v>
      </c>
      <c r="R195" s="21">
        <v>1.3211833431471852E-3</v>
      </c>
      <c r="S195" s="21">
        <v>5.9970772460627645E-7</v>
      </c>
      <c r="T195" s="21">
        <v>7.1218186014854856E-6</v>
      </c>
      <c r="U195" s="21">
        <v>3.345817657053838E-5</v>
      </c>
      <c r="V195" s="21">
        <v>4.457381522378758E-7</v>
      </c>
      <c r="W195" s="21">
        <v>9.4637056203247429E-7</v>
      </c>
      <c r="X195" s="21">
        <v>1.4473828886170051E-6</v>
      </c>
      <c r="Y195" s="21">
        <v>5.2948921645354869E-7</v>
      </c>
      <c r="Z195" s="21">
        <v>4.3393768613701277E-7</v>
      </c>
    </row>
    <row r="196" spans="1:26" x14ac:dyDescent="0.2">
      <c r="A196" t="s">
        <v>197</v>
      </c>
      <c r="B196" t="s">
        <v>3</v>
      </c>
      <c r="C196" s="21">
        <v>7.4636661681975981E-4</v>
      </c>
      <c r="D196" s="21">
        <v>6.9185439108726565E-4</v>
      </c>
      <c r="E196" s="21">
        <v>1.0345960402256243E-3</v>
      </c>
      <c r="F196" s="21">
        <v>1.8866780968106363E-3</v>
      </c>
      <c r="G196" s="21">
        <v>1.45815640606411E-3</v>
      </c>
      <c r="H196" s="21">
        <v>3.8691537258048965E-7</v>
      </c>
      <c r="I196" s="21">
        <v>9.1011428803540516E-7</v>
      </c>
      <c r="J196" s="21">
        <v>6.5783799521845962E-8</v>
      </c>
      <c r="K196" s="21">
        <v>5.6848526380845954E-8</v>
      </c>
      <c r="L196" s="21">
        <v>1.5908458024855405E-6</v>
      </c>
      <c r="M196" s="21">
        <v>9.7587811412195616E-8</v>
      </c>
      <c r="N196" s="21">
        <v>5.1393581558452724E-7</v>
      </c>
      <c r="O196" s="21">
        <v>4.3823879251849713E-7</v>
      </c>
      <c r="P196" s="21">
        <v>1.337906278991774E-4</v>
      </c>
      <c r="Q196" s="21">
        <v>3.2551197463439366E-3</v>
      </c>
      <c r="R196" s="21">
        <v>1.9580910750107029E-3</v>
      </c>
      <c r="S196" s="21">
        <v>1.7985505022801615E-7</v>
      </c>
      <c r="T196" s="21">
        <v>2.2448826119609918E-7</v>
      </c>
      <c r="U196" s="21">
        <v>1.6343756901278056E-5</v>
      </c>
      <c r="V196" s="21">
        <v>1.440210104970036E-7</v>
      </c>
      <c r="W196" s="21">
        <v>3.6559974943211929E-7</v>
      </c>
      <c r="X196" s="21">
        <v>9.3521824876625372E-7</v>
      </c>
      <c r="Y196" s="21">
        <v>1.5349412072689482E-7</v>
      </c>
      <c r="Z196" s="21">
        <v>2.5506106699375272E-7</v>
      </c>
    </row>
    <row r="197" spans="1:26" x14ac:dyDescent="0.2">
      <c r="A197" t="s">
        <v>198</v>
      </c>
      <c r="B197" t="s">
        <v>3</v>
      </c>
      <c r="C197" s="21">
        <v>8.3525900211632001E-5</v>
      </c>
      <c r="D197" s="21">
        <v>6.8158832857586043E-4</v>
      </c>
      <c r="E197" s="21">
        <v>2.5913348729479689E-4</v>
      </c>
      <c r="F197" s="21">
        <v>9.228620694049682E-4</v>
      </c>
      <c r="G197" s="21">
        <v>1.0729155198953557E-3</v>
      </c>
      <c r="H197" s="21">
        <v>4.4180976696018862E-7</v>
      </c>
      <c r="I197" s="21">
        <v>1.2044351667550686E-5</v>
      </c>
      <c r="J197" s="21">
        <v>2.0514482733902987E-7</v>
      </c>
      <c r="K197" s="21">
        <v>4.9006552977269869E-7</v>
      </c>
      <c r="L197" s="21">
        <v>1.7965712163857032E-5</v>
      </c>
      <c r="M197" s="21">
        <v>4.1073369183681939E-7</v>
      </c>
      <c r="N197" s="21">
        <v>1.6614033671062992E-5</v>
      </c>
      <c r="O197" s="21">
        <v>4.342607754081338E-7</v>
      </c>
      <c r="P197" s="21">
        <v>1.8042338410741335E-5</v>
      </c>
      <c r="Q197" s="21">
        <v>1.3978464019966752E-3</v>
      </c>
      <c r="R197" s="21">
        <v>1.5658568022798515E-3</v>
      </c>
      <c r="S197" s="21">
        <v>8.5798469582577173E-7</v>
      </c>
      <c r="T197" s="21">
        <v>1.2348969400029807E-5</v>
      </c>
      <c r="U197" s="21">
        <v>1.0540627252173783E-5</v>
      </c>
      <c r="V197" s="21">
        <v>2.9098229572785831E-7</v>
      </c>
      <c r="W197" s="21">
        <v>5.4998389023939886E-7</v>
      </c>
      <c r="X197" s="21">
        <v>8.9798298654624745E-7</v>
      </c>
      <c r="Y197" s="21">
        <v>4.368156796919263E-7</v>
      </c>
      <c r="Z197" s="21">
        <v>2.8460528711320882E-7</v>
      </c>
    </row>
    <row r="198" spans="1:26" x14ac:dyDescent="0.2">
      <c r="A198" t="s">
        <v>199</v>
      </c>
      <c r="B198" t="s">
        <v>3</v>
      </c>
      <c r="C198" s="21">
        <v>7.6537026757119716E-5</v>
      </c>
      <c r="D198" s="21">
        <v>6.748170482873538E-4</v>
      </c>
      <c r="E198" s="21">
        <v>1.7689945424485812E-4</v>
      </c>
      <c r="F198" s="21">
        <v>1.0156199992908141E-3</v>
      </c>
      <c r="G198" s="21">
        <v>1.173040176755428E-3</v>
      </c>
      <c r="H198" s="21">
        <v>3.8455549888964169E-7</v>
      </c>
      <c r="I198" s="21">
        <v>6.7743370874287431E-7</v>
      </c>
      <c r="J198" s="21">
        <v>1.4510115383116529E-7</v>
      </c>
      <c r="K198" s="21">
        <v>2.8319860557598957E-7</v>
      </c>
      <c r="L198" s="21">
        <v>4.0885049113410479E-7</v>
      </c>
      <c r="M198" s="21">
        <v>3.0299521516853066E-7</v>
      </c>
      <c r="N198" s="21">
        <v>3.4075753288112071E-7</v>
      </c>
      <c r="O198" s="21">
        <v>3.8072026459681829E-7</v>
      </c>
      <c r="P198" s="21">
        <v>1.2810679226299211E-5</v>
      </c>
      <c r="Q198" s="21">
        <v>1.0745536036322672E-3</v>
      </c>
      <c r="R198" s="21">
        <v>1.3039474843883994E-3</v>
      </c>
      <c r="S198" s="21">
        <v>1.9047167279946446E-7</v>
      </c>
      <c r="T198" s="21">
        <v>3.0453570815262559E-7</v>
      </c>
      <c r="U198" s="21">
        <v>2.3185712282980806E-6</v>
      </c>
      <c r="V198" s="21">
        <v>1.7838579800235626E-7</v>
      </c>
      <c r="W198" s="21">
        <v>4.1611310335192791E-7</v>
      </c>
      <c r="X198" s="21">
        <v>7.8123221058333622E-7</v>
      </c>
      <c r="Y198" s="21">
        <v>1.9509844286994157E-7</v>
      </c>
      <c r="Z198" s="21">
        <v>2.3206342888697936E-7</v>
      </c>
    </row>
    <row r="199" spans="1:26" x14ac:dyDescent="0.2">
      <c r="A199" t="s">
        <v>200</v>
      </c>
      <c r="B199" t="s">
        <v>3</v>
      </c>
      <c r="C199" s="21">
        <v>2.3752381287647491E-5</v>
      </c>
      <c r="D199" s="21">
        <v>6.7356821077019691E-4</v>
      </c>
      <c r="E199" s="21">
        <v>1.343789820650318E-4</v>
      </c>
      <c r="F199" s="21">
        <v>1.0147905033973984E-3</v>
      </c>
      <c r="G199" s="21">
        <v>1.3054637448779E-3</v>
      </c>
      <c r="H199" s="21">
        <v>3.8613878762899611E-8</v>
      </c>
      <c r="I199" s="21">
        <v>1.9140368833336058E-7</v>
      </c>
      <c r="J199" s="21">
        <v>1.192974101952898E-8</v>
      </c>
      <c r="K199" s="21">
        <v>8.2013606778141203E-9</v>
      </c>
      <c r="L199" s="21">
        <v>6.5013911640229943E-8</v>
      </c>
      <c r="M199" s="21">
        <v>0</v>
      </c>
      <c r="N199" s="21">
        <v>0</v>
      </c>
      <c r="O199" s="21">
        <v>0</v>
      </c>
      <c r="P199" s="21">
        <v>5.2332051124258738E-6</v>
      </c>
      <c r="Q199" s="21">
        <v>9.8793184387091526E-4</v>
      </c>
      <c r="R199" s="21">
        <v>1.3494611699304338E-3</v>
      </c>
      <c r="S199" s="21">
        <v>0</v>
      </c>
      <c r="T199" s="21">
        <v>2.2021929726056805E-7</v>
      </c>
      <c r="U199" s="21">
        <v>2.8240272459906936E-6</v>
      </c>
      <c r="V199" s="21">
        <v>1.4697772069854568E-8</v>
      </c>
      <c r="W199" s="21">
        <v>0</v>
      </c>
      <c r="X199" s="21">
        <v>2.108825591181615E-8</v>
      </c>
      <c r="Y199" s="21">
        <v>2.4588541210000463E-8</v>
      </c>
      <c r="Z199" s="21">
        <v>0</v>
      </c>
    </row>
    <row r="200" spans="1:26" x14ac:dyDescent="0.2">
      <c r="A200" t="s">
        <v>201</v>
      </c>
      <c r="B200" t="s">
        <v>3</v>
      </c>
      <c r="C200" s="21">
        <v>9.8126720229446446E-4</v>
      </c>
      <c r="D200" s="21">
        <v>6.7229314905668282E-4</v>
      </c>
      <c r="E200" s="21">
        <v>8.9322464379531705E-4</v>
      </c>
      <c r="F200" s="21">
        <v>1.2671129337341234E-3</v>
      </c>
      <c r="G200" s="21">
        <v>6.7810101369705647E-4</v>
      </c>
      <c r="H200" s="21">
        <v>1.4864308000985663E-3</v>
      </c>
      <c r="I200" s="21">
        <v>1.1756675032344992E-3</v>
      </c>
      <c r="J200" s="21">
        <v>1.4130327791909156E-3</v>
      </c>
      <c r="K200" s="21">
        <v>7.4102883912624594E-4</v>
      </c>
      <c r="L200" s="21">
        <v>1.9536533951596628E-4</v>
      </c>
      <c r="M200" s="21">
        <v>8.9104890710673616E-4</v>
      </c>
      <c r="N200" s="21">
        <v>2.4863141969029415E-4</v>
      </c>
      <c r="O200" s="21">
        <v>1.1285855922297857E-3</v>
      </c>
      <c r="P200" s="21">
        <v>6.0168461393485262E-4</v>
      </c>
      <c r="Q200" s="21">
        <v>4.6578694742752726E-4</v>
      </c>
      <c r="R200" s="21">
        <v>5.301932344675775E-4</v>
      </c>
      <c r="S200" s="21">
        <v>7.4059748904801005E-4</v>
      </c>
      <c r="T200" s="21">
        <v>4.6394171156739447E-4</v>
      </c>
      <c r="U200" s="21">
        <v>3.4183837316349291E-4</v>
      </c>
      <c r="V200" s="21">
        <v>1.3039690133298414E-3</v>
      </c>
      <c r="W200" s="21">
        <v>2.3580674073832662E-3</v>
      </c>
      <c r="X200" s="21">
        <v>1.6284211929760463E-3</v>
      </c>
      <c r="Y200" s="21">
        <v>1.4269825275121022E-3</v>
      </c>
      <c r="Z200" s="21">
        <v>2.162687648450067E-3</v>
      </c>
    </row>
    <row r="201" spans="1:26" x14ac:dyDescent="0.2">
      <c r="A201" t="s">
        <v>202</v>
      </c>
      <c r="B201" t="s">
        <v>3</v>
      </c>
      <c r="C201" s="21">
        <v>2.0737102205214302E-4</v>
      </c>
      <c r="D201" s="21">
        <v>6.6978961161932328E-4</v>
      </c>
      <c r="E201" s="21">
        <v>7.076713095969994E-4</v>
      </c>
      <c r="F201" s="21">
        <v>9.3828384388479282E-4</v>
      </c>
      <c r="G201" s="21">
        <v>8.7802988978109202E-4</v>
      </c>
      <c r="H201" s="21">
        <v>3.4387364223662437E-7</v>
      </c>
      <c r="I201" s="21">
        <v>2.5634790350372491E-6</v>
      </c>
      <c r="J201" s="21">
        <v>2.7202388767412858E-7</v>
      </c>
      <c r="K201" s="21">
        <v>5.0985500662401672E-7</v>
      </c>
      <c r="L201" s="21">
        <v>2.0533245184332918E-6</v>
      </c>
      <c r="M201" s="21">
        <v>3.1807536131317408E-7</v>
      </c>
      <c r="N201" s="21">
        <v>1.9232971025424947E-6</v>
      </c>
      <c r="O201" s="21">
        <v>3.0328252569185381E-7</v>
      </c>
      <c r="P201" s="21">
        <v>4.5346337335527746E-5</v>
      </c>
      <c r="Q201" s="21">
        <v>2.0192647127731636E-3</v>
      </c>
      <c r="R201" s="21">
        <v>1.0345670188237066E-3</v>
      </c>
      <c r="S201" s="21">
        <v>4.1868691248321479E-7</v>
      </c>
      <c r="T201" s="21">
        <v>1.6236778056074195E-6</v>
      </c>
      <c r="U201" s="21">
        <v>1.4836575081703776E-5</v>
      </c>
      <c r="V201" s="21">
        <v>3.2875510934847526E-7</v>
      </c>
      <c r="W201" s="21">
        <v>4.8547479582196648E-7</v>
      </c>
      <c r="X201" s="21">
        <v>5.0859923411451585E-7</v>
      </c>
      <c r="Y201" s="21">
        <v>3.8301847766463587E-7</v>
      </c>
      <c r="Z201" s="21">
        <v>2.493498027397844E-7</v>
      </c>
    </row>
    <row r="202" spans="1:26" x14ac:dyDescent="0.2">
      <c r="A202" t="s">
        <v>203</v>
      </c>
      <c r="B202" t="s">
        <v>3</v>
      </c>
      <c r="C202" s="21">
        <v>5.6074081460838411E-4</v>
      </c>
      <c r="D202" s="21">
        <v>6.6463849675402079E-4</v>
      </c>
      <c r="E202" s="21">
        <v>6.613577483039544E-4</v>
      </c>
      <c r="F202" s="21">
        <v>6.6942645153073466E-4</v>
      </c>
      <c r="G202" s="21">
        <v>5.2622534133085709E-4</v>
      </c>
      <c r="H202" s="21">
        <v>1.2513200318202374E-3</v>
      </c>
      <c r="I202" s="21">
        <v>5.6308216067278249E-4</v>
      </c>
      <c r="J202" s="21">
        <v>1.0814313916963445E-3</v>
      </c>
      <c r="K202" s="21">
        <v>1.2468875352215887E-3</v>
      </c>
      <c r="L202" s="21">
        <v>4.2861086750345251E-5</v>
      </c>
      <c r="M202" s="21">
        <v>8.9794353108625115E-4</v>
      </c>
      <c r="N202" s="21">
        <v>9.4563443235333631E-5</v>
      </c>
      <c r="O202" s="21">
        <v>1.8741219809136479E-3</v>
      </c>
      <c r="P202" s="21">
        <v>5.4563914469568577E-4</v>
      </c>
      <c r="Q202" s="21">
        <v>3.6576735544528022E-4</v>
      </c>
      <c r="R202" s="21">
        <v>2.8530423947466195E-4</v>
      </c>
      <c r="S202" s="21">
        <v>6.7411037260271854E-4</v>
      </c>
      <c r="T202" s="21">
        <v>2.3493595070442472E-4</v>
      </c>
      <c r="U202" s="21">
        <v>2.0891337333898925E-4</v>
      </c>
      <c r="V202" s="21">
        <v>7.184526919427447E-4</v>
      </c>
      <c r="W202" s="21">
        <v>2.6775767211990631E-4</v>
      </c>
      <c r="X202" s="21">
        <v>5.0772696885363221E-4</v>
      </c>
      <c r="Y202" s="21">
        <v>3.4434910557126888E-4</v>
      </c>
      <c r="Z202" s="21">
        <v>4.1334973499299342E-4</v>
      </c>
    </row>
    <row r="203" spans="1:26" x14ac:dyDescent="0.2">
      <c r="A203" t="s">
        <v>204</v>
      </c>
      <c r="B203" t="s">
        <v>3</v>
      </c>
      <c r="C203" s="21">
        <v>4.3939118565691239E-4</v>
      </c>
      <c r="D203" s="21">
        <v>6.6346175528879197E-4</v>
      </c>
      <c r="E203" s="21">
        <v>5.1319905984520127E-4</v>
      </c>
      <c r="F203" s="21">
        <v>3.295840783088555E-4</v>
      </c>
      <c r="G203" s="21">
        <v>6.3204294302514634E-4</v>
      </c>
      <c r="H203" s="21">
        <v>3.4231021443738933E-5</v>
      </c>
      <c r="I203" s="21">
        <v>2.0649572765874332E-3</v>
      </c>
      <c r="J203" s="21">
        <v>2.4125020118183653E-5</v>
      </c>
      <c r="K203" s="21">
        <v>2.8918585475303269E-5</v>
      </c>
      <c r="L203" s="21">
        <v>3.3105661604847735E-3</v>
      </c>
      <c r="M203" s="21">
        <v>3.2355651157890802E-5</v>
      </c>
      <c r="N203" s="21">
        <v>3.0602029382900005E-3</v>
      </c>
      <c r="O203" s="21">
        <v>2.753391210562116E-5</v>
      </c>
      <c r="P203" s="21">
        <v>4.2686593455387554E-4</v>
      </c>
      <c r="Q203" s="21">
        <v>5.0373306796116081E-4</v>
      </c>
      <c r="R203" s="21">
        <v>4.6647465686250664E-4</v>
      </c>
      <c r="S203" s="21">
        <v>8.0969163196162181E-5</v>
      </c>
      <c r="T203" s="21">
        <v>2.5100718486830058E-3</v>
      </c>
      <c r="U203" s="21">
        <v>1.7817937751155547E-3</v>
      </c>
      <c r="V203" s="21">
        <v>2.1452702977290837E-5</v>
      </c>
      <c r="W203" s="21">
        <v>3.0892917059083594E-5</v>
      </c>
      <c r="X203" s="21">
        <v>3.010161014895892E-5</v>
      </c>
      <c r="Y203" s="21">
        <v>3.0255382238621093E-5</v>
      </c>
      <c r="Z203" s="21">
        <v>2.9525456246499419E-5</v>
      </c>
    </row>
    <row r="204" spans="1:26" x14ac:dyDescent="0.2">
      <c r="A204" t="s">
        <v>205</v>
      </c>
      <c r="B204" t="s">
        <v>3</v>
      </c>
      <c r="C204" s="21">
        <v>1.2651333632037805E-3</v>
      </c>
      <c r="D204" s="21">
        <v>6.6319859749639453E-4</v>
      </c>
      <c r="E204" s="21">
        <v>1.2603243533115525E-3</v>
      </c>
      <c r="F204" s="21">
        <v>6.7811280085492375E-4</v>
      </c>
      <c r="G204" s="21">
        <v>9.3572111419601769E-4</v>
      </c>
      <c r="H204" s="21">
        <v>1.9478327039429162E-7</v>
      </c>
      <c r="I204" s="21">
        <v>6.5763274785834668E-6</v>
      </c>
      <c r="J204" s="21">
        <v>9.1834414796494978E-9</v>
      </c>
      <c r="K204" s="21">
        <v>0</v>
      </c>
      <c r="L204" s="21">
        <v>3.4167781194926953E-6</v>
      </c>
      <c r="M204" s="21">
        <v>2.2966790611109936E-9</v>
      </c>
      <c r="N204" s="21">
        <v>5.2419788786442398E-8</v>
      </c>
      <c r="O204" s="21">
        <v>2.4123232828045603E-8</v>
      </c>
      <c r="P204" s="21">
        <v>4.3070691031927021E-4</v>
      </c>
      <c r="Q204" s="21">
        <v>1.1563891169324844E-3</v>
      </c>
      <c r="R204" s="21">
        <v>5.7624900336179568E-4</v>
      </c>
      <c r="S204" s="21">
        <v>6.4996366685636615E-8</v>
      </c>
      <c r="T204" s="21">
        <v>1.7421140296014083E-7</v>
      </c>
      <c r="U204" s="21">
        <v>1.8647781960701344E-4</v>
      </c>
      <c r="V204" s="21">
        <v>1.1349841937841644E-7</v>
      </c>
      <c r="W204" s="21">
        <v>5.9390014435899469E-8</v>
      </c>
      <c r="X204" s="21">
        <v>2.1876079487435773E-7</v>
      </c>
      <c r="Y204" s="21">
        <v>1.7608793002251962E-8</v>
      </c>
      <c r="Z204" s="21">
        <v>3.406724666226512E-8</v>
      </c>
    </row>
    <row r="205" spans="1:26" x14ac:dyDescent="0.2">
      <c r="A205" t="s">
        <v>206</v>
      </c>
      <c r="B205" t="s">
        <v>3</v>
      </c>
      <c r="C205" s="21">
        <v>1.7698855242482319E-4</v>
      </c>
      <c r="D205" s="21">
        <v>6.6312255470192592E-4</v>
      </c>
      <c r="E205" s="21">
        <v>5.0979761483490389E-4</v>
      </c>
      <c r="F205" s="21">
        <v>9.8891856745639186E-4</v>
      </c>
      <c r="G205" s="21">
        <v>8.5888693826893759E-4</v>
      </c>
      <c r="H205" s="21">
        <v>6.1939512712650919E-7</v>
      </c>
      <c r="I205" s="21">
        <v>7.3381401091845852E-6</v>
      </c>
      <c r="J205" s="21">
        <v>4.3106169036655302E-7</v>
      </c>
      <c r="K205" s="21">
        <v>3.0245863394158913E-7</v>
      </c>
      <c r="L205" s="21">
        <v>9.597539594463434E-6</v>
      </c>
      <c r="M205" s="21">
        <v>3.1481735801648375E-7</v>
      </c>
      <c r="N205" s="21">
        <v>7.7720682106275652E-6</v>
      </c>
      <c r="O205" s="21">
        <v>2.8515918558279499E-7</v>
      </c>
      <c r="P205" s="21">
        <v>3.6964712491766114E-5</v>
      </c>
      <c r="Q205" s="21">
        <v>1.6880918010050651E-3</v>
      </c>
      <c r="R205" s="21">
        <v>1.016544278265898E-3</v>
      </c>
      <c r="S205" s="21">
        <v>6.7367979663379588E-7</v>
      </c>
      <c r="T205" s="21">
        <v>6.6052142844418823E-6</v>
      </c>
      <c r="U205" s="21">
        <v>1.6066398130394272E-5</v>
      </c>
      <c r="V205" s="21">
        <v>4.9141607073055197E-7</v>
      </c>
      <c r="W205" s="21">
        <v>5.6123140993688761E-7</v>
      </c>
      <c r="X205" s="21">
        <v>6.8490270345677603E-7</v>
      </c>
      <c r="Y205" s="21">
        <v>4.0044273405967884E-7</v>
      </c>
      <c r="Z205" s="21">
        <v>3.5377272228913342E-7</v>
      </c>
    </row>
    <row r="206" spans="1:26" x14ac:dyDescent="0.2">
      <c r="A206" t="s">
        <v>207</v>
      </c>
      <c r="B206" t="s">
        <v>3</v>
      </c>
      <c r="C206" s="21">
        <v>5.1074719669434547E-4</v>
      </c>
      <c r="D206" s="21">
        <v>6.5693375180035077E-4</v>
      </c>
      <c r="E206" s="21">
        <v>8.550176658046431E-4</v>
      </c>
      <c r="F206" s="21">
        <v>7.7834285050851508E-4</v>
      </c>
      <c r="G206" s="21">
        <v>1.1356885002287553E-3</v>
      </c>
      <c r="H206" s="21">
        <v>1.4312460109403634E-7</v>
      </c>
      <c r="I206" s="21">
        <v>1.1489179482710726E-6</v>
      </c>
      <c r="J206" s="21">
        <v>2.5894873389632615E-8</v>
      </c>
      <c r="K206" s="21">
        <v>4.4964671965382518E-8</v>
      </c>
      <c r="L206" s="21">
        <v>3.2352405450052867E-7</v>
      </c>
      <c r="M206" s="21">
        <v>4.0409891412627849E-8</v>
      </c>
      <c r="N206" s="21">
        <v>3.2192205437437617E-7</v>
      </c>
      <c r="O206" s="21">
        <v>8.6444388273797479E-8</v>
      </c>
      <c r="P206" s="21">
        <v>9.5749116757173639E-5</v>
      </c>
      <c r="Q206" s="21">
        <v>1.5222568764214324E-3</v>
      </c>
      <c r="R206" s="21">
        <v>1.0340962417940056E-3</v>
      </c>
      <c r="S206" s="21">
        <v>6.4354372897521677E-8</v>
      </c>
      <c r="T206" s="21">
        <v>3.3803628104556056E-7</v>
      </c>
      <c r="U206" s="21">
        <v>1.4325950254102347E-5</v>
      </c>
      <c r="V206" s="21">
        <v>1.585301297756777E-7</v>
      </c>
      <c r="W206" s="21">
        <v>5.1599459160463635E-7</v>
      </c>
      <c r="X206" s="21">
        <v>8.553310789836337E-7</v>
      </c>
      <c r="Y206" s="21">
        <v>1.5638136575552957E-7</v>
      </c>
      <c r="Z206" s="21">
        <v>2.5144338816568493E-7</v>
      </c>
    </row>
    <row r="207" spans="1:26" x14ac:dyDescent="0.2">
      <c r="A207" t="s">
        <v>208</v>
      </c>
      <c r="B207" t="s">
        <v>3</v>
      </c>
      <c r="C207" s="21">
        <v>5.4273478313066753E-4</v>
      </c>
      <c r="D207" s="21">
        <v>6.4780208591983185E-4</v>
      </c>
      <c r="E207" s="21">
        <v>6.8383932029682324E-4</v>
      </c>
      <c r="F207" s="21">
        <v>7.4370340457656536E-4</v>
      </c>
      <c r="G207" s="21">
        <v>5.0707346998722495E-4</v>
      </c>
      <c r="H207" s="21">
        <v>1.354544369904177E-3</v>
      </c>
      <c r="I207" s="21">
        <v>6.2722010454896644E-4</v>
      </c>
      <c r="J207" s="21">
        <v>8.6607469302606144E-4</v>
      </c>
      <c r="K207" s="21">
        <v>1.8289930468732749E-3</v>
      </c>
      <c r="L207" s="21">
        <v>1.33811493914808E-5</v>
      </c>
      <c r="M207" s="21">
        <v>2.195254857309298E-3</v>
      </c>
      <c r="N207" s="21">
        <v>1.592356103690751E-5</v>
      </c>
      <c r="O207" s="21">
        <v>1.1682241943554133E-3</v>
      </c>
      <c r="P207" s="21">
        <v>6.1038275358941605E-4</v>
      </c>
      <c r="Q207" s="21">
        <v>3.2852357090306701E-4</v>
      </c>
      <c r="R207" s="21">
        <v>3.3236224086066431E-4</v>
      </c>
      <c r="S207" s="21">
        <v>6.6122072535460246E-4</v>
      </c>
      <c r="T207" s="21">
        <v>2.6247508177886994E-4</v>
      </c>
      <c r="U207" s="21">
        <v>1.5425786204275566E-4</v>
      </c>
      <c r="V207" s="21">
        <v>3.8028608838041965E-4</v>
      </c>
      <c r="W207" s="21">
        <v>1.6012677349828568E-4</v>
      </c>
      <c r="X207" s="21">
        <v>7.1580848387879561E-4</v>
      </c>
      <c r="Y207" s="21">
        <v>5.3528416424568793E-4</v>
      </c>
      <c r="Z207" s="21">
        <v>1.4151688756014724E-4</v>
      </c>
    </row>
    <row r="208" spans="1:26" x14ac:dyDescent="0.2">
      <c r="A208" t="s">
        <v>209</v>
      </c>
      <c r="B208" t="s">
        <v>3</v>
      </c>
      <c r="C208" s="21">
        <v>5.9283353722206617E-4</v>
      </c>
      <c r="D208" s="21">
        <v>6.2345186963987055E-4</v>
      </c>
      <c r="E208" s="21">
        <v>7.6261400999348174E-4</v>
      </c>
      <c r="F208" s="21">
        <v>6.2885697903139828E-4</v>
      </c>
      <c r="G208" s="21">
        <v>6.9636608718689228E-4</v>
      </c>
      <c r="H208" s="21">
        <v>5.5989403431292752E-4</v>
      </c>
      <c r="I208" s="21">
        <v>1.2477841974842085E-3</v>
      </c>
      <c r="J208" s="21">
        <v>3.6924683617709181E-4</v>
      </c>
      <c r="K208" s="21">
        <v>2.8814171662702904E-4</v>
      </c>
      <c r="L208" s="21">
        <v>1.4352536225716085E-3</v>
      </c>
      <c r="M208" s="21">
        <v>3.8916067019029312E-4</v>
      </c>
      <c r="N208" s="21">
        <v>2.501353214891513E-3</v>
      </c>
      <c r="O208" s="21">
        <v>5.7120454175882364E-4</v>
      </c>
      <c r="P208" s="21">
        <v>5.2867106761846755E-4</v>
      </c>
      <c r="Q208" s="21">
        <v>9.805937468199881E-4</v>
      </c>
      <c r="R208" s="21">
        <v>8.4500503906658245E-4</v>
      </c>
      <c r="S208" s="21">
        <v>4.958829512411644E-4</v>
      </c>
      <c r="T208" s="21">
        <v>1.1898225789575606E-3</v>
      </c>
      <c r="U208" s="21">
        <v>1.128218675014906E-3</v>
      </c>
      <c r="V208" s="21">
        <v>1.4971675053662757E-4</v>
      </c>
      <c r="W208" s="21">
        <v>5.8643211118710676E-5</v>
      </c>
      <c r="X208" s="21">
        <v>1.1850866142888279E-4</v>
      </c>
      <c r="Y208" s="21">
        <v>2.4425675058608302E-4</v>
      </c>
      <c r="Z208" s="21">
        <v>1.015253189240263E-4</v>
      </c>
    </row>
    <row r="209" spans="1:26" x14ac:dyDescent="0.2">
      <c r="A209" t="s">
        <v>210</v>
      </c>
      <c r="B209" t="s">
        <v>3</v>
      </c>
      <c r="C209" s="21">
        <v>8.138623643007077E-4</v>
      </c>
      <c r="D209" s="21">
        <v>6.1731049634509733E-4</v>
      </c>
      <c r="E209" s="21">
        <v>7.106454185425359E-4</v>
      </c>
      <c r="F209" s="21">
        <v>8.5588015274612049E-4</v>
      </c>
      <c r="G209" s="21">
        <v>5.3309057343270448E-4</v>
      </c>
      <c r="H209" s="21">
        <v>1.1689146812432192E-3</v>
      </c>
      <c r="I209" s="21">
        <v>7.0517813958884752E-4</v>
      </c>
      <c r="J209" s="21">
        <v>9.9568248074879766E-4</v>
      </c>
      <c r="K209" s="21">
        <v>8.9922734733682483E-4</v>
      </c>
      <c r="L209" s="21">
        <v>2.188050577193906E-5</v>
      </c>
      <c r="M209" s="21">
        <v>1.0170519329810665E-3</v>
      </c>
      <c r="N209" s="21">
        <v>5.2770502110266076E-5</v>
      </c>
      <c r="O209" s="21">
        <v>8.0959412725400731E-4</v>
      </c>
      <c r="P209" s="21">
        <v>5.7103462764682719E-4</v>
      </c>
      <c r="Q209" s="21">
        <v>4.2885562795128164E-4</v>
      </c>
      <c r="R209" s="21">
        <v>5.043192977964967E-4</v>
      </c>
      <c r="S209" s="21">
        <v>8.1506870089105023E-4</v>
      </c>
      <c r="T209" s="21">
        <v>3.4344210792301076E-4</v>
      </c>
      <c r="U209" s="21">
        <v>2.8907132921048983E-4</v>
      </c>
      <c r="V209" s="21">
        <v>9.7393969108553933E-4</v>
      </c>
      <c r="W209" s="21">
        <v>1.3006539488562066E-3</v>
      </c>
      <c r="X209" s="21">
        <v>1.0098099168756205E-3</v>
      </c>
      <c r="Y209" s="21">
        <v>1.3187621772642239E-3</v>
      </c>
      <c r="Z209" s="21">
        <v>1.0101147079747334E-3</v>
      </c>
    </row>
    <row r="210" spans="1:26" x14ac:dyDescent="0.2">
      <c r="A210" t="s">
        <v>211</v>
      </c>
      <c r="B210" t="s">
        <v>3</v>
      </c>
      <c r="C210" s="21">
        <v>1.8012734423029962E-4</v>
      </c>
      <c r="D210" s="21">
        <v>6.1348146816562294E-4</v>
      </c>
      <c r="E210" s="21">
        <v>4.3149257080981853E-4</v>
      </c>
      <c r="F210" s="21">
        <v>1.2271807464459712E-3</v>
      </c>
      <c r="G210" s="21">
        <v>1.299259966028251E-3</v>
      </c>
      <c r="H210" s="21">
        <v>2.9819894617560999E-7</v>
      </c>
      <c r="I210" s="21">
        <v>7.9831017421918524E-7</v>
      </c>
      <c r="J210" s="21">
        <v>1.4054846685691199E-7</v>
      </c>
      <c r="K210" s="21">
        <v>1.7084821682706172E-7</v>
      </c>
      <c r="L210" s="21">
        <v>3.4364504002671128E-7</v>
      </c>
      <c r="M210" s="21">
        <v>2.9527807066442045E-7</v>
      </c>
      <c r="N210" s="21">
        <v>1.3910032778416549E-7</v>
      </c>
      <c r="O210" s="21">
        <v>2.9120898454017763E-7</v>
      </c>
      <c r="P210" s="21">
        <v>5.6368268672262118E-5</v>
      </c>
      <c r="Q210" s="21">
        <v>1.1047688016001813E-3</v>
      </c>
      <c r="R210" s="21">
        <v>1.1138927823664811E-3</v>
      </c>
      <c r="S210" s="21">
        <v>2.8994067163501156E-7</v>
      </c>
      <c r="T210" s="21">
        <v>1.1610513823327052E-6</v>
      </c>
      <c r="U210" s="21">
        <v>1.2215668373663795E-5</v>
      </c>
      <c r="V210" s="21">
        <v>3.245768989555846E-7</v>
      </c>
      <c r="W210" s="21">
        <v>3.2672271935466537E-7</v>
      </c>
      <c r="X210" s="21">
        <v>5.0540997045904455E-7</v>
      </c>
      <c r="Y210" s="21">
        <v>9.4767016093953478E-7</v>
      </c>
      <c r="Z210" s="21">
        <v>3.5444000139545146E-7</v>
      </c>
    </row>
    <row r="211" spans="1:26" x14ac:dyDescent="0.2">
      <c r="A211" t="s">
        <v>212</v>
      </c>
      <c r="B211" t="s">
        <v>3</v>
      </c>
      <c r="C211" s="21">
        <v>3.1463605585278145E-5</v>
      </c>
      <c r="D211" s="21">
        <v>6.1320734796442187E-4</v>
      </c>
      <c r="E211" s="21">
        <v>9.6193542052495166E-5</v>
      </c>
      <c r="F211" s="21">
        <v>5.0000115307311942E-4</v>
      </c>
      <c r="G211" s="21">
        <v>7.7545228879243781E-4</v>
      </c>
      <c r="H211" s="21">
        <v>1.5077722346259805E-6</v>
      </c>
      <c r="I211" s="21">
        <v>3.081117768806993E-6</v>
      </c>
      <c r="J211" s="21">
        <v>2.8211770927772097E-7</v>
      </c>
      <c r="K211" s="21">
        <v>1.0017005925783305E-7</v>
      </c>
      <c r="L211" s="21">
        <v>2.6378807567781478E-6</v>
      </c>
      <c r="M211" s="21">
        <v>1.1052492884873951E-6</v>
      </c>
      <c r="N211" s="21">
        <v>3.3772290637702601E-6</v>
      </c>
      <c r="O211" s="21">
        <v>1.1331056917629853E-6</v>
      </c>
      <c r="P211" s="21">
        <v>7.7495715854185207E-6</v>
      </c>
      <c r="Q211" s="21">
        <v>3.9419301775260357E-4</v>
      </c>
      <c r="R211" s="21">
        <v>8.2422986835131772E-4</v>
      </c>
      <c r="S211" s="21">
        <v>3.9389003866383441E-7</v>
      </c>
      <c r="T211" s="21">
        <v>6.5121535322757637E-7</v>
      </c>
      <c r="U211" s="21">
        <v>2.9240067218089207E-6</v>
      </c>
      <c r="V211" s="21">
        <v>2.0879410174838908E-7</v>
      </c>
      <c r="W211" s="21">
        <v>9.2779233156381749E-7</v>
      </c>
      <c r="X211" s="21">
        <v>1.0376827908645768E-6</v>
      </c>
      <c r="Y211" s="21">
        <v>6.8866836160443834E-7</v>
      </c>
      <c r="Z211" s="21">
        <v>5.5304329458388487E-7</v>
      </c>
    </row>
    <row r="212" spans="1:26" x14ac:dyDescent="0.2">
      <c r="A212" t="s">
        <v>213</v>
      </c>
      <c r="B212" t="s">
        <v>3</v>
      </c>
      <c r="C212" s="21">
        <v>3.1758745370209432E-4</v>
      </c>
      <c r="D212" s="21">
        <v>6.1148415073628319E-4</v>
      </c>
      <c r="E212" s="21">
        <v>3.9902071791411307E-4</v>
      </c>
      <c r="F212" s="21">
        <v>2.5009574738905422E-4</v>
      </c>
      <c r="G212" s="21">
        <v>4.0871873496030721E-4</v>
      </c>
      <c r="H212" s="21">
        <v>1.6788779890428763E-5</v>
      </c>
      <c r="I212" s="21">
        <v>1.9609068313168588E-3</v>
      </c>
      <c r="J212" s="21">
        <v>1.3713223475214592E-5</v>
      </c>
      <c r="K212" s="21">
        <v>7.5129029498148119E-6</v>
      </c>
      <c r="L212" s="21">
        <v>3.2397928713713401E-3</v>
      </c>
      <c r="M212" s="21">
        <v>1.1578074309840689E-5</v>
      </c>
      <c r="N212" s="21">
        <v>1.87198340649559E-3</v>
      </c>
      <c r="O212" s="21">
        <v>7.7303737693875842E-6</v>
      </c>
      <c r="P212" s="21">
        <v>3.9830322845969715E-4</v>
      </c>
      <c r="Q212" s="21">
        <v>5.1386395108398081E-4</v>
      </c>
      <c r="R212" s="21">
        <v>3.9073608063980162E-4</v>
      </c>
      <c r="S212" s="21">
        <v>5.73466746254004E-5</v>
      </c>
      <c r="T212" s="21">
        <v>2.1833417592316859E-3</v>
      </c>
      <c r="U212" s="21">
        <v>1.4907861782115879E-3</v>
      </c>
      <c r="V212" s="21">
        <v>9.5543694591963387E-6</v>
      </c>
      <c r="W212" s="21">
        <v>1.2770066736718556E-5</v>
      </c>
      <c r="X212" s="21">
        <v>9.1220216032776013E-6</v>
      </c>
      <c r="Y212" s="21">
        <v>1.2135838838603969E-5</v>
      </c>
      <c r="Z212" s="21">
        <v>1.3922134820684105E-5</v>
      </c>
    </row>
    <row r="213" spans="1:26" x14ac:dyDescent="0.2">
      <c r="A213" t="s">
        <v>214</v>
      </c>
      <c r="B213" t="s">
        <v>3</v>
      </c>
      <c r="C213" s="21">
        <v>5.4249318753060239E-3</v>
      </c>
      <c r="D213" s="21">
        <v>6.0604508786290786E-4</v>
      </c>
      <c r="E213" s="21">
        <v>1.9487924375630888E-3</v>
      </c>
      <c r="F213" s="21">
        <v>5.1286201976104295E-4</v>
      </c>
      <c r="G213" s="21">
        <v>8.1377943676086341E-4</v>
      </c>
      <c r="H213" s="21">
        <v>7.3839672677558591E-7</v>
      </c>
      <c r="I213" s="21">
        <v>8.5391297330953352E-5</v>
      </c>
      <c r="J213" s="21">
        <v>6.0154505811451293E-8</v>
      </c>
      <c r="K213" s="21">
        <v>3.303654054472424E-8</v>
      </c>
      <c r="L213" s="21">
        <v>1.0450511533412688E-4</v>
      </c>
      <c r="M213" s="21">
        <v>9.0011950527690888E-8</v>
      </c>
      <c r="N213" s="21">
        <v>4.9786645444663082E-6</v>
      </c>
      <c r="O213" s="21">
        <v>1.9561468853684451E-8</v>
      </c>
      <c r="P213" s="21">
        <v>1.6272261960135989E-3</v>
      </c>
      <c r="Q213" s="21">
        <v>1.522086388417171E-3</v>
      </c>
      <c r="R213" s="21">
        <v>4.4784376545734303E-4</v>
      </c>
      <c r="S213" s="21">
        <v>7.8371491598275625E-8</v>
      </c>
      <c r="T213" s="21">
        <v>3.4342075542028192E-6</v>
      </c>
      <c r="U213" s="21">
        <v>2.7805287309846331E-3</v>
      </c>
      <c r="V213" s="21">
        <v>6.735239441706242E-8</v>
      </c>
      <c r="W213" s="21">
        <v>9.8005236292282052E-8</v>
      </c>
      <c r="X213" s="21">
        <v>9.6297232553454901E-8</v>
      </c>
      <c r="Y213" s="21">
        <v>7.7051122617076828E-8</v>
      </c>
      <c r="Z213" s="21">
        <v>9.276453857083815E-8</v>
      </c>
    </row>
    <row r="214" spans="1:26" x14ac:dyDescent="0.2">
      <c r="A214" t="s">
        <v>215</v>
      </c>
      <c r="B214" t="s">
        <v>3</v>
      </c>
      <c r="C214" s="21">
        <v>5.5292317269616355E-4</v>
      </c>
      <c r="D214" s="21">
        <v>6.0500094815859641E-4</v>
      </c>
      <c r="E214" s="21">
        <v>6.2564424878973584E-4</v>
      </c>
      <c r="F214" s="21">
        <v>1.0174081694735463E-3</v>
      </c>
      <c r="G214" s="21">
        <v>9.9714190332100805E-4</v>
      </c>
      <c r="H214" s="21">
        <v>5.2060472615902117E-6</v>
      </c>
      <c r="I214" s="21">
        <v>1.8662581164641888E-5</v>
      </c>
      <c r="J214" s="21">
        <v>4.6934623043946323E-6</v>
      </c>
      <c r="K214" s="21">
        <v>4.1897608504477664E-6</v>
      </c>
      <c r="L214" s="21">
        <v>2.6329834694017282E-5</v>
      </c>
      <c r="M214" s="21">
        <v>4.588762189800159E-6</v>
      </c>
      <c r="N214" s="21">
        <v>2.2903834553405106E-5</v>
      </c>
      <c r="O214" s="21">
        <v>3.9831940077571503E-6</v>
      </c>
      <c r="P214" s="21">
        <v>1.4709307551667863E-4</v>
      </c>
      <c r="Q214" s="21">
        <v>1.3647544101948938E-3</v>
      </c>
      <c r="R214" s="21">
        <v>2.021892734574521E-3</v>
      </c>
      <c r="S214" s="21">
        <v>6.4621089162295409E-6</v>
      </c>
      <c r="T214" s="21">
        <v>1.6908665001615841E-5</v>
      </c>
      <c r="U214" s="21">
        <v>2.9166333606573598E-5</v>
      </c>
      <c r="V214" s="21">
        <v>4.7548336095270892E-6</v>
      </c>
      <c r="W214" s="21">
        <v>4.5412976022002484E-6</v>
      </c>
      <c r="X214" s="21">
        <v>8.3522210091044406E-6</v>
      </c>
      <c r="Y214" s="21">
        <v>6.2774512296904501E-6</v>
      </c>
      <c r="Z214" s="21">
        <v>3.7420823910598174E-6</v>
      </c>
    </row>
    <row r="215" spans="1:26" x14ac:dyDescent="0.2">
      <c r="A215" t="s">
        <v>216</v>
      </c>
      <c r="B215" t="s">
        <v>3</v>
      </c>
      <c r="C215" s="21">
        <v>3.2191350270485236E-4</v>
      </c>
      <c r="D215" s="21">
        <v>6.015926130729434E-4</v>
      </c>
      <c r="E215" s="21">
        <v>5.8681146463855844E-4</v>
      </c>
      <c r="F215" s="21">
        <v>5.7287316618680889E-4</v>
      </c>
      <c r="G215" s="21">
        <v>5.129132552908523E-4</v>
      </c>
      <c r="H215" s="21">
        <v>7.9229894874347667E-4</v>
      </c>
      <c r="I215" s="21">
        <v>4.0769696417913208E-4</v>
      </c>
      <c r="J215" s="21">
        <v>8.0270170274372439E-4</v>
      </c>
      <c r="K215" s="21">
        <v>1.0034175824961168E-3</v>
      </c>
      <c r="L215" s="21">
        <v>3.5417384286202838E-4</v>
      </c>
      <c r="M215" s="21">
        <v>1.0084067872878774E-3</v>
      </c>
      <c r="N215" s="21">
        <v>6.5704180152880874E-4</v>
      </c>
      <c r="O215" s="21">
        <v>1.8520015968735422E-3</v>
      </c>
      <c r="P215" s="21">
        <v>5.477350387520834E-4</v>
      </c>
      <c r="Q215" s="21">
        <v>4.4909819543656574E-4</v>
      </c>
      <c r="R215" s="21">
        <v>6.9270758755310316E-4</v>
      </c>
      <c r="S215" s="21">
        <v>8.1233786568453133E-4</v>
      </c>
      <c r="T215" s="21">
        <v>6.0691045525022814E-4</v>
      </c>
      <c r="U215" s="21">
        <v>5.4833636945118933E-4</v>
      </c>
      <c r="V215" s="21">
        <v>9.8865235145714487E-4</v>
      </c>
      <c r="W215" s="21">
        <v>2.4326145754956054E-4</v>
      </c>
      <c r="X215" s="21">
        <v>6.0644304489627129E-4</v>
      </c>
      <c r="Y215" s="21">
        <v>9.5786513529741164E-4</v>
      </c>
      <c r="Z215" s="21">
        <v>5.0927367176117433E-4</v>
      </c>
    </row>
    <row r="216" spans="1:26" x14ac:dyDescent="0.2">
      <c r="A216" t="s">
        <v>217</v>
      </c>
      <c r="B216" t="s">
        <v>3</v>
      </c>
      <c r="C216" s="21">
        <v>2.7811327840408903E-4</v>
      </c>
      <c r="D216" s="21">
        <v>6.007637933311263E-4</v>
      </c>
      <c r="E216" s="21">
        <v>3.7808511920857678E-4</v>
      </c>
      <c r="F216" s="21">
        <v>2.9936419129253898E-4</v>
      </c>
      <c r="G216" s="21">
        <v>4.6568496514035979E-4</v>
      </c>
      <c r="H216" s="21">
        <v>1.0306451862824579E-4</v>
      </c>
      <c r="I216" s="21">
        <v>1.5969846255726023E-3</v>
      </c>
      <c r="J216" s="21">
        <v>7.990136226325827E-5</v>
      </c>
      <c r="K216" s="21">
        <v>3.668574159165052E-5</v>
      </c>
      <c r="L216" s="21">
        <v>2.9547815358587181E-3</v>
      </c>
      <c r="M216" s="21">
        <v>4.9149864712809318E-5</v>
      </c>
      <c r="N216" s="21">
        <v>2.8405107026145075E-3</v>
      </c>
      <c r="O216" s="21">
        <v>3.8065223814081806E-5</v>
      </c>
      <c r="P216" s="21">
        <v>4.053401477657762E-4</v>
      </c>
      <c r="Q216" s="21">
        <v>5.1407234420672288E-4</v>
      </c>
      <c r="R216" s="21">
        <v>4.6293724076780951E-4</v>
      </c>
      <c r="S216" s="21">
        <v>1.3814042586246915E-4</v>
      </c>
      <c r="T216" s="21">
        <v>1.838603444902692E-3</v>
      </c>
      <c r="U216" s="21">
        <v>1.4143485552840006E-3</v>
      </c>
      <c r="V216" s="21">
        <v>3.7023770528569634E-5</v>
      </c>
      <c r="W216" s="21">
        <v>4.3862420337988226E-5</v>
      </c>
      <c r="X216" s="21">
        <v>3.5465900277214113E-5</v>
      </c>
      <c r="Y216" s="21">
        <v>5.6581049952938242E-5</v>
      </c>
      <c r="Z216" s="21">
        <v>6.1951555598570938E-5</v>
      </c>
    </row>
    <row r="217" spans="1:26" x14ac:dyDescent="0.2">
      <c r="A217" t="s">
        <v>218</v>
      </c>
      <c r="B217" t="s">
        <v>3</v>
      </c>
      <c r="C217" s="21">
        <v>1.6582343161682526E-4</v>
      </c>
      <c r="D217" s="21">
        <v>5.96915627588222E-4</v>
      </c>
      <c r="E217" s="21">
        <v>5.0170290938018663E-4</v>
      </c>
      <c r="F217" s="21">
        <v>1.2322309698742614E-3</v>
      </c>
      <c r="G217" s="21">
        <v>1.0119430291143268E-3</v>
      </c>
      <c r="H217" s="21">
        <v>3.2305923049702103E-8</v>
      </c>
      <c r="I217" s="21">
        <v>1.7863317652995756E-5</v>
      </c>
      <c r="J217" s="21">
        <v>2.4248378044784721E-8</v>
      </c>
      <c r="K217" s="21">
        <v>0</v>
      </c>
      <c r="L217" s="21">
        <v>3.1558323482079805E-5</v>
      </c>
      <c r="M217" s="21">
        <v>6.1706062531746793E-8</v>
      </c>
      <c r="N217" s="21">
        <v>6.9369134398071137E-6</v>
      </c>
      <c r="O217" s="21">
        <v>0</v>
      </c>
      <c r="P217" s="21">
        <v>3.9253310955592979E-5</v>
      </c>
      <c r="Q217" s="21">
        <v>1.3218177705259988E-3</v>
      </c>
      <c r="R217" s="21">
        <v>9.4769148483832635E-4</v>
      </c>
      <c r="S217" s="21">
        <v>2.6641049116191527E-7</v>
      </c>
      <c r="T217" s="21">
        <v>2.6220107995685731E-5</v>
      </c>
      <c r="U217" s="21">
        <v>3.2194531337707858E-5</v>
      </c>
      <c r="V217" s="21">
        <v>0</v>
      </c>
      <c r="W217" s="21">
        <v>0</v>
      </c>
      <c r="X217" s="21">
        <v>6.6429532622300178E-7</v>
      </c>
      <c r="Y217" s="21">
        <v>0</v>
      </c>
      <c r="Z217" s="21">
        <v>1.3166097121974433E-7</v>
      </c>
    </row>
    <row r="218" spans="1:26" x14ac:dyDescent="0.2">
      <c r="A218" t="s">
        <v>219</v>
      </c>
      <c r="B218" t="s">
        <v>3</v>
      </c>
      <c r="C218" s="21">
        <v>3.6892953090610223E-5</v>
      </c>
      <c r="D218" s="21">
        <v>5.9522855942280024E-4</v>
      </c>
      <c r="E218" s="21">
        <v>1.0865861019798515E-4</v>
      </c>
      <c r="F218" s="21">
        <v>8.2737256910246832E-4</v>
      </c>
      <c r="G218" s="21">
        <v>1.3040482866321524E-3</v>
      </c>
      <c r="H218" s="21">
        <v>8.7261866993375327E-8</v>
      </c>
      <c r="I218" s="21">
        <v>2.7331156085494254E-7</v>
      </c>
      <c r="J218" s="21">
        <v>0</v>
      </c>
      <c r="K218" s="21">
        <v>0</v>
      </c>
      <c r="L218" s="21">
        <v>1.2214754420231364E-7</v>
      </c>
      <c r="M218" s="21">
        <v>0</v>
      </c>
      <c r="N218" s="21">
        <v>0</v>
      </c>
      <c r="O218" s="21">
        <v>2.1103824650666451E-9</v>
      </c>
      <c r="P218" s="21">
        <v>9.2447745160853998E-6</v>
      </c>
      <c r="Q218" s="21">
        <v>6.7973943933585736E-4</v>
      </c>
      <c r="R218" s="21">
        <v>1.162799976995061E-3</v>
      </c>
      <c r="S218" s="21">
        <v>0</v>
      </c>
      <c r="T218" s="21">
        <v>9.0294030541078854E-8</v>
      </c>
      <c r="U218" s="21">
        <v>5.8017133626901267E-6</v>
      </c>
      <c r="V218" s="21">
        <v>2.4691094420196799E-8</v>
      </c>
      <c r="W218" s="21">
        <v>8.5047139519723172E-8</v>
      </c>
      <c r="X218" s="21">
        <v>1.0569523932737547E-7</v>
      </c>
      <c r="Y218" s="21">
        <v>4.4228281023635473E-8</v>
      </c>
      <c r="Z218" s="21">
        <v>3.0438542548398801E-8</v>
      </c>
    </row>
    <row r="219" spans="1:26" x14ac:dyDescent="0.2">
      <c r="A219" t="s">
        <v>220</v>
      </c>
      <c r="B219" t="s">
        <v>3</v>
      </c>
      <c r="C219" s="21">
        <v>1.9154645353698693E-5</v>
      </c>
      <c r="D219" s="21">
        <v>5.9506070392792508E-4</v>
      </c>
      <c r="E219" s="21">
        <v>7.5220967383703296E-5</v>
      </c>
      <c r="F219" s="21">
        <v>7.5497287161810378E-4</v>
      </c>
      <c r="G219" s="21">
        <v>1.0473587433891597E-3</v>
      </c>
      <c r="H219" s="21">
        <v>0</v>
      </c>
      <c r="I219" s="21">
        <v>9.6404206936503556E-8</v>
      </c>
      <c r="J219" s="21">
        <v>4.1895222364857867E-9</v>
      </c>
      <c r="K219" s="21">
        <v>1.6054199028807154E-8</v>
      </c>
      <c r="L219" s="21">
        <v>0</v>
      </c>
      <c r="M219" s="21">
        <v>0</v>
      </c>
      <c r="N219" s="21">
        <v>0</v>
      </c>
      <c r="O219" s="21">
        <v>2.5049432316030468E-8</v>
      </c>
      <c r="P219" s="21">
        <v>4.2301021856802896E-6</v>
      </c>
      <c r="Q219" s="21">
        <v>5.890574279015081E-4</v>
      </c>
      <c r="R219" s="21">
        <v>1.1077169741662962E-3</v>
      </c>
      <c r="S219" s="21">
        <v>0</v>
      </c>
      <c r="T219" s="21">
        <v>0</v>
      </c>
      <c r="U219" s="21">
        <v>1.5626628247414758E-6</v>
      </c>
      <c r="V219" s="21">
        <v>1.2870340824284304E-8</v>
      </c>
      <c r="W219" s="21">
        <v>1.8360516263765912E-7</v>
      </c>
      <c r="X219" s="21">
        <v>2.1755654207710552E-7</v>
      </c>
      <c r="Y219" s="21">
        <v>6.6036023723215577E-8</v>
      </c>
      <c r="Z219" s="21">
        <v>1.9643014841375565E-8</v>
      </c>
    </row>
    <row r="220" spans="1:26" x14ac:dyDescent="0.2">
      <c r="A220" t="s">
        <v>221</v>
      </c>
      <c r="B220" t="s">
        <v>3</v>
      </c>
      <c r="C220" s="21">
        <v>5.6997324484169974E-4</v>
      </c>
      <c r="D220" s="21">
        <v>5.8427189833313751E-4</v>
      </c>
      <c r="E220" s="21">
        <v>6.0892492342493672E-4</v>
      </c>
      <c r="F220" s="21">
        <v>6.3637278588983017E-4</v>
      </c>
      <c r="G220" s="21">
        <v>6.271762855058502E-4</v>
      </c>
      <c r="H220" s="21">
        <v>5.0466474471064682E-4</v>
      </c>
      <c r="I220" s="21">
        <v>8.417412558254419E-4</v>
      </c>
      <c r="J220" s="21">
        <v>3.5181302901905758E-4</v>
      </c>
      <c r="K220" s="21">
        <v>5.735375884803216E-4</v>
      </c>
      <c r="L220" s="21">
        <v>3.1912207421323307E-3</v>
      </c>
      <c r="M220" s="21">
        <v>5.4238473660122991E-4</v>
      </c>
      <c r="N220" s="21">
        <v>5.5036170571261438E-3</v>
      </c>
      <c r="O220" s="21">
        <v>4.967877612471332E-4</v>
      </c>
      <c r="P220" s="21">
        <v>7.658707852839701E-4</v>
      </c>
      <c r="Q220" s="21">
        <v>1.2542042931868132E-3</v>
      </c>
      <c r="R220" s="21">
        <v>1.1762405264403597E-3</v>
      </c>
      <c r="S220" s="21">
        <v>8.4915839155781962E-4</v>
      </c>
      <c r="T220" s="21">
        <v>8.5085883220950055E-4</v>
      </c>
      <c r="U220" s="21">
        <v>6.1957443756745451E-4</v>
      </c>
      <c r="V220" s="21">
        <v>5.9859626413665717E-4</v>
      </c>
      <c r="W220" s="21">
        <v>2.6542388632025957E-4</v>
      </c>
      <c r="X220" s="21">
        <v>7.2403259402295929E-4</v>
      </c>
      <c r="Y220" s="21">
        <v>1.1308070074249141E-3</v>
      </c>
      <c r="Z220" s="21">
        <v>4.5372297863499064E-4</v>
      </c>
    </row>
    <row r="221" spans="1:26" x14ac:dyDescent="0.2">
      <c r="A221" t="s">
        <v>222</v>
      </c>
      <c r="B221" t="s">
        <v>3</v>
      </c>
      <c r="C221" s="21">
        <v>2.8053096348538975E-4</v>
      </c>
      <c r="D221" s="21">
        <v>5.8343074738277526E-4</v>
      </c>
      <c r="E221" s="21">
        <v>3.7415842134176896E-4</v>
      </c>
      <c r="F221" s="21">
        <v>3.4105038297424967E-4</v>
      </c>
      <c r="G221" s="21">
        <v>4.7655846549362571E-4</v>
      </c>
      <c r="H221" s="21">
        <v>1.9785434410395878E-4</v>
      </c>
      <c r="I221" s="21">
        <v>1.2464703594864781E-3</v>
      </c>
      <c r="J221" s="21">
        <v>2.137018660888117E-4</v>
      </c>
      <c r="K221" s="21">
        <v>6.9963518801168225E-5</v>
      </c>
      <c r="L221" s="21">
        <v>1.4734362107278942E-3</v>
      </c>
      <c r="M221" s="21">
        <v>7.6579566971687034E-5</v>
      </c>
      <c r="N221" s="21">
        <v>1.9842290315532137E-3</v>
      </c>
      <c r="O221" s="21">
        <v>6.1028365618990703E-5</v>
      </c>
      <c r="P221" s="21">
        <v>4.0186701796952808E-4</v>
      </c>
      <c r="Q221" s="21">
        <v>4.5235535464221857E-4</v>
      </c>
      <c r="R221" s="21">
        <v>4.6189929781097872E-4</v>
      </c>
      <c r="S221" s="21">
        <v>2.5575975107134958E-4</v>
      </c>
      <c r="T221" s="21">
        <v>1.2320875424583202E-3</v>
      </c>
      <c r="U221" s="21">
        <v>8.5962856723278123E-4</v>
      </c>
      <c r="V221" s="21">
        <v>6.4598220107131381E-5</v>
      </c>
      <c r="W221" s="21">
        <v>5.4688461193182374E-5</v>
      </c>
      <c r="X221" s="21">
        <v>5.5042067454296827E-5</v>
      </c>
      <c r="Y221" s="21">
        <v>1.1995138242985599E-4</v>
      </c>
      <c r="Z221" s="21">
        <v>8.5489004274621748E-5</v>
      </c>
    </row>
    <row r="222" spans="1:26" x14ac:dyDescent="0.2">
      <c r="A222" t="s">
        <v>223</v>
      </c>
      <c r="B222" t="s">
        <v>3</v>
      </c>
      <c r="C222" s="21">
        <v>8.0135040977795109E-4</v>
      </c>
      <c r="D222" s="21">
        <v>5.8313611840158123E-4</v>
      </c>
      <c r="E222" s="21">
        <v>7.7984833463955021E-4</v>
      </c>
      <c r="F222" s="21">
        <v>9.6632538131999725E-4</v>
      </c>
      <c r="G222" s="21">
        <v>5.7828833013911043E-4</v>
      </c>
      <c r="H222" s="21">
        <v>1.1781377560419806E-3</v>
      </c>
      <c r="I222" s="21">
        <v>7.2632508066486031E-4</v>
      </c>
      <c r="J222" s="21">
        <v>1.1229244277900451E-3</v>
      </c>
      <c r="K222" s="21">
        <v>5.7321845858264344E-4</v>
      </c>
      <c r="L222" s="21">
        <v>1.1129496430769986E-5</v>
      </c>
      <c r="M222" s="21">
        <v>7.6328292716592412E-4</v>
      </c>
      <c r="N222" s="21">
        <v>1.9400998614567612E-5</v>
      </c>
      <c r="O222" s="21">
        <v>8.179144818602894E-4</v>
      </c>
      <c r="P222" s="21">
        <v>5.4639207955994482E-4</v>
      </c>
      <c r="Q222" s="21">
        <v>4.217955932643551E-4</v>
      </c>
      <c r="R222" s="21">
        <v>4.0883022104324344E-4</v>
      </c>
      <c r="S222" s="21">
        <v>5.5761292430841819E-4</v>
      </c>
      <c r="T222" s="21">
        <v>2.3139626473511212E-4</v>
      </c>
      <c r="U222" s="21">
        <v>2.0735206292860626E-4</v>
      </c>
      <c r="V222" s="21">
        <v>3.5602080081064666E-4</v>
      </c>
      <c r="W222" s="21">
        <v>3.3727560599890107E-4</v>
      </c>
      <c r="X222" s="21">
        <v>4.3675860500854943E-4</v>
      </c>
      <c r="Y222" s="21">
        <v>3.9750161604700928E-4</v>
      </c>
      <c r="Z222" s="21">
        <v>4.8291913480325656E-4</v>
      </c>
    </row>
    <row r="223" spans="1:26" x14ac:dyDescent="0.2">
      <c r="A223" t="s">
        <v>224</v>
      </c>
      <c r="B223" t="s">
        <v>3</v>
      </c>
      <c r="C223" s="21">
        <v>1.7708109620328039E-4</v>
      </c>
      <c r="D223" s="21">
        <v>5.8297407470297698E-4</v>
      </c>
      <c r="E223" s="21">
        <v>3.9894330538983594E-4</v>
      </c>
      <c r="F223" s="21">
        <v>1.5771641988040384E-3</v>
      </c>
      <c r="G223" s="21">
        <v>1.2554890492358457E-3</v>
      </c>
      <c r="H223" s="21">
        <v>1.818565500684673E-8</v>
      </c>
      <c r="I223" s="21">
        <v>5.2934608045780916E-7</v>
      </c>
      <c r="J223" s="21">
        <v>1.3021900100990344E-8</v>
      </c>
      <c r="K223" s="21">
        <v>0</v>
      </c>
      <c r="L223" s="21">
        <v>6.2165790413311905E-7</v>
      </c>
      <c r="M223" s="21">
        <v>1.2036718291662632E-8</v>
      </c>
      <c r="N223" s="21">
        <v>2.3761740486069236E-8</v>
      </c>
      <c r="O223" s="21">
        <v>6.729535921768639E-9</v>
      </c>
      <c r="P223" s="21">
        <v>4.5508039695453608E-5</v>
      </c>
      <c r="Q223" s="21">
        <v>2.635356556327953E-3</v>
      </c>
      <c r="R223" s="21">
        <v>1.5384681364118927E-3</v>
      </c>
      <c r="S223" s="21">
        <v>9.6420418486189497E-9</v>
      </c>
      <c r="T223" s="21">
        <v>7.6382014134183267E-8</v>
      </c>
      <c r="U223" s="21">
        <v>1.7924490128078043E-5</v>
      </c>
      <c r="V223" s="21">
        <v>5.1116942309817933E-8</v>
      </c>
      <c r="W223" s="21">
        <v>7.8101767903114398E-8</v>
      </c>
      <c r="X223" s="21">
        <v>2.4359296357249885E-7</v>
      </c>
      <c r="Y223" s="21">
        <v>6.9326963187990156E-8</v>
      </c>
      <c r="Z223" s="21">
        <v>2.2470357968717915E-7</v>
      </c>
    </row>
    <row r="224" spans="1:26" x14ac:dyDescent="0.2">
      <c r="A224" t="s">
        <v>225</v>
      </c>
      <c r="B224" t="s">
        <v>3</v>
      </c>
      <c r="C224" s="21">
        <v>4.8400308710917149E-4</v>
      </c>
      <c r="D224" s="21">
        <v>5.8223490182343054E-4</v>
      </c>
      <c r="E224" s="21">
        <v>4.5279584723566447E-4</v>
      </c>
      <c r="F224" s="21">
        <v>3.1616143891390958E-4</v>
      </c>
      <c r="G224" s="21">
        <v>4.4443202895629654E-4</v>
      </c>
      <c r="H224" s="21">
        <v>1.2637641931786983E-4</v>
      </c>
      <c r="I224" s="21">
        <v>1.6649378692264725E-3</v>
      </c>
      <c r="J224" s="21">
        <v>9.915530713850191E-5</v>
      </c>
      <c r="K224" s="21">
        <v>8.87976174483912E-5</v>
      </c>
      <c r="L224" s="21">
        <v>2.4635597818251499E-3</v>
      </c>
      <c r="M224" s="21">
        <v>8.1473633018638535E-5</v>
      </c>
      <c r="N224" s="21">
        <v>2.1932004296878714E-3</v>
      </c>
      <c r="O224" s="21">
        <v>8.2585643196987583E-5</v>
      </c>
      <c r="P224" s="21">
        <v>4.4424479033906557E-4</v>
      </c>
      <c r="Q224" s="21">
        <v>5.4129198086981436E-4</v>
      </c>
      <c r="R224" s="21">
        <v>4.8485132819844906E-4</v>
      </c>
      <c r="S224" s="21">
        <v>2.8726964372688136E-4</v>
      </c>
      <c r="T224" s="21">
        <v>1.3823442295969879E-3</v>
      </c>
      <c r="U224" s="21">
        <v>1.4432625250891992E-3</v>
      </c>
      <c r="V224" s="21">
        <v>5.9826520309061027E-5</v>
      </c>
      <c r="W224" s="21">
        <v>6.1659983091634873E-5</v>
      </c>
      <c r="X224" s="21">
        <v>5.6453778839836289E-5</v>
      </c>
      <c r="Y224" s="21">
        <v>1.1581977205290878E-4</v>
      </c>
      <c r="Z224" s="21">
        <v>7.9859528637896325E-5</v>
      </c>
    </row>
    <row r="225" spans="1:26" x14ac:dyDescent="0.2">
      <c r="A225" t="s">
        <v>226</v>
      </c>
      <c r="B225" t="s">
        <v>3</v>
      </c>
      <c r="C225" s="21">
        <v>2.5970434520009196E-4</v>
      </c>
      <c r="D225" s="21">
        <v>5.8211862158962055E-4</v>
      </c>
      <c r="E225" s="21">
        <v>5.4428981763233607E-4</v>
      </c>
      <c r="F225" s="21">
        <v>6.21679109270333E-4</v>
      </c>
      <c r="G225" s="21">
        <v>5.9302529275993138E-4</v>
      </c>
      <c r="H225" s="21">
        <v>7.0431309598460246E-4</v>
      </c>
      <c r="I225" s="21">
        <v>6.6148605835299624E-4</v>
      </c>
      <c r="J225" s="21">
        <v>6.8674898604904682E-4</v>
      </c>
      <c r="K225" s="21">
        <v>9.1358304896346483E-4</v>
      </c>
      <c r="L225" s="21">
        <v>1.0808647797976804E-3</v>
      </c>
      <c r="M225" s="21">
        <v>9.6175924325072302E-4</v>
      </c>
      <c r="N225" s="21">
        <v>1.2722566322038362E-3</v>
      </c>
      <c r="O225" s="21">
        <v>6.3621888709042534E-4</v>
      </c>
      <c r="P225" s="21">
        <v>7.1300645072728305E-4</v>
      </c>
      <c r="Q225" s="21">
        <v>4.8231872797424184E-4</v>
      </c>
      <c r="R225" s="21">
        <v>8.2581567027155954E-4</v>
      </c>
      <c r="S225" s="21">
        <v>9.7916087073632112E-4</v>
      </c>
      <c r="T225" s="21">
        <v>8.2249143823538685E-4</v>
      </c>
      <c r="U225" s="21">
        <v>5.1526618867055304E-4</v>
      </c>
      <c r="V225" s="21">
        <v>5.340938234422041E-4</v>
      </c>
      <c r="W225" s="21">
        <v>2.6354626439936327E-4</v>
      </c>
      <c r="X225" s="21">
        <v>5.4995564106036178E-4</v>
      </c>
      <c r="Y225" s="21">
        <v>5.8430712463689949E-4</v>
      </c>
      <c r="Z225" s="21">
        <v>6.2152503288586325E-4</v>
      </c>
    </row>
    <row r="226" spans="1:26" x14ac:dyDescent="0.2">
      <c r="A226" t="s">
        <v>227</v>
      </c>
      <c r="B226" t="s">
        <v>3</v>
      </c>
      <c r="C226" s="21">
        <v>3.1115626884171185E-4</v>
      </c>
      <c r="D226" s="21">
        <v>5.8147942631192574E-4</v>
      </c>
      <c r="E226" s="21">
        <v>4.2200333898780398E-4</v>
      </c>
      <c r="F226" s="21">
        <v>2.504895891131766E-4</v>
      </c>
      <c r="G226" s="21">
        <v>3.6182050593405729E-4</v>
      </c>
      <c r="H226" s="21">
        <v>1.3025281457399103E-5</v>
      </c>
      <c r="I226" s="21">
        <v>1.5677791856517807E-3</v>
      </c>
      <c r="J226" s="21">
        <v>6.0797325308708766E-6</v>
      </c>
      <c r="K226" s="21">
        <v>5.5539107970500211E-6</v>
      </c>
      <c r="L226" s="21">
        <v>1.6047836969772327E-3</v>
      </c>
      <c r="M226" s="21">
        <v>1.0401570730149944E-5</v>
      </c>
      <c r="N226" s="21">
        <v>1.6109787181657538E-3</v>
      </c>
      <c r="O226" s="21">
        <v>7.1491116115608643E-6</v>
      </c>
      <c r="P226" s="21">
        <v>2.8279210456450449E-4</v>
      </c>
      <c r="Q226" s="21">
        <v>4.0970100801999331E-4</v>
      </c>
      <c r="R226" s="21">
        <v>3.6701282042932019E-4</v>
      </c>
      <c r="S226" s="21">
        <v>3.3327139019696526E-5</v>
      </c>
      <c r="T226" s="21">
        <v>1.9532433923400033E-3</v>
      </c>
      <c r="U226" s="21">
        <v>1.3926261952367733E-3</v>
      </c>
      <c r="V226" s="21">
        <v>7.113526992534927E-6</v>
      </c>
      <c r="W226" s="21">
        <v>1.4017224485079798E-5</v>
      </c>
      <c r="X226" s="21">
        <v>8.7737074320405723E-6</v>
      </c>
      <c r="Y226" s="21">
        <v>1.0508329661822492E-5</v>
      </c>
      <c r="Z226" s="21">
        <v>1.135145126056595E-5</v>
      </c>
    </row>
    <row r="227" spans="1:26" x14ac:dyDescent="0.2">
      <c r="A227" t="s">
        <v>228</v>
      </c>
      <c r="B227" t="s">
        <v>3</v>
      </c>
      <c r="C227" s="21">
        <v>6.1733635388718552E-4</v>
      </c>
      <c r="D227" s="21">
        <v>5.7990429791560062E-4</v>
      </c>
      <c r="E227" s="21">
        <v>4.6489972162521603E-4</v>
      </c>
      <c r="F227" s="21">
        <v>5.5989538188875557E-4</v>
      </c>
      <c r="G227" s="21">
        <v>4.9058006200047692E-4</v>
      </c>
      <c r="H227" s="21">
        <v>1.3245528115848552E-3</v>
      </c>
      <c r="I227" s="21">
        <v>4.0189793117106313E-4</v>
      </c>
      <c r="J227" s="21">
        <v>1.2295630584988851E-3</v>
      </c>
      <c r="K227" s="21">
        <v>2.8438404220918091E-4</v>
      </c>
      <c r="L227" s="21">
        <v>9.5892716599136918E-5</v>
      </c>
      <c r="M227" s="21">
        <v>3.8203150520598752E-4</v>
      </c>
      <c r="N227" s="21">
        <v>1.3676132011466226E-4</v>
      </c>
      <c r="O227" s="21">
        <v>3.2139682975693091E-4</v>
      </c>
      <c r="P227" s="21">
        <v>6.2522190010233026E-4</v>
      </c>
      <c r="Q227" s="21">
        <v>3.4710866717038475E-4</v>
      </c>
      <c r="R227" s="21">
        <v>4.1708768179176471E-4</v>
      </c>
      <c r="S227" s="21">
        <v>6.4652322926701171E-4</v>
      </c>
      <c r="T227" s="21">
        <v>2.2436594441384855E-4</v>
      </c>
      <c r="U227" s="21">
        <v>1.5889557958918339E-4</v>
      </c>
      <c r="V227" s="21">
        <v>6.405270968737459E-4</v>
      </c>
      <c r="W227" s="21">
        <v>7.2325929267199099E-4</v>
      </c>
      <c r="X227" s="21">
        <v>6.3460206163662284E-4</v>
      </c>
      <c r="Y227" s="21">
        <v>7.4861210213031154E-4</v>
      </c>
      <c r="Z227" s="21">
        <v>4.4927936428940574E-4</v>
      </c>
    </row>
    <row r="228" spans="1:26" x14ac:dyDescent="0.2">
      <c r="A228" t="s">
        <v>229</v>
      </c>
      <c r="B228" t="s">
        <v>3</v>
      </c>
      <c r="C228" s="21">
        <v>5.0367341903115866E-5</v>
      </c>
      <c r="D228" s="21">
        <v>5.7873065225207761E-4</v>
      </c>
      <c r="E228" s="21">
        <v>1.7424648054783438E-4</v>
      </c>
      <c r="F228" s="21">
        <v>6.7780289771736521E-4</v>
      </c>
      <c r="G228" s="21">
        <v>9.4818131590242789E-4</v>
      </c>
      <c r="H228" s="21">
        <v>4.8159582054534676E-8</v>
      </c>
      <c r="I228" s="21">
        <v>3.2074537293151258E-7</v>
      </c>
      <c r="J228" s="21">
        <v>0</v>
      </c>
      <c r="K228" s="21">
        <v>0</v>
      </c>
      <c r="L228" s="21">
        <v>6.1603331627994961E-8</v>
      </c>
      <c r="M228" s="21">
        <v>0</v>
      </c>
      <c r="N228" s="21">
        <v>0</v>
      </c>
      <c r="O228" s="21">
        <v>0</v>
      </c>
      <c r="P228" s="21">
        <v>1.7608683043862049E-5</v>
      </c>
      <c r="Q228" s="21">
        <v>8.0909882459942158E-4</v>
      </c>
      <c r="R228" s="21">
        <v>6.80044632028117E-4</v>
      </c>
      <c r="S228" s="21">
        <v>0</v>
      </c>
      <c r="T228" s="21">
        <v>9.4967109251307692E-8</v>
      </c>
      <c r="U228" s="21">
        <v>3.0610655348348072E-6</v>
      </c>
      <c r="V228" s="21">
        <v>5.4309582635527901E-9</v>
      </c>
      <c r="W228" s="21">
        <v>5.1553979148160571E-8</v>
      </c>
      <c r="X228" s="21">
        <v>3.4511549935658074E-8</v>
      </c>
      <c r="Y228" s="21">
        <v>0</v>
      </c>
      <c r="Z228" s="21">
        <v>0</v>
      </c>
    </row>
    <row r="229" spans="1:26" x14ac:dyDescent="0.2">
      <c r="A229" t="s">
        <v>230</v>
      </c>
      <c r="B229" t="s">
        <v>3</v>
      </c>
      <c r="C229" s="21">
        <v>2.4891320174652494E-4</v>
      </c>
      <c r="D229" s="21">
        <v>5.7839251389482389E-4</v>
      </c>
      <c r="E229" s="21">
        <v>3.6392585633646791E-4</v>
      </c>
      <c r="F229" s="21">
        <v>3.1121033821168069E-4</v>
      </c>
      <c r="G229" s="21">
        <v>4.9562140460084872E-4</v>
      </c>
      <c r="H229" s="21">
        <v>1.2649586876439068E-4</v>
      </c>
      <c r="I229" s="21">
        <v>1.3055373286455379E-3</v>
      </c>
      <c r="J229" s="21">
        <v>1.1356000662809398E-4</v>
      </c>
      <c r="K229" s="21">
        <v>3.5021917304598243E-5</v>
      </c>
      <c r="L229" s="21">
        <v>2.0217905242315313E-3</v>
      </c>
      <c r="M229" s="21">
        <v>5.3095365762562848E-5</v>
      </c>
      <c r="N229" s="21">
        <v>2.6467327346913956E-3</v>
      </c>
      <c r="O229" s="21">
        <v>3.6003646096971321E-5</v>
      </c>
      <c r="P229" s="21">
        <v>3.3345004600055119E-4</v>
      </c>
      <c r="Q229" s="21">
        <v>4.1092764734419588E-4</v>
      </c>
      <c r="R229" s="21">
        <v>4.2277412398354939E-4</v>
      </c>
      <c r="S229" s="21">
        <v>1.6367091212370673E-4</v>
      </c>
      <c r="T229" s="21">
        <v>1.6031889423189739E-3</v>
      </c>
      <c r="U229" s="21">
        <v>7.8467949656067034E-4</v>
      </c>
      <c r="V229" s="21">
        <v>2.7177663401579433E-5</v>
      </c>
      <c r="W229" s="21">
        <v>4.3141012015337502E-5</v>
      </c>
      <c r="X229" s="21">
        <v>2.2617618583753058E-5</v>
      </c>
      <c r="Y229" s="21">
        <v>5.6411148945146058E-5</v>
      </c>
      <c r="Z229" s="21">
        <v>5.7074740377280279E-5</v>
      </c>
    </row>
    <row r="230" spans="1:26" x14ac:dyDescent="0.2">
      <c r="A230" t="s">
        <v>231</v>
      </c>
      <c r="B230" t="s">
        <v>3</v>
      </c>
      <c r="C230" s="21">
        <v>3.3185577904515303E-4</v>
      </c>
      <c r="D230" s="21">
        <v>5.7493137975764654E-4</v>
      </c>
      <c r="E230" s="21">
        <v>5.8695173413052606E-4</v>
      </c>
      <c r="F230" s="21">
        <v>6.2153024550474167E-4</v>
      </c>
      <c r="G230" s="21">
        <v>8.9984454414677507E-4</v>
      </c>
      <c r="H230" s="21">
        <v>9.8963953246012149E-7</v>
      </c>
      <c r="I230" s="21">
        <v>7.428117310601099E-6</v>
      </c>
      <c r="J230" s="21">
        <v>5.1703440000011831E-7</v>
      </c>
      <c r="K230" s="21">
        <v>6.2874646883327122E-7</v>
      </c>
      <c r="L230" s="21">
        <v>7.1951805549962273E-6</v>
      </c>
      <c r="M230" s="21">
        <v>5.3689481554530555E-7</v>
      </c>
      <c r="N230" s="21">
        <v>5.9662936535548359E-6</v>
      </c>
      <c r="O230" s="21">
        <v>8.6769344104387853E-7</v>
      </c>
      <c r="P230" s="21">
        <v>7.3606158708482933E-5</v>
      </c>
      <c r="Q230" s="21">
        <v>1.1162185795685457E-3</v>
      </c>
      <c r="R230" s="21">
        <v>4.1828611437160862E-4</v>
      </c>
      <c r="S230" s="21">
        <v>9.1323619992592657E-7</v>
      </c>
      <c r="T230" s="21">
        <v>4.9434676460015822E-6</v>
      </c>
      <c r="U230" s="21">
        <v>5.5036833904295002E-5</v>
      </c>
      <c r="V230" s="21">
        <v>1.0944492070564333E-6</v>
      </c>
      <c r="W230" s="21">
        <v>1.6164814759800613E-6</v>
      </c>
      <c r="X230" s="21">
        <v>3.2514421782115632E-6</v>
      </c>
      <c r="Y230" s="21">
        <v>1.2770274485193587E-6</v>
      </c>
      <c r="Z230" s="21">
        <v>1.1297614790011813E-6</v>
      </c>
    </row>
    <row r="231" spans="1:26" x14ac:dyDescent="0.2">
      <c r="A231" t="s">
        <v>232</v>
      </c>
      <c r="B231" t="s">
        <v>3</v>
      </c>
      <c r="C231" s="21">
        <v>4.748869209440446E-4</v>
      </c>
      <c r="D231" s="21">
        <v>5.7061028345079933E-4</v>
      </c>
      <c r="E231" s="21">
        <v>5.593909792262642E-4</v>
      </c>
      <c r="F231" s="21">
        <v>2.573595163380696E-4</v>
      </c>
      <c r="G231" s="21">
        <v>4.9859897695021989E-4</v>
      </c>
      <c r="H231" s="21">
        <v>3.953321207601215E-5</v>
      </c>
      <c r="I231" s="21">
        <v>1.2877605444585776E-3</v>
      </c>
      <c r="J231" s="21">
        <v>2.6313723561936621E-5</v>
      </c>
      <c r="K231" s="21">
        <v>2.2017440892106193E-5</v>
      </c>
      <c r="L231" s="21">
        <v>2.2203638881827139E-3</v>
      </c>
      <c r="M231" s="21">
        <v>2.7714894072252681E-5</v>
      </c>
      <c r="N231" s="21">
        <v>1.444816069346454E-3</v>
      </c>
      <c r="O231" s="21">
        <v>2.7506933880637373E-5</v>
      </c>
      <c r="P231" s="21">
        <v>3.3111701616799183E-4</v>
      </c>
      <c r="Q231" s="21">
        <v>6.3556166091375686E-4</v>
      </c>
      <c r="R231" s="21">
        <v>3.1580790513130772E-4</v>
      </c>
      <c r="S231" s="21">
        <v>5.3269209089864862E-5</v>
      </c>
      <c r="T231" s="21">
        <v>1.2980859416734339E-3</v>
      </c>
      <c r="U231" s="21">
        <v>1.2752416775518615E-3</v>
      </c>
      <c r="V231" s="21">
        <v>1.6575762314187947E-5</v>
      </c>
      <c r="W231" s="21">
        <v>2.5147221542272173E-5</v>
      </c>
      <c r="X231" s="21">
        <v>1.9144910094434939E-5</v>
      </c>
      <c r="Y231" s="21">
        <v>2.1405760695011812E-5</v>
      </c>
      <c r="Z231" s="21">
        <v>1.9572278380602585E-5</v>
      </c>
    </row>
    <row r="232" spans="1:26" x14ac:dyDescent="0.2">
      <c r="A232" t="s">
        <v>233</v>
      </c>
      <c r="B232" t="s">
        <v>3</v>
      </c>
      <c r="C232" s="21">
        <v>2.3169107346094291E-4</v>
      </c>
      <c r="D232" s="21">
        <v>5.6922427784506879E-4</v>
      </c>
      <c r="E232" s="21">
        <v>6.0519891033629489E-4</v>
      </c>
      <c r="F232" s="21">
        <v>1.0989677141734729E-3</v>
      </c>
      <c r="G232" s="21">
        <v>1.2650200742620136E-3</v>
      </c>
      <c r="H232" s="21">
        <v>5.4193625809406445E-8</v>
      </c>
      <c r="I232" s="21">
        <v>1.4465773950724132E-6</v>
      </c>
      <c r="J232" s="21">
        <v>0</v>
      </c>
      <c r="K232" s="21">
        <v>0</v>
      </c>
      <c r="L232" s="21">
        <v>4.6957823619786124E-7</v>
      </c>
      <c r="M232" s="21">
        <v>1.3477215589376599E-9</v>
      </c>
      <c r="N232" s="21">
        <v>8.0590932134402071E-9</v>
      </c>
      <c r="O232" s="21">
        <v>5.7938074109185536E-9</v>
      </c>
      <c r="P232" s="21">
        <v>7.1674027898533681E-5</v>
      </c>
      <c r="Q232" s="21">
        <v>1.5687516909763529E-3</v>
      </c>
      <c r="R232" s="21">
        <v>1.1730827061308628E-3</v>
      </c>
      <c r="S232" s="21">
        <v>6.4429508333504801E-8</v>
      </c>
      <c r="T232" s="21">
        <v>9.473147281418552E-8</v>
      </c>
      <c r="U232" s="21">
        <v>1.6624508613680414E-5</v>
      </c>
      <c r="V232" s="21">
        <v>6.2369759188855916E-8</v>
      </c>
      <c r="W232" s="21">
        <v>1.1895311722478794E-7</v>
      </c>
      <c r="X232" s="21">
        <v>2.4809707339831441E-7</v>
      </c>
      <c r="Y232" s="21">
        <v>2.4598597850595834E-8</v>
      </c>
      <c r="Z232" s="21">
        <v>1.925929057283034E-8</v>
      </c>
    </row>
    <row r="233" spans="1:26" x14ac:dyDescent="0.2">
      <c r="A233" t="s">
        <v>234</v>
      </c>
      <c r="B233" t="s">
        <v>3</v>
      </c>
      <c r="C233" s="21">
        <v>5.2442134994719585E-4</v>
      </c>
      <c r="D233" s="21">
        <v>5.6436627785898805E-4</v>
      </c>
      <c r="E233" s="21">
        <v>4.8267327959984288E-4</v>
      </c>
      <c r="F233" s="21">
        <v>1.4137169249204713E-3</v>
      </c>
      <c r="G233" s="21">
        <v>1.1046866318492462E-3</v>
      </c>
      <c r="H233" s="21">
        <v>5.1321671771962711E-7</v>
      </c>
      <c r="I233" s="21">
        <v>2.6912236226580613E-6</v>
      </c>
      <c r="J233" s="21">
        <v>3.312433305663959E-7</v>
      </c>
      <c r="K233" s="21">
        <v>1.0733293325692233E-6</v>
      </c>
      <c r="L233" s="21">
        <v>2.7495921475124065E-6</v>
      </c>
      <c r="M233" s="21">
        <v>7.8994624594506514E-7</v>
      </c>
      <c r="N233" s="21">
        <v>2.4080744854999756E-6</v>
      </c>
      <c r="O233" s="21">
        <v>6.7550139447684546E-7</v>
      </c>
      <c r="P233" s="21">
        <v>1.2088140333511445E-4</v>
      </c>
      <c r="Q233" s="21">
        <v>1.5294093219075172E-3</v>
      </c>
      <c r="R233" s="21">
        <v>9.0142689746764478E-4</v>
      </c>
      <c r="S233" s="21">
        <v>5.9076806102091949E-7</v>
      </c>
      <c r="T233" s="21">
        <v>1.6730453884506402E-6</v>
      </c>
      <c r="U233" s="21">
        <v>4.2590308270936466E-6</v>
      </c>
      <c r="V233" s="21">
        <v>1.6496631979553772E-6</v>
      </c>
      <c r="W233" s="21">
        <v>1.5359500246415071E-6</v>
      </c>
      <c r="X233" s="21">
        <v>4.3118915650955504E-6</v>
      </c>
      <c r="Y233" s="21">
        <v>1.2762971056039899E-6</v>
      </c>
      <c r="Z233" s="21">
        <v>1.1350182687857767E-6</v>
      </c>
    </row>
    <row r="234" spans="1:26" x14ac:dyDescent="0.2">
      <c r="A234" t="s">
        <v>235</v>
      </c>
      <c r="B234" t="s">
        <v>3</v>
      </c>
      <c r="C234" s="21">
        <v>3.1515540548088949E-4</v>
      </c>
      <c r="D234" s="21">
        <v>5.617094413686508E-4</v>
      </c>
      <c r="E234" s="21">
        <v>4.3718380800197756E-4</v>
      </c>
      <c r="F234" s="21">
        <v>5.3015910993285112E-4</v>
      </c>
      <c r="G234" s="21">
        <v>4.7341599798140778E-4</v>
      </c>
      <c r="H234" s="21">
        <v>6.1112901467193735E-4</v>
      </c>
      <c r="I234" s="21">
        <v>4.7735540131504229E-4</v>
      </c>
      <c r="J234" s="21">
        <v>6.0278117643195622E-4</v>
      </c>
      <c r="K234" s="21">
        <v>5.3266984248533306E-4</v>
      </c>
      <c r="L234" s="21">
        <v>1.0875778409128666E-3</v>
      </c>
      <c r="M234" s="21">
        <v>6.1859102523369083E-4</v>
      </c>
      <c r="N234" s="21">
        <v>1.8448277887203736E-3</v>
      </c>
      <c r="O234" s="21">
        <v>3.9507072613863232E-4</v>
      </c>
      <c r="P234" s="21">
        <v>5.9968125274787603E-4</v>
      </c>
      <c r="Q234" s="21">
        <v>3.3745508368563748E-4</v>
      </c>
      <c r="R234" s="21">
        <v>6.7364326651676127E-4</v>
      </c>
      <c r="S234" s="21">
        <v>8.8453630107396904E-4</v>
      </c>
      <c r="T234" s="21">
        <v>5.772925155179561E-4</v>
      </c>
      <c r="U234" s="21">
        <v>4.2991086250856775E-4</v>
      </c>
      <c r="V234" s="21">
        <v>5.9682980035993978E-4</v>
      </c>
      <c r="W234" s="21">
        <v>4.7378384253953247E-4</v>
      </c>
      <c r="X234" s="21">
        <v>6.1211199372343452E-4</v>
      </c>
      <c r="Y234" s="21">
        <v>7.5307846504513219E-4</v>
      </c>
      <c r="Z234" s="21">
        <v>6.0379344358761828E-4</v>
      </c>
    </row>
    <row r="235" spans="1:26" x14ac:dyDescent="0.2">
      <c r="A235" t="s">
        <v>236</v>
      </c>
      <c r="B235" t="s">
        <v>3</v>
      </c>
      <c r="C235" s="21">
        <v>6.2782599990441647E-4</v>
      </c>
      <c r="D235" s="21">
        <v>5.6056973754450151E-4</v>
      </c>
      <c r="E235" s="21">
        <v>5.7666073385964558E-4</v>
      </c>
      <c r="F235" s="21">
        <v>8.4189733311836328E-4</v>
      </c>
      <c r="G235" s="21">
        <v>5.5180872541157693E-4</v>
      </c>
      <c r="H235" s="21">
        <v>1.2742349667384972E-3</v>
      </c>
      <c r="I235" s="21">
        <v>5.0113980416867311E-4</v>
      </c>
      <c r="J235" s="21">
        <v>1.0645053977081265E-3</v>
      </c>
      <c r="K235" s="21">
        <v>1.2129815450108163E-3</v>
      </c>
      <c r="L235" s="21">
        <v>1.8786664654179991E-4</v>
      </c>
      <c r="M235" s="21">
        <v>1.5954712556399396E-3</v>
      </c>
      <c r="N235" s="21">
        <v>3.5464455561882231E-4</v>
      </c>
      <c r="O235" s="21">
        <v>1.3193552603964272E-3</v>
      </c>
      <c r="P235" s="21">
        <v>1.0815154973963178E-3</v>
      </c>
      <c r="Q235" s="21">
        <v>4.9874748023820414E-4</v>
      </c>
      <c r="R235" s="21">
        <v>9.7847487962975641E-4</v>
      </c>
      <c r="S235" s="21">
        <v>1.3297834651937058E-3</v>
      </c>
      <c r="T235" s="21">
        <v>5.021836050605183E-4</v>
      </c>
      <c r="U235" s="21">
        <v>4.078201062219944E-4</v>
      </c>
      <c r="V235" s="21">
        <v>1.3155505329682197E-3</v>
      </c>
      <c r="W235" s="21">
        <v>2.1113019606583223E-3</v>
      </c>
      <c r="X235" s="21">
        <v>1.6004142978876788E-3</v>
      </c>
      <c r="Y235" s="21">
        <v>1.7149963099993191E-3</v>
      </c>
      <c r="Z235" s="21">
        <v>1.6921499066621577E-3</v>
      </c>
    </row>
    <row r="236" spans="1:26" x14ac:dyDescent="0.2">
      <c r="A236" t="s">
        <v>237</v>
      </c>
      <c r="B236" t="s">
        <v>3</v>
      </c>
      <c r="C236" s="21">
        <v>6.0469377831737399E-4</v>
      </c>
      <c r="D236" s="21">
        <v>5.5202954936694711E-4</v>
      </c>
      <c r="E236" s="21">
        <v>7.8531672095866515E-4</v>
      </c>
      <c r="F236" s="21">
        <v>7.3447168233535846E-4</v>
      </c>
      <c r="G236" s="21">
        <v>6.0641176265091069E-4</v>
      </c>
      <c r="H236" s="21">
        <v>1.4845093604598715E-3</v>
      </c>
      <c r="I236" s="21">
        <v>5.4906165947733753E-4</v>
      </c>
      <c r="J236" s="21">
        <v>8.4603790145238984E-4</v>
      </c>
      <c r="K236" s="21">
        <v>7.2905558200197259E-4</v>
      </c>
      <c r="L236" s="21">
        <v>8.2517831176230608E-5</v>
      </c>
      <c r="M236" s="21">
        <v>5.8162049248694666E-4</v>
      </c>
      <c r="N236" s="21">
        <v>7.1721600623689022E-5</v>
      </c>
      <c r="O236" s="21">
        <v>1.2258488276775149E-3</v>
      </c>
      <c r="P236" s="21">
        <v>7.4294472414943426E-4</v>
      </c>
      <c r="Q236" s="21">
        <v>1.1213883719134298E-3</v>
      </c>
      <c r="R236" s="21">
        <v>7.2785302942447705E-4</v>
      </c>
      <c r="S236" s="21">
        <v>6.3070280008151181E-4</v>
      </c>
      <c r="T236" s="21">
        <v>4.2367280148213917E-4</v>
      </c>
      <c r="U236" s="21">
        <v>4.1642810890116867E-4</v>
      </c>
      <c r="V236" s="21">
        <v>5.0440575597876416E-4</v>
      </c>
      <c r="W236" s="21">
        <v>1.5909878903805911E-4</v>
      </c>
      <c r="X236" s="21">
        <v>4.9611823612839975E-4</v>
      </c>
      <c r="Y236" s="21">
        <v>4.7101785944491796E-4</v>
      </c>
      <c r="Z236" s="21">
        <v>2.3494637640884486E-4</v>
      </c>
    </row>
    <row r="237" spans="1:26" x14ac:dyDescent="0.2">
      <c r="A237" t="s">
        <v>238</v>
      </c>
      <c r="B237" t="s">
        <v>3</v>
      </c>
      <c r="C237" s="21">
        <v>4.3470097183827489E-4</v>
      </c>
      <c r="D237" s="21">
        <v>5.4472956655297249E-4</v>
      </c>
      <c r="E237" s="21">
        <v>3.3487880340803849E-4</v>
      </c>
      <c r="F237" s="21">
        <v>2.6968627956809696E-4</v>
      </c>
      <c r="G237" s="21">
        <v>3.5970085896363591E-4</v>
      </c>
      <c r="H237" s="21">
        <v>2.519427488565902E-6</v>
      </c>
      <c r="I237" s="21">
        <v>3.608915243266583E-3</v>
      </c>
      <c r="J237" s="21">
        <v>5.0040763226213011E-8</v>
      </c>
      <c r="K237" s="21">
        <v>1.2057278267883153E-7</v>
      </c>
      <c r="L237" s="21">
        <v>1.0986301344569046E-3</v>
      </c>
      <c r="M237" s="21">
        <v>1.0370616443099531E-7</v>
      </c>
      <c r="N237" s="21">
        <v>3.3048294125795354E-5</v>
      </c>
      <c r="O237" s="21">
        <v>2.5156227359294567E-7</v>
      </c>
      <c r="P237" s="21">
        <v>2.5234233366522855E-4</v>
      </c>
      <c r="Q237" s="21">
        <v>3.0274095565058711E-4</v>
      </c>
      <c r="R237" s="21">
        <v>2.3185378385832795E-4</v>
      </c>
      <c r="S237" s="21">
        <v>3.1615807751587892E-6</v>
      </c>
      <c r="T237" s="21">
        <v>1.4372032863369847E-3</v>
      </c>
      <c r="U237" s="21">
        <v>1.526527505255137E-3</v>
      </c>
      <c r="V237" s="21">
        <v>2.0336816543329739E-7</v>
      </c>
      <c r="W237" s="21">
        <v>2.2416214894561347E-7</v>
      </c>
      <c r="X237" s="21">
        <v>1.1951448877994968E-7</v>
      </c>
      <c r="Y237" s="21">
        <v>1.283932953440526E-7</v>
      </c>
      <c r="Z237" s="21">
        <v>1.1483621888087506E-7</v>
      </c>
    </row>
    <row r="238" spans="1:26" x14ac:dyDescent="0.2">
      <c r="A238" t="s">
        <v>239</v>
      </c>
      <c r="B238" t="s">
        <v>3</v>
      </c>
      <c r="C238" s="21">
        <v>2.0942289585350107E-4</v>
      </c>
      <c r="D238" s="21">
        <v>5.4128577845545403E-4</v>
      </c>
      <c r="E238" s="21">
        <v>3.45419525946051E-4</v>
      </c>
      <c r="F238" s="21">
        <v>4.8027074110874732E-4</v>
      </c>
      <c r="G238" s="21">
        <v>7.9458207510709757E-4</v>
      </c>
      <c r="H238" s="21">
        <v>1.3979600061964867E-4</v>
      </c>
      <c r="I238" s="21">
        <v>1.478414488204471E-4</v>
      </c>
      <c r="J238" s="21">
        <v>1.1022095552710118E-4</v>
      </c>
      <c r="K238" s="21">
        <v>9.1591413414935163E-5</v>
      </c>
      <c r="L238" s="21">
        <v>1.2533130584652615E-4</v>
      </c>
      <c r="M238" s="21">
        <v>9.6545702676838609E-5</v>
      </c>
      <c r="N238" s="21">
        <v>1.3274684928942632E-4</v>
      </c>
      <c r="O238" s="21">
        <v>1.1391591903500361E-4</v>
      </c>
      <c r="P238" s="21">
        <v>1.3898543434005719E-4</v>
      </c>
      <c r="Q238" s="21">
        <v>6.9691627023653346E-4</v>
      </c>
      <c r="R238" s="21">
        <v>4.6482737244737986E-4</v>
      </c>
      <c r="S238" s="21">
        <v>1.1092494097816042E-4</v>
      </c>
      <c r="T238" s="21">
        <v>1.2413816183952869E-4</v>
      </c>
      <c r="U238" s="21">
        <v>1.1335935712487657E-4</v>
      </c>
      <c r="V238" s="21">
        <v>9.5861344042740771E-5</v>
      </c>
      <c r="W238" s="21">
        <v>1.3115703427986353E-4</v>
      </c>
      <c r="X238" s="21">
        <v>1.0904508107143338E-4</v>
      </c>
      <c r="Y238" s="21">
        <v>7.8852275080947031E-5</v>
      </c>
      <c r="Z238" s="21">
        <v>9.5019775185819973E-5</v>
      </c>
    </row>
    <row r="239" spans="1:26" x14ac:dyDescent="0.2">
      <c r="A239" t="s">
        <v>240</v>
      </c>
      <c r="B239" t="s">
        <v>3</v>
      </c>
      <c r="C239" s="21">
        <v>2.9971689635041327E-4</v>
      </c>
      <c r="D239" s="21">
        <v>5.3240682911310155E-4</v>
      </c>
      <c r="E239" s="21">
        <v>4.4308253190228103E-4</v>
      </c>
      <c r="F239" s="21">
        <v>2.3541387320166537E-4</v>
      </c>
      <c r="G239" s="21">
        <v>3.5671167575498697E-4</v>
      </c>
      <c r="H239" s="21">
        <v>3.4230795470472976E-5</v>
      </c>
      <c r="I239" s="21">
        <v>1.7318651393108794E-3</v>
      </c>
      <c r="J239" s="21">
        <v>2.1379014019606175E-5</v>
      </c>
      <c r="K239" s="21">
        <v>1.7386483598493769E-5</v>
      </c>
      <c r="L239" s="21">
        <v>4.2358534500326573E-3</v>
      </c>
      <c r="M239" s="21">
        <v>6.8500766485358634E-5</v>
      </c>
      <c r="N239" s="21">
        <v>2.1645235349757211E-3</v>
      </c>
      <c r="O239" s="21">
        <v>3.6957265375169009E-5</v>
      </c>
      <c r="P239" s="21">
        <v>2.9459227903664236E-4</v>
      </c>
      <c r="Q239" s="21">
        <v>3.5137067795235804E-4</v>
      </c>
      <c r="R239" s="21">
        <v>3.5379909886007683E-4</v>
      </c>
      <c r="S239" s="21">
        <v>4.9161997406157678E-5</v>
      </c>
      <c r="T239" s="21">
        <v>2.3917281299977388E-3</v>
      </c>
      <c r="U239" s="21">
        <v>1.0378263843011353E-3</v>
      </c>
      <c r="V239" s="21">
        <v>1.3078202162514481E-5</v>
      </c>
      <c r="W239" s="21">
        <v>4.5086507616820087E-5</v>
      </c>
      <c r="X239" s="21">
        <v>1.1711474778814544E-5</v>
      </c>
      <c r="Y239" s="21">
        <v>1.6815564044793532E-5</v>
      </c>
      <c r="Z239" s="21">
        <v>2.478426999124705E-5</v>
      </c>
    </row>
    <row r="240" spans="1:26" x14ac:dyDescent="0.2">
      <c r="A240" t="s">
        <v>241</v>
      </c>
      <c r="B240" t="s">
        <v>3</v>
      </c>
      <c r="C240" s="21">
        <v>2.9343328161133506E-4</v>
      </c>
      <c r="D240" s="21">
        <v>5.3171130073190068E-4</v>
      </c>
      <c r="E240" s="21">
        <v>3.8658709445042988E-4</v>
      </c>
      <c r="F240" s="21">
        <v>2.5539444190754163E-4</v>
      </c>
      <c r="G240" s="21">
        <v>5.267903537619638E-4</v>
      </c>
      <c r="H240" s="21">
        <v>6.4027091897746847E-5</v>
      </c>
      <c r="I240" s="21">
        <v>1.1423489286776511E-3</v>
      </c>
      <c r="J240" s="21">
        <v>4.0783883921453331E-5</v>
      </c>
      <c r="K240" s="21">
        <v>2.201809319086049E-5</v>
      </c>
      <c r="L240" s="21">
        <v>1.7706201407830301E-3</v>
      </c>
      <c r="M240" s="21">
        <v>2.9773849436159E-5</v>
      </c>
      <c r="N240" s="21">
        <v>1.9211706473814167E-3</v>
      </c>
      <c r="O240" s="21">
        <v>2.2390511918908614E-5</v>
      </c>
      <c r="P240" s="21">
        <v>2.7934969232572244E-4</v>
      </c>
      <c r="Q240" s="21">
        <v>3.3672251426760129E-4</v>
      </c>
      <c r="R240" s="21">
        <v>3.1681527304608663E-4</v>
      </c>
      <c r="S240" s="21">
        <v>7.2644627321353085E-5</v>
      </c>
      <c r="T240" s="21">
        <v>1.0883501616354213E-3</v>
      </c>
      <c r="U240" s="21">
        <v>1.1150406801640829E-3</v>
      </c>
      <c r="V240" s="21">
        <v>1.6160470967300974E-5</v>
      </c>
      <c r="W240" s="21">
        <v>2.4929717573653574E-5</v>
      </c>
      <c r="X240" s="21">
        <v>1.897393753720634E-5</v>
      </c>
      <c r="Y240" s="21">
        <v>2.5879821171370588E-5</v>
      </c>
      <c r="Z240" s="21">
        <v>2.7759333665152219E-5</v>
      </c>
    </row>
    <row r="241" spans="1:26" x14ac:dyDescent="0.2">
      <c r="A241" t="s">
        <v>242</v>
      </c>
      <c r="B241" t="s">
        <v>3</v>
      </c>
      <c r="C241" s="21">
        <v>4.4831702585722375E-4</v>
      </c>
      <c r="D241" s="21">
        <v>5.2238042703137936E-4</v>
      </c>
      <c r="E241" s="21">
        <v>5.1052581601142906E-4</v>
      </c>
      <c r="F241" s="21">
        <v>7.1764984908319275E-4</v>
      </c>
      <c r="G241" s="21">
        <v>4.9119017043175808E-4</v>
      </c>
      <c r="H241" s="21">
        <v>8.031155663514915E-4</v>
      </c>
      <c r="I241" s="21">
        <v>4.4691744563493712E-4</v>
      </c>
      <c r="J241" s="21">
        <v>7.9398964411345175E-4</v>
      </c>
      <c r="K241" s="21">
        <v>8.5152043230767905E-4</v>
      </c>
      <c r="L241" s="21">
        <v>7.0579153658491248E-5</v>
      </c>
      <c r="M241" s="21">
        <v>1.0424542285739152E-3</v>
      </c>
      <c r="N241" s="21">
        <v>1.6559710819287363E-4</v>
      </c>
      <c r="O241" s="21">
        <v>1.2097276101048792E-3</v>
      </c>
      <c r="P241" s="21">
        <v>5.3486518776120517E-4</v>
      </c>
      <c r="Q241" s="21">
        <v>3.5688672610342565E-4</v>
      </c>
      <c r="R241" s="21">
        <v>6.2594606856383002E-4</v>
      </c>
      <c r="S241" s="21">
        <v>8.3626308342865446E-4</v>
      </c>
      <c r="T241" s="21">
        <v>3.0369392761031349E-4</v>
      </c>
      <c r="U241" s="21">
        <v>2.6090718242689521E-4</v>
      </c>
      <c r="V241" s="21">
        <v>9.1989331130519568E-4</v>
      </c>
      <c r="W241" s="21">
        <v>9.449846102294869E-4</v>
      </c>
      <c r="X241" s="21">
        <v>9.046144823350252E-4</v>
      </c>
      <c r="Y241" s="21">
        <v>1.2908608945619987E-3</v>
      </c>
      <c r="Z241" s="21">
        <v>8.7800903545353021E-4</v>
      </c>
    </row>
    <row r="242" spans="1:26" x14ac:dyDescent="0.2">
      <c r="A242" t="s">
        <v>243</v>
      </c>
      <c r="B242" t="s">
        <v>3</v>
      </c>
      <c r="C242" s="21">
        <v>6.6387972250800728E-5</v>
      </c>
      <c r="D242" s="21">
        <v>5.20878569042459E-4</v>
      </c>
      <c r="E242" s="21">
        <v>1.9629340698454397E-4</v>
      </c>
      <c r="F242" s="21">
        <v>5.1561197650337948E-4</v>
      </c>
      <c r="G242" s="21">
        <v>7.4474426271202128E-4</v>
      </c>
      <c r="H242" s="21">
        <v>6.8680676777898562E-8</v>
      </c>
      <c r="I242" s="21">
        <v>7.7132386941541694E-7</v>
      </c>
      <c r="J242" s="21">
        <v>2.7283837623071919E-8</v>
      </c>
      <c r="K242" s="21">
        <v>6.6787139902424232E-8</v>
      </c>
      <c r="L242" s="21">
        <v>5.3494272786282571E-7</v>
      </c>
      <c r="M242" s="21">
        <v>2.5554870292436177E-8</v>
      </c>
      <c r="N242" s="21">
        <v>5.74337940036544E-7</v>
      </c>
      <c r="O242" s="21">
        <v>1.09877655242856E-7</v>
      </c>
      <c r="P242" s="21">
        <v>1.4602042541639447E-5</v>
      </c>
      <c r="Q242" s="21">
        <v>5.5848955283985388E-4</v>
      </c>
      <c r="R242" s="21">
        <v>8.7898915025836548E-4</v>
      </c>
      <c r="S242" s="21">
        <v>6.7194841168875744E-8</v>
      </c>
      <c r="T242" s="21">
        <v>5.0660496307168159E-7</v>
      </c>
      <c r="U242" s="21">
        <v>8.2309028666953296E-6</v>
      </c>
      <c r="V242" s="21">
        <v>2.3508384976203893E-7</v>
      </c>
      <c r="W242" s="21">
        <v>2.6791006900124552E-7</v>
      </c>
      <c r="X242" s="21">
        <v>7.777574602599732E-7</v>
      </c>
      <c r="Y242" s="21">
        <v>1.4418920027744843E-7</v>
      </c>
      <c r="Z242" s="21">
        <v>1.2146845462141968E-7</v>
      </c>
    </row>
    <row r="243" spans="1:26" x14ac:dyDescent="0.2">
      <c r="A243" t="s">
        <v>244</v>
      </c>
      <c r="B243" t="s">
        <v>3</v>
      </c>
      <c r="C243" s="21">
        <v>2.4163558484980487E-4</v>
      </c>
      <c r="D243" s="21">
        <v>5.1351656260919816E-4</v>
      </c>
      <c r="E243" s="21">
        <v>3.3442173296895842E-4</v>
      </c>
      <c r="F243" s="21">
        <v>2.6554048707233432E-4</v>
      </c>
      <c r="G243" s="21">
        <v>3.8935522580966949E-4</v>
      </c>
      <c r="H243" s="21">
        <v>3.2062378968430766E-5</v>
      </c>
      <c r="I243" s="21">
        <v>1.5229095837172597E-3</v>
      </c>
      <c r="J243" s="21">
        <v>1.8693394838292682E-5</v>
      </c>
      <c r="K243" s="21">
        <v>9.8242628973495939E-6</v>
      </c>
      <c r="L243" s="21">
        <v>2.7286260247022793E-3</v>
      </c>
      <c r="M243" s="21">
        <v>3.174969515250143E-5</v>
      </c>
      <c r="N243" s="21">
        <v>2.5473121778429482E-3</v>
      </c>
      <c r="O243" s="21">
        <v>1.7870058304447133E-5</v>
      </c>
      <c r="P243" s="21">
        <v>2.8899719137139029E-4</v>
      </c>
      <c r="Q243" s="21">
        <v>2.6158153727567365E-4</v>
      </c>
      <c r="R243" s="21">
        <v>4.0879362621382219E-4</v>
      </c>
      <c r="S243" s="21">
        <v>6.5151086243929506E-5</v>
      </c>
      <c r="T243" s="21">
        <v>2.4565973203049198E-3</v>
      </c>
      <c r="U243" s="21">
        <v>1.6160423355038253E-3</v>
      </c>
      <c r="V243" s="21">
        <v>1.3159928590869288E-5</v>
      </c>
      <c r="W243" s="21">
        <v>4.0329532498798649E-5</v>
      </c>
      <c r="X243" s="21">
        <v>9.5622595531878338E-6</v>
      </c>
      <c r="Y243" s="21">
        <v>2.098949727162033E-5</v>
      </c>
      <c r="Z243" s="21">
        <v>3.9786599819382106E-5</v>
      </c>
    </row>
    <row r="244" spans="1:26" x14ac:dyDescent="0.2">
      <c r="A244" t="s">
        <v>245</v>
      </c>
      <c r="B244" t="s">
        <v>3</v>
      </c>
      <c r="C244" s="21">
        <v>1.0916492752703593E-4</v>
      </c>
      <c r="D244" s="21">
        <v>5.1124583032431344E-4</v>
      </c>
      <c r="E244" s="21">
        <v>4.4688912586683877E-4</v>
      </c>
      <c r="F244" s="21">
        <v>6.1247001236912531E-4</v>
      </c>
      <c r="G244" s="21">
        <v>9.0314738523780658E-4</v>
      </c>
      <c r="H244" s="21">
        <v>7.8629403990654307E-8</v>
      </c>
      <c r="I244" s="21">
        <v>1.4436432529039532E-6</v>
      </c>
      <c r="J244" s="21">
        <v>0</v>
      </c>
      <c r="K244" s="21">
        <v>0</v>
      </c>
      <c r="L244" s="21">
        <v>6.3524441083732386E-7</v>
      </c>
      <c r="M244" s="21">
        <v>0</v>
      </c>
      <c r="N244" s="21">
        <v>1.9861917879513066E-7</v>
      </c>
      <c r="O244" s="21">
        <v>0</v>
      </c>
      <c r="P244" s="21">
        <v>2.7850683306049881E-5</v>
      </c>
      <c r="Q244" s="21">
        <v>1.0394219202646672E-3</v>
      </c>
      <c r="R244" s="21">
        <v>8.3129598145532892E-4</v>
      </c>
      <c r="S244" s="21">
        <v>0</v>
      </c>
      <c r="T244" s="21">
        <v>3.3866635984467764E-7</v>
      </c>
      <c r="U244" s="21">
        <v>1.0540064872398634E-5</v>
      </c>
      <c r="V244" s="21">
        <v>3.6109645743801798E-7</v>
      </c>
      <c r="W244" s="21">
        <v>1.4442627549768338E-7</v>
      </c>
      <c r="X244" s="21">
        <v>1.0832638963140501E-6</v>
      </c>
      <c r="Y244" s="21">
        <v>1.1912404024841167E-7</v>
      </c>
      <c r="Z244" s="21">
        <v>1.1165927446751667E-7</v>
      </c>
    </row>
    <row r="245" spans="1:26" x14ac:dyDescent="0.2">
      <c r="A245" t="s">
        <v>246</v>
      </c>
      <c r="B245" t="s">
        <v>3</v>
      </c>
      <c r="C245" s="21">
        <v>9.8352942807462406E-4</v>
      </c>
      <c r="D245" s="21">
        <v>5.1055046570106985E-4</v>
      </c>
      <c r="E245" s="21">
        <v>8.1924039950561159E-4</v>
      </c>
      <c r="F245" s="21">
        <v>6.1710441942001146E-4</v>
      </c>
      <c r="G245" s="21">
        <v>9.0791577968380062E-4</v>
      </c>
      <c r="H245" s="21">
        <v>4.1360415997872259E-7</v>
      </c>
      <c r="I245" s="21">
        <v>3.0087406429648729E-6</v>
      </c>
      <c r="J245" s="21">
        <v>3.7914748113836444E-7</v>
      </c>
      <c r="K245" s="21">
        <v>4.4402193235697838E-7</v>
      </c>
      <c r="L245" s="21">
        <v>1.4775202992415207E-6</v>
      </c>
      <c r="M245" s="21">
        <v>4.3819364479133144E-7</v>
      </c>
      <c r="N245" s="21">
        <v>1.6707303976594471E-6</v>
      </c>
      <c r="O245" s="21">
        <v>3.8092263520105775E-7</v>
      </c>
      <c r="P245" s="21">
        <v>2.2308860588893159E-4</v>
      </c>
      <c r="Q245" s="21">
        <v>1.1094412703308197E-3</v>
      </c>
      <c r="R245" s="21">
        <v>9.9994701770680081E-4</v>
      </c>
      <c r="S245" s="21">
        <v>3.7061447576103299E-7</v>
      </c>
      <c r="T245" s="21">
        <v>1.374683629345302E-6</v>
      </c>
      <c r="U245" s="21">
        <v>3.4124971792086994E-5</v>
      </c>
      <c r="V245" s="21">
        <v>5.134545111014884E-7</v>
      </c>
      <c r="W245" s="21">
        <v>8.8083147910111927E-7</v>
      </c>
      <c r="X245" s="21">
        <v>1.4674931252739337E-6</v>
      </c>
      <c r="Y245" s="21">
        <v>5.261921221049126E-7</v>
      </c>
      <c r="Z245" s="21">
        <v>4.3486253586482472E-7</v>
      </c>
    </row>
    <row r="246" spans="1:26" x14ac:dyDescent="0.2">
      <c r="A246" t="s">
        <v>247</v>
      </c>
      <c r="B246" t="s">
        <v>3</v>
      </c>
      <c r="C246" s="21">
        <v>4.6114010493696186E-4</v>
      </c>
      <c r="D246" s="21">
        <v>5.0784878699430391E-4</v>
      </c>
      <c r="E246" s="21">
        <v>5.5013017553515826E-4</v>
      </c>
      <c r="F246" s="21">
        <v>5.8052331997463403E-4</v>
      </c>
      <c r="G246" s="21">
        <v>8.917512155389867E-4</v>
      </c>
      <c r="H246" s="21">
        <v>5.2799194746367169E-8</v>
      </c>
      <c r="I246" s="21">
        <v>2.5232576390193304E-6</v>
      </c>
      <c r="J246" s="21">
        <v>7.1504528790540589E-9</v>
      </c>
      <c r="K246" s="21">
        <v>0</v>
      </c>
      <c r="L246" s="21">
        <v>2.3617169550279025E-6</v>
      </c>
      <c r="M246" s="21">
        <v>0</v>
      </c>
      <c r="N246" s="21">
        <v>2.1726879170792095E-8</v>
      </c>
      <c r="O246" s="21">
        <v>1.448196130364611E-9</v>
      </c>
      <c r="P246" s="21">
        <v>1.9811504078126461E-4</v>
      </c>
      <c r="Q246" s="21">
        <v>1.0510853006845779E-3</v>
      </c>
      <c r="R246" s="21">
        <v>8.8789942089823536E-4</v>
      </c>
      <c r="S246" s="21">
        <v>0</v>
      </c>
      <c r="T246" s="21">
        <v>3.5855880844613222E-7</v>
      </c>
      <c r="U246" s="21">
        <v>5.3567797860017228E-5</v>
      </c>
      <c r="V246" s="21">
        <v>1.6719334595835585E-8</v>
      </c>
      <c r="W246" s="21">
        <v>4.7192362163879348E-8</v>
      </c>
      <c r="X246" s="21">
        <v>1.2003007196999843E-7</v>
      </c>
      <c r="Y246" s="21">
        <v>1.8802730562771165E-8</v>
      </c>
      <c r="Z246" s="21">
        <v>3.3565069825693661E-8</v>
      </c>
    </row>
    <row r="247" spans="1:26" x14ac:dyDescent="0.2">
      <c r="A247" t="s">
        <v>248</v>
      </c>
      <c r="B247" t="s">
        <v>3</v>
      </c>
      <c r="C247" s="21">
        <v>2.8722558341735501E-4</v>
      </c>
      <c r="D247" s="21">
        <v>4.9742894792460714E-4</v>
      </c>
      <c r="E247" s="21">
        <v>4.1305912798430411E-4</v>
      </c>
      <c r="F247" s="21">
        <v>2.4905650045810475E-4</v>
      </c>
      <c r="G247" s="21">
        <v>3.5433583535073254E-4</v>
      </c>
      <c r="H247" s="21">
        <v>4.0818826297713889E-6</v>
      </c>
      <c r="I247" s="21">
        <v>1.663348183645416E-3</v>
      </c>
      <c r="J247" s="21">
        <v>2.158775401620956E-6</v>
      </c>
      <c r="K247" s="21">
        <v>3.729428434913909E-6</v>
      </c>
      <c r="L247" s="21">
        <v>1.7365718864955958E-3</v>
      </c>
      <c r="M247" s="21">
        <v>4.8134536719122281E-6</v>
      </c>
      <c r="N247" s="21">
        <v>2.0083070827799239E-3</v>
      </c>
      <c r="O247" s="21">
        <v>3.3231054578289371E-6</v>
      </c>
      <c r="P247" s="21">
        <v>2.161962794921013E-4</v>
      </c>
      <c r="Q247" s="21">
        <v>3.4267982818990628E-4</v>
      </c>
      <c r="R247" s="21">
        <v>2.2065141875980338E-4</v>
      </c>
      <c r="S247" s="21">
        <v>1.7145299740002962E-5</v>
      </c>
      <c r="T247" s="21">
        <v>1.4763844432007572E-3</v>
      </c>
      <c r="U247" s="21">
        <v>4.4024872848299335E-4</v>
      </c>
      <c r="V247" s="21">
        <v>2.6409900920553272E-6</v>
      </c>
      <c r="W247" s="21">
        <v>2.5746046404830851E-6</v>
      </c>
      <c r="X247" s="21">
        <v>1.6438152241477738E-6</v>
      </c>
      <c r="Y247" s="21">
        <v>1.7212584443608853E-6</v>
      </c>
      <c r="Z247" s="21">
        <v>1.8160351028225422E-6</v>
      </c>
    </row>
    <row r="248" spans="1:26" x14ac:dyDescent="0.2">
      <c r="A248" t="s">
        <v>249</v>
      </c>
      <c r="B248" t="s">
        <v>3</v>
      </c>
      <c r="C248" s="21">
        <v>8.5863202992776679E-6</v>
      </c>
      <c r="D248" s="21">
        <v>4.9335092489217092E-4</v>
      </c>
      <c r="E248" s="21">
        <v>3.3487812187975206E-5</v>
      </c>
      <c r="F248" s="21">
        <v>4.9912226765076696E-4</v>
      </c>
      <c r="G248" s="21">
        <v>9.484681543265929E-4</v>
      </c>
      <c r="H248" s="21">
        <v>4.6516000980310264E-8</v>
      </c>
      <c r="I248" s="21">
        <v>2.0386196839430914E-8</v>
      </c>
      <c r="J248" s="21">
        <v>0</v>
      </c>
      <c r="K248" s="21">
        <v>3.9387109008418302E-9</v>
      </c>
      <c r="L248" s="21">
        <v>1.3653467017930577E-8</v>
      </c>
      <c r="M248" s="21">
        <v>1.7111520916848942E-9</v>
      </c>
      <c r="N248" s="21">
        <v>0</v>
      </c>
      <c r="O248" s="21">
        <v>4.5437826543781853E-9</v>
      </c>
      <c r="P248" s="21">
        <v>2.3779503768246919E-6</v>
      </c>
      <c r="Q248" s="21">
        <v>4.181584816467299E-4</v>
      </c>
      <c r="R248" s="21">
        <v>9.1686018169969471E-4</v>
      </c>
      <c r="S248" s="21">
        <v>0</v>
      </c>
      <c r="T248" s="21">
        <v>0</v>
      </c>
      <c r="U248" s="21">
        <v>1.7968613008517349E-6</v>
      </c>
      <c r="V248" s="21">
        <v>1.2198109905025534E-8</v>
      </c>
      <c r="W248" s="21">
        <v>4.4962439448672254E-8</v>
      </c>
      <c r="X248" s="21">
        <v>9.413801376781873E-8</v>
      </c>
      <c r="Y248" s="21">
        <v>1.5459914219734131E-8</v>
      </c>
      <c r="Z248" s="21">
        <v>3.2577226379525398E-9</v>
      </c>
    </row>
    <row r="249" spans="1:26" x14ac:dyDescent="0.2">
      <c r="A249" t="s">
        <v>250</v>
      </c>
      <c r="B249" t="s">
        <v>3</v>
      </c>
      <c r="C249" s="21">
        <v>2.7452343060996114E-4</v>
      </c>
      <c r="D249" s="21">
        <v>4.89449790554061E-4</v>
      </c>
      <c r="E249" s="21">
        <v>3.3136427629288289E-4</v>
      </c>
      <c r="F249" s="21">
        <v>2.7413705583900891E-4</v>
      </c>
      <c r="G249" s="21">
        <v>3.730888560954951E-4</v>
      </c>
      <c r="H249" s="21">
        <v>1.5847276730480668E-4</v>
      </c>
      <c r="I249" s="21">
        <v>1.3705180521883758E-3</v>
      </c>
      <c r="J249" s="21">
        <v>1.2836829603169478E-4</v>
      </c>
      <c r="K249" s="21">
        <v>1.008639602441064E-4</v>
      </c>
      <c r="L249" s="21">
        <v>4.874793344849652E-3</v>
      </c>
      <c r="M249" s="21">
        <v>7.1136061395776122E-5</v>
      </c>
      <c r="N249" s="21">
        <v>3.7367995938084233E-3</v>
      </c>
      <c r="O249" s="21">
        <v>8.3548590042663146E-5</v>
      </c>
      <c r="P249" s="21">
        <v>7.1469802755422176E-4</v>
      </c>
      <c r="Q249" s="21">
        <v>8.9625933926356033E-4</v>
      </c>
      <c r="R249" s="21">
        <v>7.5084836736291399E-4</v>
      </c>
      <c r="S249" s="21">
        <v>3.9726625224099948E-4</v>
      </c>
      <c r="T249" s="21">
        <v>2.2471117374580746E-3</v>
      </c>
      <c r="U249" s="21">
        <v>1.2835393341175663E-3</v>
      </c>
      <c r="V249" s="21">
        <v>7.2931215938225726E-5</v>
      </c>
      <c r="W249" s="21">
        <v>4.2978550465294089E-5</v>
      </c>
      <c r="X249" s="21">
        <v>4.0356579986213202E-5</v>
      </c>
      <c r="Y249" s="21">
        <v>1.4724778908459775E-4</v>
      </c>
      <c r="Z249" s="21">
        <v>6.1481013243338056E-5</v>
      </c>
    </row>
    <row r="250" spans="1:26" x14ac:dyDescent="0.2">
      <c r="A250" t="s">
        <v>251</v>
      </c>
      <c r="B250" t="s">
        <v>3</v>
      </c>
      <c r="C250" s="21">
        <v>3.0978525639731693E-3</v>
      </c>
      <c r="D250" s="21">
        <v>4.8569183852789497E-4</v>
      </c>
      <c r="E250" s="21">
        <v>1.1701298286131497E-3</v>
      </c>
      <c r="F250" s="21">
        <v>3.4399333681350434E-4</v>
      </c>
      <c r="G250" s="21">
        <v>6.0613403592485178E-4</v>
      </c>
      <c r="H250" s="21">
        <v>3.6042845244669431E-7</v>
      </c>
      <c r="I250" s="21">
        <v>1.9899453229276114E-5</v>
      </c>
      <c r="J250" s="21">
        <v>1.4522303878465636E-7</v>
      </c>
      <c r="K250" s="21">
        <v>1.3077752712573369E-7</v>
      </c>
      <c r="L250" s="21">
        <v>4.6690995483065347E-5</v>
      </c>
      <c r="M250" s="21">
        <v>1.2224768354127884E-7</v>
      </c>
      <c r="N250" s="21">
        <v>2.1261607116356635E-6</v>
      </c>
      <c r="O250" s="21">
        <v>3.1578347312899336E-7</v>
      </c>
      <c r="P250" s="21">
        <v>8.367828690578064E-4</v>
      </c>
      <c r="Q250" s="21">
        <v>9.9748010025741958E-4</v>
      </c>
      <c r="R250" s="21">
        <v>2.7809269056516589E-4</v>
      </c>
      <c r="S250" s="21">
        <v>2.6488605565757309E-7</v>
      </c>
      <c r="T250" s="21">
        <v>1.2857427762012165E-6</v>
      </c>
      <c r="U250" s="21">
        <v>1.5357367487874281E-3</v>
      </c>
      <c r="V250" s="21">
        <v>5.1281575983863692E-7</v>
      </c>
      <c r="W250" s="21">
        <v>1.7920497144733702E-6</v>
      </c>
      <c r="X250" s="21">
        <v>1.7161930104382568E-6</v>
      </c>
      <c r="Y250" s="21">
        <v>3.8360692852526557E-7</v>
      </c>
      <c r="Z250" s="21">
        <v>2.2260932941992395E-7</v>
      </c>
    </row>
    <row r="251" spans="1:26" x14ac:dyDescent="0.2">
      <c r="A251" t="s">
        <v>252</v>
      </c>
      <c r="B251" t="s">
        <v>3</v>
      </c>
      <c r="C251" s="21">
        <v>3.189472209025554E-4</v>
      </c>
      <c r="D251" s="21">
        <v>4.8468602104184179E-4</v>
      </c>
      <c r="E251" s="21">
        <v>3.9951931848526234E-4</v>
      </c>
      <c r="F251" s="21">
        <v>3.0042762715279918E-4</v>
      </c>
      <c r="G251" s="21">
        <v>3.6037164506317471E-4</v>
      </c>
      <c r="H251" s="21">
        <v>5.0321379955950656E-5</v>
      </c>
      <c r="I251" s="21">
        <v>2.1454921210634212E-3</v>
      </c>
      <c r="J251" s="21">
        <v>2.6090673485438848E-5</v>
      </c>
      <c r="K251" s="21">
        <v>1.3703348547610364E-5</v>
      </c>
      <c r="L251" s="21">
        <v>1.8306927949641595E-3</v>
      </c>
      <c r="M251" s="21">
        <v>1.884336477448641E-5</v>
      </c>
      <c r="N251" s="21">
        <v>1.6921624582030006E-3</v>
      </c>
      <c r="O251" s="21">
        <v>1.5872655703010704E-5</v>
      </c>
      <c r="P251" s="21">
        <v>6.8708573848057176E-4</v>
      </c>
      <c r="Q251" s="21">
        <v>1.3759326631272897E-3</v>
      </c>
      <c r="R251" s="21">
        <v>8.7741473951352005E-4</v>
      </c>
      <c r="S251" s="21">
        <v>2.9455478025035379E-4</v>
      </c>
      <c r="T251" s="21">
        <v>1.8570027247399544E-3</v>
      </c>
      <c r="U251" s="21">
        <v>1.2379237814338598E-3</v>
      </c>
      <c r="V251" s="21">
        <v>1.4569946386603872E-5</v>
      </c>
      <c r="W251" s="21">
        <v>1.3162962712811851E-5</v>
      </c>
      <c r="X251" s="21">
        <v>1.1467818013769344E-5</v>
      </c>
      <c r="Y251" s="21">
        <v>3.3092517280296235E-5</v>
      </c>
      <c r="Z251" s="21">
        <v>1.3461897949676401E-5</v>
      </c>
    </row>
    <row r="252" spans="1:26" x14ac:dyDescent="0.2">
      <c r="A252" t="s">
        <v>253</v>
      </c>
      <c r="B252" t="s">
        <v>3</v>
      </c>
      <c r="C252" s="21">
        <v>4.3420725242168234E-4</v>
      </c>
      <c r="D252" s="21">
        <v>4.8216153437710305E-4</v>
      </c>
      <c r="E252" s="21">
        <v>4.7374344259919595E-4</v>
      </c>
      <c r="F252" s="21">
        <v>5.6001317567417426E-4</v>
      </c>
      <c r="G252" s="21">
        <v>4.0494967745490298E-4</v>
      </c>
      <c r="H252" s="21">
        <v>7.5153945764664949E-4</v>
      </c>
      <c r="I252" s="21">
        <v>6.1474473026333068E-4</v>
      </c>
      <c r="J252" s="21">
        <v>6.1491772869515075E-4</v>
      </c>
      <c r="K252" s="21">
        <v>4.377904591234963E-4</v>
      </c>
      <c r="L252" s="21">
        <v>4.9385136789984363E-4</v>
      </c>
      <c r="M252" s="21">
        <v>5.069315929576363E-4</v>
      </c>
      <c r="N252" s="21">
        <v>6.059897268815605E-4</v>
      </c>
      <c r="O252" s="21">
        <v>4.1535020815728236E-4</v>
      </c>
      <c r="P252" s="21">
        <v>5.2006851375169195E-4</v>
      </c>
      <c r="Q252" s="21">
        <v>4.2278730385063149E-4</v>
      </c>
      <c r="R252" s="21">
        <v>4.8509823822266972E-4</v>
      </c>
      <c r="S252" s="21">
        <v>6.4308946710508661E-4</v>
      </c>
      <c r="T252" s="21">
        <v>5.0252257153955151E-4</v>
      </c>
      <c r="U252" s="21">
        <v>3.418105259929674E-4</v>
      </c>
      <c r="V252" s="21">
        <v>5.4560910510218299E-4</v>
      </c>
      <c r="W252" s="21">
        <v>6.6266521070427694E-4</v>
      </c>
      <c r="X252" s="21">
        <v>5.4914457449608579E-4</v>
      </c>
      <c r="Y252" s="21">
        <v>6.9963236342184074E-4</v>
      </c>
      <c r="Z252" s="21">
        <v>7.2506882218525851E-4</v>
      </c>
    </row>
    <row r="253" spans="1:26" x14ac:dyDescent="0.2">
      <c r="A253" t="s">
        <v>254</v>
      </c>
      <c r="B253" t="s">
        <v>3</v>
      </c>
      <c r="C253" s="21">
        <v>1.9970796985455545E-4</v>
      </c>
      <c r="D253" s="21">
        <v>4.77508213821378E-4</v>
      </c>
      <c r="E253" s="21">
        <v>3.7124450978760309E-4</v>
      </c>
      <c r="F253" s="21">
        <v>2.849712032170271E-4</v>
      </c>
      <c r="G253" s="21">
        <v>3.1496890950181338E-4</v>
      </c>
      <c r="H253" s="21">
        <v>2.7846102209776054E-5</v>
      </c>
      <c r="I253" s="21">
        <v>2.322848183748998E-3</v>
      </c>
      <c r="J253" s="21">
        <v>1.9549295708188708E-5</v>
      </c>
      <c r="K253" s="21">
        <v>2.2618321115285769E-5</v>
      </c>
      <c r="L253" s="21">
        <v>4.4801154601993029E-3</v>
      </c>
      <c r="M253" s="21">
        <v>2.6163170273332387E-5</v>
      </c>
      <c r="N253" s="21">
        <v>1.7048287880589194E-3</v>
      </c>
      <c r="O253" s="21">
        <v>2.0997669613186655E-5</v>
      </c>
      <c r="P253" s="21">
        <v>3.1635232986515607E-4</v>
      </c>
      <c r="Q253" s="21">
        <v>5.4176072016943718E-4</v>
      </c>
      <c r="R253" s="21">
        <v>4.0689767202227803E-4</v>
      </c>
      <c r="S253" s="21">
        <v>4.2972128299219103E-5</v>
      </c>
      <c r="T253" s="21">
        <v>2.3145559668660471E-3</v>
      </c>
      <c r="U253" s="21">
        <v>9.8275007135271335E-4</v>
      </c>
      <c r="V253" s="21">
        <v>2.1179474385361544E-5</v>
      </c>
      <c r="W253" s="21">
        <v>2.1633448201237081E-5</v>
      </c>
      <c r="X253" s="21">
        <v>3.1160380697286304E-5</v>
      </c>
      <c r="Y253" s="21">
        <v>2.6337282090072725E-5</v>
      </c>
      <c r="Z253" s="21">
        <v>1.7037823965021792E-5</v>
      </c>
    </row>
    <row r="254" spans="1:26" x14ac:dyDescent="0.2">
      <c r="A254" t="s">
        <v>255</v>
      </c>
      <c r="B254" t="s">
        <v>3</v>
      </c>
      <c r="C254" s="21">
        <v>5.4749957390870974E-4</v>
      </c>
      <c r="D254" s="21">
        <v>4.726260738178085E-4</v>
      </c>
      <c r="E254" s="21">
        <v>5.1050902513613983E-4</v>
      </c>
      <c r="F254" s="21">
        <v>6.8358139084007672E-4</v>
      </c>
      <c r="G254" s="21">
        <v>4.687318300133082E-4</v>
      </c>
      <c r="H254" s="21">
        <v>1.0535856292860004E-3</v>
      </c>
      <c r="I254" s="21">
        <v>4.4235272995740536E-4</v>
      </c>
      <c r="J254" s="21">
        <v>9.2815859789668605E-4</v>
      </c>
      <c r="K254" s="21">
        <v>8.5464868310654958E-4</v>
      </c>
      <c r="L254" s="21">
        <v>1.5595218988193369E-4</v>
      </c>
      <c r="M254" s="21">
        <v>1.0942616149523306E-3</v>
      </c>
      <c r="N254" s="21">
        <v>3.2511294546700987E-4</v>
      </c>
      <c r="O254" s="21">
        <v>8.5741040005840076E-4</v>
      </c>
      <c r="P254" s="21">
        <v>8.7892512021691847E-4</v>
      </c>
      <c r="Q254" s="21">
        <v>4.2912996927816044E-4</v>
      </c>
      <c r="R254" s="21">
        <v>7.6842181964407086E-4</v>
      </c>
      <c r="S254" s="21">
        <v>1.0887892704892614E-3</v>
      </c>
      <c r="T254" s="21">
        <v>3.9630874972104783E-4</v>
      </c>
      <c r="U254" s="21">
        <v>3.1224885517136812E-4</v>
      </c>
      <c r="V254" s="21">
        <v>1.0574589027924084E-3</v>
      </c>
      <c r="W254" s="21">
        <v>1.6371565211583921E-3</v>
      </c>
      <c r="X254" s="21">
        <v>1.2762883590475831E-3</v>
      </c>
      <c r="Y254" s="21">
        <v>1.2827590797023093E-3</v>
      </c>
      <c r="Z254" s="21">
        <v>1.3109532768559615E-3</v>
      </c>
    </row>
    <row r="255" spans="1:26" x14ac:dyDescent="0.2">
      <c r="A255" t="s">
        <v>256</v>
      </c>
      <c r="B255" t="s">
        <v>3</v>
      </c>
      <c r="C255" s="21">
        <v>2.645469907857913E-4</v>
      </c>
      <c r="D255" s="21">
        <v>4.7001157549724572E-4</v>
      </c>
      <c r="E255" s="21">
        <v>6.7682113015696201E-4</v>
      </c>
      <c r="F255" s="21">
        <v>7.8050261948970029E-4</v>
      </c>
      <c r="G255" s="21">
        <v>7.4763127366315194E-4</v>
      </c>
      <c r="H255" s="21">
        <v>7.8234754308610756E-7</v>
      </c>
      <c r="I255" s="21">
        <v>1.9804106030135713E-6</v>
      </c>
      <c r="J255" s="21">
        <v>0</v>
      </c>
      <c r="K255" s="21">
        <v>0</v>
      </c>
      <c r="L255" s="21">
        <v>2.3763980626870782E-6</v>
      </c>
      <c r="M255" s="21">
        <v>2.4299682740494086E-5</v>
      </c>
      <c r="N255" s="21">
        <v>1.1861849348246396E-5</v>
      </c>
      <c r="O255" s="21">
        <v>4.6828541670117076E-6</v>
      </c>
      <c r="P255" s="21">
        <v>7.4996514841211179E-5</v>
      </c>
      <c r="Q255" s="21">
        <v>9.8551400903364324E-4</v>
      </c>
      <c r="R255" s="21">
        <v>5.2542870014129833E-4</v>
      </c>
      <c r="S255" s="21">
        <v>1.496714997351592E-5</v>
      </c>
      <c r="T255" s="21">
        <v>4.8554650854883431E-6</v>
      </c>
      <c r="U255" s="21">
        <v>3.3093163619503549E-5</v>
      </c>
      <c r="V255" s="21">
        <v>2.4742682512580421E-6</v>
      </c>
      <c r="W255" s="21">
        <v>1.9531173714395038E-6</v>
      </c>
      <c r="X255" s="21">
        <v>1.4675066270113697E-5</v>
      </c>
      <c r="Y255" s="21">
        <v>6.7340887678131322E-6</v>
      </c>
      <c r="Z255" s="21">
        <v>7.1064383244522469E-6</v>
      </c>
    </row>
    <row r="256" spans="1:26" x14ac:dyDescent="0.2">
      <c r="A256" t="s">
        <v>257</v>
      </c>
      <c r="B256" t="s">
        <v>3</v>
      </c>
      <c r="C256" s="21">
        <v>1.268390315562299E-3</v>
      </c>
      <c r="D256" s="21">
        <v>4.6778218513907039E-4</v>
      </c>
      <c r="E256" s="21">
        <v>6.6116679436587476E-4</v>
      </c>
      <c r="F256" s="21">
        <v>2.4342904461203437E-4</v>
      </c>
      <c r="G256" s="21">
        <v>4.8038921218465598E-4</v>
      </c>
      <c r="H256" s="21">
        <v>2.9475616803498422E-5</v>
      </c>
      <c r="I256" s="21">
        <v>9.4372731510526957E-4</v>
      </c>
      <c r="J256" s="21">
        <v>1.8984182193731771E-5</v>
      </c>
      <c r="K256" s="21">
        <v>1.3988326740473815E-5</v>
      </c>
      <c r="L256" s="21">
        <v>1.4192450200203415E-3</v>
      </c>
      <c r="M256" s="21">
        <v>3.3699506270248201E-5</v>
      </c>
      <c r="N256" s="21">
        <v>1.1374452960313023E-3</v>
      </c>
      <c r="O256" s="21">
        <v>2.4987860454032386E-5</v>
      </c>
      <c r="P256" s="21">
        <v>6.4519268153467532E-4</v>
      </c>
      <c r="Q256" s="21">
        <v>5.8395675899415871E-4</v>
      </c>
      <c r="R256" s="21">
        <v>3.9640242245197327E-4</v>
      </c>
      <c r="S256" s="21">
        <v>9.0916761461414398E-5</v>
      </c>
      <c r="T256" s="21">
        <v>8.7847576837752326E-4</v>
      </c>
      <c r="U256" s="21">
        <v>1.696521790965526E-3</v>
      </c>
      <c r="V256" s="21">
        <v>1.7432803219519378E-5</v>
      </c>
      <c r="W256" s="21">
        <v>7.3144157517423167E-5</v>
      </c>
      <c r="X256" s="21">
        <v>3.3709853153481034E-5</v>
      </c>
      <c r="Y256" s="21">
        <v>3.9473430623934331E-5</v>
      </c>
      <c r="Z256" s="21">
        <v>3.9950299717097863E-5</v>
      </c>
    </row>
    <row r="257" spans="1:26" x14ac:dyDescent="0.2">
      <c r="A257" t="s">
        <v>258</v>
      </c>
      <c r="B257" t="s">
        <v>3</v>
      </c>
      <c r="C257" s="21">
        <v>1.7774945047704818E-4</v>
      </c>
      <c r="D257" s="21">
        <v>4.6246460789332205E-4</v>
      </c>
      <c r="E257" s="21">
        <v>3.8857762121149043E-4</v>
      </c>
      <c r="F257" s="21">
        <v>7.1262372932717072E-4</v>
      </c>
      <c r="G257" s="21">
        <v>8.3504969461169079E-4</v>
      </c>
      <c r="H257" s="21">
        <v>7.0279653549988913E-9</v>
      </c>
      <c r="I257" s="21">
        <v>1.181096052422257E-6</v>
      </c>
      <c r="J257" s="21">
        <v>0</v>
      </c>
      <c r="K257" s="21">
        <v>0</v>
      </c>
      <c r="L257" s="21">
        <v>4.8788736041439316E-6</v>
      </c>
      <c r="M257" s="21">
        <v>1.8589774608798317E-8</v>
      </c>
      <c r="N257" s="21">
        <v>3.2550121015584322E-6</v>
      </c>
      <c r="O257" s="21">
        <v>9.2029310889704332E-8</v>
      </c>
      <c r="P257" s="21">
        <v>3.7150346450639527E-5</v>
      </c>
      <c r="Q257" s="21">
        <v>9.1152363863740058E-4</v>
      </c>
      <c r="R257" s="21">
        <v>7.0237154484043137E-4</v>
      </c>
      <c r="S257" s="21">
        <v>2.6470780882540038E-8</v>
      </c>
      <c r="T257" s="21">
        <v>2.0007292381612905E-6</v>
      </c>
      <c r="U257" s="21">
        <v>6.7365137993571654E-6</v>
      </c>
      <c r="V257" s="21">
        <v>2.3058930734285054E-7</v>
      </c>
      <c r="W257" s="21">
        <v>2.558797838191501E-7</v>
      </c>
      <c r="X257" s="21">
        <v>8.3789277822060858E-7</v>
      </c>
      <c r="Y257" s="21">
        <v>2.6029503935220479E-7</v>
      </c>
      <c r="Z257" s="21">
        <v>1.6575126571563852E-7</v>
      </c>
    </row>
    <row r="258" spans="1:26" x14ac:dyDescent="0.2">
      <c r="A258" t="s">
        <v>259</v>
      </c>
      <c r="B258" t="s">
        <v>3</v>
      </c>
      <c r="C258" s="21">
        <v>8.4106451772384704E-5</v>
      </c>
      <c r="D258" s="21">
        <v>4.6217996990521333E-4</v>
      </c>
      <c r="E258" s="21">
        <v>2.3706214753312497E-4</v>
      </c>
      <c r="F258" s="21">
        <v>7.9090503079529487E-4</v>
      </c>
      <c r="G258" s="21">
        <v>8.3693891168445966E-4</v>
      </c>
      <c r="H258" s="21">
        <v>9.0178693177414467E-8</v>
      </c>
      <c r="I258" s="21">
        <v>2.7830175238768984E-7</v>
      </c>
      <c r="J258" s="21">
        <v>1.5202854413942167E-9</v>
      </c>
      <c r="K258" s="21">
        <v>1.5731264925865683E-8</v>
      </c>
      <c r="L258" s="21">
        <v>1.0048372396808517E-7</v>
      </c>
      <c r="M258" s="21">
        <v>8.5402137078569512E-9</v>
      </c>
      <c r="N258" s="21">
        <v>1.3753574685971528E-7</v>
      </c>
      <c r="O258" s="21">
        <v>7.5180221866504269E-9</v>
      </c>
      <c r="P258" s="21">
        <v>1.9477702960428362E-5</v>
      </c>
      <c r="Q258" s="21">
        <v>1.2897170723037801E-3</v>
      </c>
      <c r="R258" s="21">
        <v>6.5643030269839418E-4</v>
      </c>
      <c r="S258" s="21">
        <v>1.5377041026115722E-8</v>
      </c>
      <c r="T258" s="21">
        <v>1.8433293116627302E-7</v>
      </c>
      <c r="U258" s="21">
        <v>3.6253563232797692E-6</v>
      </c>
      <c r="V258" s="21">
        <v>6.1486910794743355E-9</v>
      </c>
      <c r="W258" s="21">
        <v>6.6318302844485106E-9</v>
      </c>
      <c r="X258" s="21">
        <v>4.9955057778731474E-8</v>
      </c>
      <c r="Y258" s="21">
        <v>5.4404776991347272E-9</v>
      </c>
      <c r="Z258" s="21">
        <v>1.5291905192198646E-8</v>
      </c>
    </row>
    <row r="259" spans="1:26" x14ac:dyDescent="0.2">
      <c r="A259" t="s">
        <v>260</v>
      </c>
      <c r="B259" t="s">
        <v>3</v>
      </c>
      <c r="C259" s="21">
        <v>5.5720832179476586E-4</v>
      </c>
      <c r="D259" s="21">
        <v>4.5905859317589895E-4</v>
      </c>
      <c r="E259" s="21">
        <v>4.3794945234104454E-4</v>
      </c>
      <c r="F259" s="21">
        <v>5.2703955746667393E-4</v>
      </c>
      <c r="G259" s="21">
        <v>6.4747090583447203E-4</v>
      </c>
      <c r="H259" s="21">
        <v>6.2268363669658506E-4</v>
      </c>
      <c r="I259" s="21">
        <v>5.8779295939720986E-4</v>
      </c>
      <c r="J259" s="21">
        <v>1.2291755154598286E-3</v>
      </c>
      <c r="K259" s="21">
        <v>5.8851059261108151E-4</v>
      </c>
      <c r="L259" s="21">
        <v>9.8843530455378179E-5</v>
      </c>
      <c r="M259" s="21">
        <v>2.8605727735607343E-4</v>
      </c>
      <c r="N259" s="21">
        <v>2.7471217733475667E-4</v>
      </c>
      <c r="O259" s="21">
        <v>3.7799293281424147E-3</v>
      </c>
      <c r="P259" s="21">
        <v>1.0089945563956897E-4</v>
      </c>
      <c r="Q259" s="21">
        <v>9.4666087857547102E-5</v>
      </c>
      <c r="R259" s="21">
        <v>2.3712306951670272E-4</v>
      </c>
      <c r="S259" s="21">
        <v>3.3920473697037558E-4</v>
      </c>
      <c r="T259" s="21">
        <v>9.6599073502055897E-5</v>
      </c>
      <c r="U259" s="21">
        <v>7.6816919890516575E-5</v>
      </c>
      <c r="V259" s="21">
        <v>9.6260462686512875E-4</v>
      </c>
      <c r="W259" s="21">
        <v>1.5609090943897914E-3</v>
      </c>
      <c r="X259" s="21">
        <v>1.0723791040084044E-3</v>
      </c>
      <c r="Y259" s="21">
        <v>1.1279778952743525E-3</v>
      </c>
      <c r="Z259" s="21">
        <v>8.0356851412333793E-4</v>
      </c>
    </row>
    <row r="260" spans="1:26" x14ac:dyDescent="0.2">
      <c r="A260" t="s">
        <v>261</v>
      </c>
      <c r="B260" t="s">
        <v>3</v>
      </c>
      <c r="C260" s="21">
        <v>1.4754547779758918E-4</v>
      </c>
      <c r="D260" s="21">
        <v>4.5751289294870254E-4</v>
      </c>
      <c r="E260" s="21">
        <v>2.2368373490293166E-4</v>
      </c>
      <c r="F260" s="21">
        <v>3.2994964039622792E-4</v>
      </c>
      <c r="G260" s="21">
        <v>5.7892643903545015E-4</v>
      </c>
      <c r="H260" s="21">
        <v>6.4313623867159111E-5</v>
      </c>
      <c r="I260" s="21">
        <v>1.3287130243975164E-4</v>
      </c>
      <c r="J260" s="21">
        <v>6.5080739762445969E-5</v>
      </c>
      <c r="K260" s="21">
        <v>5.9859972966345022E-5</v>
      </c>
      <c r="L260" s="21">
        <v>4.4336686905678356E-4</v>
      </c>
      <c r="M260" s="21">
        <v>6.5994268276682531E-5</v>
      </c>
      <c r="N260" s="21">
        <v>1.753713420736894E-4</v>
      </c>
      <c r="O260" s="21">
        <v>1.3771256080906614E-4</v>
      </c>
      <c r="P260" s="21">
        <v>1.0478981568327448E-4</v>
      </c>
      <c r="Q260" s="21">
        <v>5.2180863208287174E-4</v>
      </c>
      <c r="R260" s="21">
        <v>4.3095175284197404E-4</v>
      </c>
      <c r="S260" s="21">
        <v>4.5231148864190913E-5</v>
      </c>
      <c r="T260" s="21">
        <v>1.8975897530703492E-4</v>
      </c>
      <c r="U260" s="21">
        <v>9.0795987767302143E-5</v>
      </c>
      <c r="V260" s="21">
        <v>5.8129997766555818E-5</v>
      </c>
      <c r="W260" s="21">
        <v>1.3024711493236921E-4</v>
      </c>
      <c r="X260" s="21">
        <v>6.255900843025516E-5</v>
      </c>
      <c r="Y260" s="21">
        <v>5.941774283215312E-5</v>
      </c>
      <c r="Z260" s="21">
        <v>5.7223121554535871E-5</v>
      </c>
    </row>
    <row r="261" spans="1:26" x14ac:dyDescent="0.2">
      <c r="A261" t="s">
        <v>262</v>
      </c>
      <c r="B261" t="s">
        <v>3</v>
      </c>
      <c r="C261" s="21">
        <v>4.400591785417933E-4</v>
      </c>
      <c r="D261" s="21">
        <v>4.5190645875033391E-4</v>
      </c>
      <c r="E261" s="21">
        <v>4.8558125632709021E-4</v>
      </c>
      <c r="F261" s="21">
        <v>6.1918295738573571E-4</v>
      </c>
      <c r="G261" s="21">
        <v>4.6309617646691625E-4</v>
      </c>
      <c r="H261" s="21">
        <v>1.2243470215451595E-3</v>
      </c>
      <c r="I261" s="21">
        <v>5.5328619174696916E-4</v>
      </c>
      <c r="J261" s="21">
        <v>6.2081887259623927E-4</v>
      </c>
      <c r="K261" s="21">
        <v>4.0420575076663331E-4</v>
      </c>
      <c r="L261" s="21">
        <v>2.7247335415956329E-4</v>
      </c>
      <c r="M261" s="21">
        <v>4.0963052783196658E-4</v>
      </c>
      <c r="N261" s="21">
        <v>3.491541291822979E-4</v>
      </c>
      <c r="O261" s="21">
        <v>2.9380637695187566E-4</v>
      </c>
      <c r="P261" s="21">
        <v>2.8172435422923559E-4</v>
      </c>
      <c r="Q261" s="21">
        <v>2.9436181550333303E-4</v>
      </c>
      <c r="R261" s="21">
        <v>2.9972105774295085E-4</v>
      </c>
      <c r="S261" s="21">
        <v>3.767200869436865E-4</v>
      </c>
      <c r="T261" s="21">
        <v>1.9297860491293778E-4</v>
      </c>
      <c r="U261" s="21">
        <v>1.8599642107150312E-4</v>
      </c>
      <c r="V261" s="21">
        <v>1.7012084267407167E-4</v>
      </c>
      <c r="W261" s="21">
        <v>8.1424610769679039E-5</v>
      </c>
      <c r="X261" s="21">
        <v>1.3239497239757336E-4</v>
      </c>
      <c r="Y261" s="21">
        <v>1.9104917313379299E-4</v>
      </c>
      <c r="Z261" s="21">
        <v>1.1262524369125722E-4</v>
      </c>
    </row>
    <row r="262" spans="1:26" x14ac:dyDescent="0.2">
      <c r="A262" t="s">
        <v>350</v>
      </c>
      <c r="C262" s="21">
        <v>4.9056699040997799E-4</v>
      </c>
      <c r="D262" s="21">
        <v>4.4816243252216082E-4</v>
      </c>
      <c r="E262" s="21">
        <v>6.4326360710127706E-4</v>
      </c>
      <c r="F262" s="21">
        <v>4.4593076814792329E-4</v>
      </c>
      <c r="G262" s="21">
        <v>5.9531995574858333E-4</v>
      </c>
      <c r="H262" s="21">
        <v>8.6458880230692197E-8</v>
      </c>
      <c r="I262" s="21">
        <v>2.1187178635690217E-6</v>
      </c>
      <c r="J262" s="21">
        <v>0</v>
      </c>
      <c r="K262" s="21">
        <v>1.952756597338796E-8</v>
      </c>
      <c r="L262" s="21">
        <v>6.0583980563689578E-7</v>
      </c>
      <c r="M262" s="21">
        <v>3.1598265763856752E-9</v>
      </c>
      <c r="N262" s="21">
        <v>0</v>
      </c>
      <c r="O262" s="21">
        <v>0</v>
      </c>
      <c r="P262" s="21">
        <v>1.3632561437958702E-4</v>
      </c>
      <c r="Q262" s="21">
        <v>6.9300207965175228E-4</v>
      </c>
      <c r="R262" s="21">
        <v>3.8725996848314122E-4</v>
      </c>
      <c r="S262" s="21">
        <v>0</v>
      </c>
      <c r="T262" s="21">
        <v>9.1531001788294817E-8</v>
      </c>
      <c r="U262" s="21">
        <v>6.0170512573604792E-5</v>
      </c>
      <c r="V262" s="21">
        <v>5.7578262362684353E-8</v>
      </c>
      <c r="W262" s="21">
        <v>1.5013883579568001E-8</v>
      </c>
      <c r="X262" s="21">
        <v>8.2738671930749444E-8</v>
      </c>
      <c r="Y262" s="21">
        <v>0</v>
      </c>
      <c r="Z262" s="21">
        <v>5.7154139720904796E-8</v>
      </c>
    </row>
    <row r="263" spans="1:26" x14ac:dyDescent="0.2">
      <c r="A263" t="s">
        <v>1915</v>
      </c>
      <c r="C263" s="21">
        <v>1.5953798147518472E-4</v>
      </c>
      <c r="D263" s="21">
        <v>4.4660283879449349E-4</v>
      </c>
      <c r="E263" s="21">
        <v>3.0198805218200166E-4</v>
      </c>
      <c r="F263" s="21">
        <v>1.9543083839597308E-4</v>
      </c>
      <c r="G263" s="21">
        <v>3.079485232927306E-4</v>
      </c>
      <c r="H263" s="21">
        <v>3.535404358227478E-5</v>
      </c>
      <c r="I263" s="21">
        <v>1.5458420840709988E-3</v>
      </c>
      <c r="J263" s="21">
        <v>2.6205441144000592E-5</v>
      </c>
      <c r="K263" s="21">
        <v>1.6362569346283484E-5</v>
      </c>
      <c r="L263" s="21">
        <v>1.2610059318747446E-3</v>
      </c>
      <c r="M263" s="21">
        <v>1.8699738390809205E-5</v>
      </c>
      <c r="N263" s="21">
        <v>2.1242101001537781E-3</v>
      </c>
      <c r="O263" s="21">
        <v>1.3930805097590753E-5</v>
      </c>
      <c r="P263" s="21">
        <v>1.593501411058096E-4</v>
      </c>
      <c r="Q263" s="21">
        <v>2.2376075382825618E-4</v>
      </c>
      <c r="R263" s="21">
        <v>1.5583901394035219E-4</v>
      </c>
      <c r="S263" s="21">
        <v>5.2263008192854148E-5</v>
      </c>
      <c r="T263" s="21">
        <v>7.6937024583728262E-4</v>
      </c>
      <c r="U263" s="21">
        <v>3.817583604403071E-4</v>
      </c>
      <c r="V263" s="21">
        <v>1.5935795536901975E-5</v>
      </c>
      <c r="W263" s="21">
        <v>1.4980754323759801E-5</v>
      </c>
      <c r="X263" s="21">
        <v>1.4589113349771078E-5</v>
      </c>
      <c r="Y263" s="21">
        <v>2.0956770929813149E-5</v>
      </c>
      <c r="Z263" s="21">
        <v>1.625616045492684E-5</v>
      </c>
    </row>
    <row r="264" spans="1:26" x14ac:dyDescent="0.2">
      <c r="A264" t="s">
        <v>698</v>
      </c>
      <c r="C264" s="21">
        <v>5.0751309773817174E-4</v>
      </c>
      <c r="D264" s="21">
        <v>4.4448955070419053E-4</v>
      </c>
      <c r="E264" s="21">
        <v>8.8640303348321882E-4</v>
      </c>
      <c r="F264" s="21">
        <v>5.4533694700935971E-4</v>
      </c>
      <c r="G264" s="21">
        <v>6.3418272375404103E-4</v>
      </c>
      <c r="H264" s="21">
        <v>1.6430574109714147E-7</v>
      </c>
      <c r="I264" s="21">
        <v>4.9444879488747798E-6</v>
      </c>
      <c r="J264" s="21">
        <v>8.2187417316310012E-8</v>
      </c>
      <c r="K264" s="21">
        <v>1.2025514038135209E-7</v>
      </c>
      <c r="L264" s="21">
        <v>3.5357110976374903E-6</v>
      </c>
      <c r="M264" s="21">
        <v>8.4651299693206292E-8</v>
      </c>
      <c r="N264" s="21">
        <v>1.649321631721176E-6</v>
      </c>
      <c r="O264" s="21">
        <v>1.1365933141316571E-7</v>
      </c>
      <c r="P264" s="21">
        <v>2.1655854446361527E-4</v>
      </c>
      <c r="Q264" s="21">
        <v>1.0193624483745951E-3</v>
      </c>
      <c r="R264" s="21">
        <v>4.4917664786467502E-4</v>
      </c>
      <c r="S264" s="21">
        <v>1.2460892332540741E-7</v>
      </c>
      <c r="T264" s="21">
        <v>1.6934960930419928E-6</v>
      </c>
      <c r="U264" s="21">
        <v>1.5423499496193405E-4</v>
      </c>
      <c r="V264" s="21">
        <v>1.5269274877404E-7</v>
      </c>
      <c r="W264" s="21">
        <v>3.2497749237652944E-7</v>
      </c>
      <c r="X264" s="21">
        <v>6.2806718021857836E-7</v>
      </c>
      <c r="Y264" s="21">
        <v>1.4023358830993616E-7</v>
      </c>
      <c r="Z264" s="21">
        <v>1.7402011925763071E-7</v>
      </c>
    </row>
    <row r="265" spans="1:26" x14ac:dyDescent="0.2">
      <c r="A265" t="s">
        <v>1791</v>
      </c>
      <c r="C265" s="21">
        <v>7.3920945220619296E-4</v>
      </c>
      <c r="D265" s="21">
        <v>4.393289420518725E-4</v>
      </c>
      <c r="E265" s="21">
        <v>4.8627594327615574E-4</v>
      </c>
      <c r="F265" s="21">
        <v>3.1657824118263244E-4</v>
      </c>
      <c r="G265" s="21">
        <v>4.1429283139873862E-4</v>
      </c>
      <c r="H265" s="21">
        <v>2.4731060355901574E-4</v>
      </c>
      <c r="I265" s="21">
        <v>8.8436724863264274E-4</v>
      </c>
      <c r="J265" s="21">
        <v>2.6611880107875599E-4</v>
      </c>
      <c r="K265" s="21">
        <v>2.5525842569672669E-4</v>
      </c>
      <c r="L265" s="21">
        <v>1.0811994644016338E-3</v>
      </c>
      <c r="M265" s="21">
        <v>2.3194347909545046E-4</v>
      </c>
      <c r="N265" s="21">
        <v>8.0306044511034482E-4</v>
      </c>
      <c r="O265" s="21">
        <v>2.571145344870106E-4</v>
      </c>
      <c r="P265" s="21">
        <v>5.3484218166108461E-4</v>
      </c>
      <c r="Q265" s="21">
        <v>5.1531155267632025E-4</v>
      </c>
      <c r="R265" s="21">
        <v>4.1903311313960838E-4</v>
      </c>
      <c r="S265" s="21">
        <v>2.4508910924601716E-4</v>
      </c>
      <c r="T265" s="21">
        <v>6.8035654776377045E-4</v>
      </c>
      <c r="U265" s="21">
        <v>3.9119482261664564E-3</v>
      </c>
      <c r="V265" s="21">
        <v>2.211252480393711E-4</v>
      </c>
      <c r="W265" s="21">
        <v>1.2400881141341212E-4</v>
      </c>
      <c r="X265" s="21">
        <v>1.9812908161556409E-4</v>
      </c>
      <c r="Y265" s="21">
        <v>1.8729703816462457E-4</v>
      </c>
      <c r="Z265" s="21">
        <v>1.491485215233942E-4</v>
      </c>
    </row>
    <row r="266" spans="1:26" x14ac:dyDescent="0.2">
      <c r="A266" t="s">
        <v>1065</v>
      </c>
      <c r="C266" s="21">
        <v>1.86516804487581E-4</v>
      </c>
      <c r="D266" s="21">
        <v>4.3852399376742367E-4</v>
      </c>
      <c r="E266" s="21">
        <v>2.8723790732026165E-4</v>
      </c>
      <c r="F266" s="21">
        <v>1.8154608051774873E-4</v>
      </c>
      <c r="G266" s="21">
        <v>3.6290562299147249E-4</v>
      </c>
      <c r="H266" s="21">
        <v>1.073516381151028E-5</v>
      </c>
      <c r="I266" s="21">
        <v>1.0951150220559246E-3</v>
      </c>
      <c r="J266" s="21">
        <v>3.4034231756859415E-6</v>
      </c>
      <c r="K266" s="21">
        <v>1.8606911056082375E-6</v>
      </c>
      <c r="L266" s="21">
        <v>2.3347525328092202E-3</v>
      </c>
      <c r="M266" s="21">
        <v>7.441116187806783E-6</v>
      </c>
      <c r="N266" s="21">
        <v>2.5703356327817697E-3</v>
      </c>
      <c r="O266" s="21">
        <v>2.788058522535682E-6</v>
      </c>
      <c r="P266" s="21">
        <v>1.8386393435714673E-4</v>
      </c>
      <c r="Q266" s="21">
        <v>2.2484159898372979E-4</v>
      </c>
      <c r="R266" s="21">
        <v>2.2292199050759812E-4</v>
      </c>
      <c r="S266" s="21">
        <v>3.4499052428734981E-5</v>
      </c>
      <c r="T266" s="21">
        <v>1.0732561846280803E-3</v>
      </c>
      <c r="U266" s="21">
        <v>8.7797930165227323E-4</v>
      </c>
      <c r="V266" s="21">
        <v>1.5362492893460134E-6</v>
      </c>
      <c r="W266" s="21">
        <v>8.8624207758107322E-6</v>
      </c>
      <c r="X266" s="21">
        <v>1.8650664571719127E-6</v>
      </c>
      <c r="Y266" s="21">
        <v>2.7676731106767546E-6</v>
      </c>
      <c r="Z266" s="21">
        <v>2.3724014961109239E-6</v>
      </c>
    </row>
    <row r="267" spans="1:26" x14ac:dyDescent="0.2">
      <c r="A267" t="s">
        <v>1524</v>
      </c>
      <c r="C267" s="21">
        <v>3.9791101504983137E-4</v>
      </c>
      <c r="D267" s="21">
        <v>4.3769060462199594E-4</v>
      </c>
      <c r="E267" s="21">
        <v>3.9465859577508968E-4</v>
      </c>
      <c r="F267" s="21">
        <v>4.7907994730009138E-4</v>
      </c>
      <c r="G267" s="21">
        <v>3.2433708355327634E-4</v>
      </c>
      <c r="H267" s="21">
        <v>6.0509368198392302E-4</v>
      </c>
      <c r="I267" s="21">
        <v>3.163271878361301E-4</v>
      </c>
      <c r="J267" s="21">
        <v>5.4431792919746561E-4</v>
      </c>
      <c r="K267" s="21">
        <v>2.3534357940949532E-4</v>
      </c>
      <c r="L267" s="21">
        <v>1.2961287814478024E-5</v>
      </c>
      <c r="M267" s="21">
        <v>2.4677827899127655E-4</v>
      </c>
      <c r="N267" s="21">
        <v>1.6698349029190669E-5</v>
      </c>
      <c r="O267" s="21">
        <v>1.7237540302487281E-4</v>
      </c>
      <c r="P267" s="21">
        <v>3.6671624465027476E-4</v>
      </c>
      <c r="Q267" s="21">
        <v>2.893060641134361E-4</v>
      </c>
      <c r="R267" s="21">
        <v>2.3292259467374137E-4</v>
      </c>
      <c r="S267" s="21">
        <v>3.5741298375441272E-4</v>
      </c>
      <c r="T267" s="21">
        <v>1.3906124144573697E-4</v>
      </c>
      <c r="U267" s="21">
        <v>9.2591073601980598E-5</v>
      </c>
      <c r="V267" s="21">
        <v>2.0499878144600157E-4</v>
      </c>
      <c r="W267" s="21">
        <v>6.7333277233084526E-5</v>
      </c>
      <c r="X267" s="21">
        <v>3.5546104971474453E-4</v>
      </c>
      <c r="Y267" s="21">
        <v>1.7251805605711533E-4</v>
      </c>
      <c r="Z267" s="21">
        <v>8.8248921075489195E-5</v>
      </c>
    </row>
    <row r="268" spans="1:26" x14ac:dyDescent="0.2">
      <c r="A268" t="s">
        <v>619</v>
      </c>
      <c r="C268" s="21">
        <v>2.1552667482182007E-4</v>
      </c>
      <c r="D268" s="21">
        <v>4.3693706622944064E-4</v>
      </c>
      <c r="E268" s="21">
        <v>3.0255456689895477E-4</v>
      </c>
      <c r="F268" s="21">
        <v>3.6604769432619012E-4</v>
      </c>
      <c r="G268" s="21">
        <v>3.6029639890500687E-4</v>
      </c>
      <c r="H268" s="21">
        <v>4.7943308141662873E-4</v>
      </c>
      <c r="I268" s="21">
        <v>2.7715336831793272E-4</v>
      </c>
      <c r="J268" s="21">
        <v>5.2635531372766955E-4</v>
      </c>
      <c r="K268" s="21">
        <v>3.4889819753346234E-4</v>
      </c>
      <c r="L268" s="21">
        <v>1.9469546555446362E-4</v>
      </c>
      <c r="M268" s="21">
        <v>2.8671362214672836E-4</v>
      </c>
      <c r="N268" s="21">
        <v>3.4113680001275051E-4</v>
      </c>
      <c r="O268" s="21">
        <v>2.4964478094656668E-4</v>
      </c>
      <c r="P268" s="21">
        <v>3.6899499307042693E-4</v>
      </c>
      <c r="Q268" s="21">
        <v>3.0514996199825677E-4</v>
      </c>
      <c r="R268" s="21">
        <v>3.9942282148638421E-4</v>
      </c>
      <c r="S268" s="21">
        <v>4.3204104052940842E-4</v>
      </c>
      <c r="T268" s="21">
        <v>2.6838341423137259E-4</v>
      </c>
      <c r="U268" s="21">
        <v>2.1427908028249631E-4</v>
      </c>
      <c r="V268" s="21">
        <v>2.9168949548878686E-4</v>
      </c>
      <c r="W268" s="21">
        <v>1.4090592141482558E-4</v>
      </c>
      <c r="X268" s="21">
        <v>2.9109651356412468E-4</v>
      </c>
      <c r="Y268" s="21">
        <v>3.2268651937791029E-4</v>
      </c>
      <c r="Z268" s="21">
        <v>2.1142846381898422E-4</v>
      </c>
    </row>
    <row r="269" spans="1:26" x14ac:dyDescent="0.2">
      <c r="A269" t="s">
        <v>1132</v>
      </c>
      <c r="C269" s="21">
        <v>1.7763184136624646E-4</v>
      </c>
      <c r="D269" s="21">
        <v>4.3193728620047187E-4</v>
      </c>
      <c r="E269" s="21">
        <v>4.6363103111425678E-4</v>
      </c>
      <c r="F269" s="21">
        <v>8.7356023642104919E-4</v>
      </c>
      <c r="G269" s="21">
        <v>8.1855101129788596E-4</v>
      </c>
      <c r="H269" s="21">
        <v>8.068912789839177E-8</v>
      </c>
      <c r="I269" s="21">
        <v>1.1482979166546332E-6</v>
      </c>
      <c r="J269" s="21">
        <v>3.529486817195427E-8</v>
      </c>
      <c r="K269" s="21">
        <v>5.9547079226956733E-8</v>
      </c>
      <c r="L269" s="21">
        <v>8.4542600614100228E-7</v>
      </c>
      <c r="M269" s="21">
        <v>3.5468599031763265E-8</v>
      </c>
      <c r="N269" s="21">
        <v>6.2737613255984139E-7</v>
      </c>
      <c r="O269" s="21">
        <v>7.0419317465146133E-8</v>
      </c>
      <c r="P269" s="21">
        <v>4.5092719202840377E-5</v>
      </c>
      <c r="Q269" s="21">
        <v>1.1020385689106819E-3</v>
      </c>
      <c r="R269" s="21">
        <v>8.2613266712926582E-4</v>
      </c>
      <c r="S269" s="21">
        <v>1.8908246654692554E-7</v>
      </c>
      <c r="T269" s="21">
        <v>5.2420244311304255E-7</v>
      </c>
      <c r="U269" s="21">
        <v>2.6550167669137101E-5</v>
      </c>
      <c r="V269" s="21">
        <v>2.1835122475714466E-7</v>
      </c>
      <c r="W269" s="21">
        <v>4.5786631712735049E-7</v>
      </c>
      <c r="X269" s="21">
        <v>1.1686670274036206E-6</v>
      </c>
      <c r="Y269" s="21">
        <v>1.4098816608051007E-7</v>
      </c>
      <c r="Z269" s="21">
        <v>2.4303397608062324E-7</v>
      </c>
    </row>
    <row r="270" spans="1:26" x14ac:dyDescent="0.2">
      <c r="A270" t="s">
        <v>548</v>
      </c>
      <c r="C270" s="21">
        <v>2.5912053139904987E-4</v>
      </c>
      <c r="D270" s="21">
        <v>4.2941260055077334E-4</v>
      </c>
      <c r="E270" s="21">
        <v>3.1808260054484196E-4</v>
      </c>
      <c r="F270" s="21">
        <v>3.9473895316423206E-4</v>
      </c>
      <c r="G270" s="21">
        <v>3.4436900630047904E-4</v>
      </c>
      <c r="H270" s="21">
        <v>4.2996696643329922E-4</v>
      </c>
      <c r="I270" s="21">
        <v>2.5015111316699129E-4</v>
      </c>
      <c r="J270" s="21">
        <v>6.6296656588104945E-4</v>
      </c>
      <c r="K270" s="21">
        <v>8.7257839444932113E-4</v>
      </c>
      <c r="L270" s="21">
        <v>4.1866225027413887E-5</v>
      </c>
      <c r="M270" s="21">
        <v>7.0363906992514623E-4</v>
      </c>
      <c r="N270" s="21">
        <v>6.1914901969511223E-5</v>
      </c>
      <c r="O270" s="21">
        <v>6.8597610018245546E-4</v>
      </c>
      <c r="P270" s="21">
        <v>6.8829692178215031E-4</v>
      </c>
      <c r="Q270" s="21">
        <v>4.5908007563836455E-4</v>
      </c>
      <c r="R270" s="21">
        <v>6.0742098051115275E-4</v>
      </c>
      <c r="S270" s="21">
        <v>7.3496647687792494E-4</v>
      </c>
      <c r="T270" s="21">
        <v>3.1318828621839469E-4</v>
      </c>
      <c r="U270" s="21">
        <v>2.6741274718064382E-4</v>
      </c>
      <c r="V270" s="21">
        <v>4.8365763419673004E-4</v>
      </c>
      <c r="W270" s="21">
        <v>3.7683105224974278E-4</v>
      </c>
      <c r="X270" s="21">
        <v>4.2089085344725378E-4</v>
      </c>
      <c r="Y270" s="21">
        <v>5.1271568339624027E-4</v>
      </c>
      <c r="Z270" s="21">
        <v>5.8462070317040959E-4</v>
      </c>
    </row>
    <row r="271" spans="1:26" x14ac:dyDescent="0.2">
      <c r="A271" t="s">
        <v>1007</v>
      </c>
      <c r="C271" s="21">
        <v>4.4024623246733519E-4</v>
      </c>
      <c r="D271" s="21">
        <v>4.2828793558071513E-4</v>
      </c>
      <c r="E271" s="21">
        <v>7.5137783514323399E-4</v>
      </c>
      <c r="F271" s="21">
        <v>3.7362857467052675E-4</v>
      </c>
      <c r="G271" s="21">
        <v>4.9510921842829821E-4</v>
      </c>
      <c r="H271" s="21">
        <v>3.8606155003228605E-7</v>
      </c>
      <c r="I271" s="21">
        <v>4.9292620203027459E-6</v>
      </c>
      <c r="J271" s="21">
        <v>2.8760091578937938E-7</v>
      </c>
      <c r="K271" s="21">
        <v>3.7206148324396036E-7</v>
      </c>
      <c r="L271" s="21">
        <v>5.8539854100168555E-6</v>
      </c>
      <c r="M271" s="21">
        <v>2.805655950754063E-7</v>
      </c>
      <c r="N271" s="21">
        <v>2.4684650027130468E-6</v>
      </c>
      <c r="O271" s="21">
        <v>7.264319220762623E-7</v>
      </c>
      <c r="P271" s="21">
        <v>1.5838255920991119E-4</v>
      </c>
      <c r="Q271" s="21">
        <v>6.3174837566046097E-4</v>
      </c>
      <c r="R271" s="21">
        <v>4.6780187757036528E-4</v>
      </c>
      <c r="S271" s="21">
        <v>3.9409582546722338E-7</v>
      </c>
      <c r="T271" s="21">
        <v>2.1118617615845668E-6</v>
      </c>
      <c r="U271" s="21">
        <v>1.416855848808734E-4</v>
      </c>
      <c r="V271" s="21">
        <v>1.3973052151094302E-6</v>
      </c>
      <c r="W271" s="21">
        <v>3.1352525621685798E-6</v>
      </c>
      <c r="X271" s="21">
        <v>7.6827510968371193E-6</v>
      </c>
      <c r="Y271" s="21">
        <v>1.4011711262828651E-6</v>
      </c>
      <c r="Z271" s="21">
        <v>1.4431507955482111E-6</v>
      </c>
    </row>
    <row r="272" spans="1:26" x14ac:dyDescent="0.2">
      <c r="A272" t="s">
        <v>363</v>
      </c>
      <c r="C272" s="21">
        <v>3.1628098482000907E-4</v>
      </c>
      <c r="D272" s="21">
        <v>4.2363318917361652E-4</v>
      </c>
      <c r="E272" s="21">
        <v>3.9738663492313317E-4</v>
      </c>
      <c r="F272" s="21">
        <v>4.7369818920561552E-4</v>
      </c>
      <c r="G272" s="21">
        <v>3.8967035481522093E-4</v>
      </c>
      <c r="H272" s="21">
        <v>6.3493813301899711E-4</v>
      </c>
      <c r="I272" s="21">
        <v>3.2089543029681161E-4</v>
      </c>
      <c r="J272" s="21">
        <v>5.2213252956792599E-4</v>
      </c>
      <c r="K272" s="21">
        <v>3.3289414552878984E-4</v>
      </c>
      <c r="L272" s="21">
        <v>1.1385203935176841E-4</v>
      </c>
      <c r="M272" s="21">
        <v>4.0283475408020044E-4</v>
      </c>
      <c r="N272" s="21">
        <v>2.6610653892863826E-4</v>
      </c>
      <c r="O272" s="21">
        <v>3.2703860973731422E-4</v>
      </c>
      <c r="P272" s="21">
        <v>3.8780861688827734E-4</v>
      </c>
      <c r="Q272" s="21">
        <v>3.2517358151618779E-4</v>
      </c>
      <c r="R272" s="21">
        <v>4.9298593125831507E-4</v>
      </c>
      <c r="S272" s="21">
        <v>5.926427410140805E-4</v>
      </c>
      <c r="T272" s="21">
        <v>2.6232772291433562E-4</v>
      </c>
      <c r="U272" s="21">
        <v>2.4346135020829977E-4</v>
      </c>
      <c r="V272" s="21">
        <v>2.8693086224261804E-4</v>
      </c>
      <c r="W272" s="21">
        <v>2.0972641326156489E-4</v>
      </c>
      <c r="X272" s="21">
        <v>2.8819596478152901E-4</v>
      </c>
      <c r="Y272" s="21">
        <v>4.8252714116304681E-4</v>
      </c>
      <c r="Z272" s="21">
        <v>3.205375783235984E-4</v>
      </c>
    </row>
    <row r="273" spans="1:26" x14ac:dyDescent="0.2">
      <c r="A273" t="s">
        <v>1361</v>
      </c>
      <c r="C273" s="21">
        <v>1.5449223756478072E-4</v>
      </c>
      <c r="D273" s="21">
        <v>4.1764698503890513E-4</v>
      </c>
      <c r="E273" s="21">
        <v>3.049150409157988E-4</v>
      </c>
      <c r="F273" s="21">
        <v>7.443278756076783E-4</v>
      </c>
      <c r="G273" s="21">
        <v>7.8703079087789928E-4</v>
      </c>
      <c r="H273" s="21">
        <v>7.9616602148180344E-8</v>
      </c>
      <c r="I273" s="21">
        <v>6.0394758067219779E-7</v>
      </c>
      <c r="J273" s="21">
        <v>0</v>
      </c>
      <c r="K273" s="21">
        <v>5.9549557667489575E-9</v>
      </c>
      <c r="L273" s="21">
        <v>3.2952842429719682E-7</v>
      </c>
      <c r="M273" s="21">
        <v>0</v>
      </c>
      <c r="N273" s="21">
        <v>0</v>
      </c>
      <c r="O273" s="21">
        <v>1.4559216376028016E-8</v>
      </c>
      <c r="P273" s="21">
        <v>4.6339265387803806E-5</v>
      </c>
      <c r="Q273" s="21">
        <v>9.8257107476786053E-4</v>
      </c>
      <c r="R273" s="21">
        <v>6.4895005245310265E-4</v>
      </c>
      <c r="S273" s="21">
        <v>2.5890770195869576E-8</v>
      </c>
      <c r="T273" s="21">
        <v>7.787437823595697E-8</v>
      </c>
      <c r="U273" s="21">
        <v>8.8700735045926914E-6</v>
      </c>
      <c r="V273" s="21">
        <v>2.3984927303761443E-8</v>
      </c>
      <c r="W273" s="21">
        <v>6.5043025249324936E-8</v>
      </c>
      <c r="X273" s="21">
        <v>4.1216872875821939E-8</v>
      </c>
      <c r="Y273" s="21">
        <v>2.390512928407683E-9</v>
      </c>
      <c r="Z273" s="21">
        <v>8.5032101195183647E-9</v>
      </c>
    </row>
    <row r="274" spans="1:26" x14ac:dyDescent="0.2">
      <c r="A274" t="s">
        <v>1384</v>
      </c>
      <c r="C274" s="21">
        <v>3.3878761930136963E-4</v>
      </c>
      <c r="D274" s="21">
        <v>4.1699651236002094E-4</v>
      </c>
      <c r="E274" s="21">
        <v>4.3598850040248464E-4</v>
      </c>
      <c r="F274" s="21">
        <v>1.0403282247436552E-3</v>
      </c>
      <c r="G274" s="21">
        <v>9.6821032918232956E-4</v>
      </c>
      <c r="H274" s="21">
        <v>4.8681660105616131E-8</v>
      </c>
      <c r="I274" s="21">
        <v>2.2322444024432644E-7</v>
      </c>
      <c r="J274" s="21">
        <v>3.3426926651749278E-8</v>
      </c>
      <c r="K274" s="21">
        <v>4.5745782642503543E-8</v>
      </c>
      <c r="L274" s="21">
        <v>2.2866122889587651E-8</v>
      </c>
      <c r="M274" s="21">
        <v>1.8255923283299679E-8</v>
      </c>
      <c r="N274" s="21">
        <v>2.5883768421556976E-8</v>
      </c>
      <c r="O274" s="21">
        <v>7.0530920088872756E-9</v>
      </c>
      <c r="P274" s="21">
        <v>6.1043736854388315E-5</v>
      </c>
      <c r="Q274" s="21">
        <v>1.1700730857878781E-3</v>
      </c>
      <c r="R274" s="21">
        <v>9.3071377015469794E-4</v>
      </c>
      <c r="S274" s="21">
        <v>3.6838817064725077E-8</v>
      </c>
      <c r="T274" s="21">
        <v>5.3851123423676913E-8</v>
      </c>
      <c r="U274" s="21">
        <v>7.7576863093441254E-6</v>
      </c>
      <c r="V274" s="21">
        <v>4.4381494888427954E-8</v>
      </c>
      <c r="W274" s="21">
        <v>5.7782581258327431E-8</v>
      </c>
      <c r="X274" s="21">
        <v>5.3470369389915792E-8</v>
      </c>
      <c r="Y274" s="21">
        <v>4.2680547549711937E-8</v>
      </c>
      <c r="Z274" s="21">
        <v>3.1446774462777375E-8</v>
      </c>
    </row>
    <row r="275" spans="1:26" x14ac:dyDescent="0.2">
      <c r="A275" t="s">
        <v>1565</v>
      </c>
      <c r="C275" s="21">
        <v>3.5160789393528098E-4</v>
      </c>
      <c r="D275" s="21">
        <v>4.1694929968124662E-4</v>
      </c>
      <c r="E275" s="21">
        <v>3.7763624637957726E-4</v>
      </c>
      <c r="F275" s="21">
        <v>2.3411486863892964E-4</v>
      </c>
      <c r="G275" s="21">
        <v>3.8487300634013679E-4</v>
      </c>
      <c r="H275" s="21">
        <v>2.9932468223448488E-5</v>
      </c>
      <c r="I275" s="21">
        <v>1.5938699114380348E-3</v>
      </c>
      <c r="J275" s="21">
        <v>1.5899863612030868E-5</v>
      </c>
      <c r="K275" s="21">
        <v>1.826753672025289E-5</v>
      </c>
      <c r="L275" s="21">
        <v>1.8994338471909965E-3</v>
      </c>
      <c r="M275" s="21">
        <v>2.9250811923968562E-5</v>
      </c>
      <c r="N275" s="21">
        <v>2.6482607947489983E-3</v>
      </c>
      <c r="O275" s="21">
        <v>2.5414762185810489E-5</v>
      </c>
      <c r="P275" s="21">
        <v>2.4110280434121406E-4</v>
      </c>
      <c r="Q275" s="21">
        <v>5.0292442235441367E-4</v>
      </c>
      <c r="R275" s="21">
        <v>2.4333112852122337E-4</v>
      </c>
      <c r="S275" s="21">
        <v>3.6975250518119369E-5</v>
      </c>
      <c r="T275" s="21">
        <v>1.0547803431853612E-3</v>
      </c>
      <c r="U275" s="21">
        <v>7.6605366551900822E-4</v>
      </c>
      <c r="V275" s="21">
        <v>9.5908458492127081E-6</v>
      </c>
      <c r="W275" s="21">
        <v>1.0706132367618787E-5</v>
      </c>
      <c r="X275" s="21">
        <v>1.2281818822728407E-5</v>
      </c>
      <c r="Y275" s="21">
        <v>1.5231427785041877E-5</v>
      </c>
      <c r="Z275" s="21">
        <v>1.129591135565422E-5</v>
      </c>
    </row>
    <row r="276" spans="1:26" x14ac:dyDescent="0.2">
      <c r="A276" t="s">
        <v>406</v>
      </c>
      <c r="C276" s="21">
        <v>3.7457867514415616E-4</v>
      </c>
      <c r="D276" s="21">
        <v>4.128608164261935E-4</v>
      </c>
      <c r="E276" s="21">
        <v>6.7189633817357839E-4</v>
      </c>
      <c r="F276" s="21">
        <v>3.6487685866317207E-4</v>
      </c>
      <c r="G276" s="21">
        <v>5.8757316012434779E-4</v>
      </c>
      <c r="H276" s="21">
        <v>8.0976251694739337E-7</v>
      </c>
      <c r="I276" s="21">
        <v>5.4089286547198848E-6</v>
      </c>
      <c r="J276" s="21">
        <v>4.7922367785447288E-7</v>
      </c>
      <c r="K276" s="21">
        <v>4.5036004163312897E-7</v>
      </c>
      <c r="L276" s="21">
        <v>4.2345154471597975E-6</v>
      </c>
      <c r="M276" s="21">
        <v>6.4163211316004544E-7</v>
      </c>
      <c r="N276" s="21">
        <v>3.4322839953389972E-6</v>
      </c>
      <c r="O276" s="21">
        <v>7.604550021169654E-7</v>
      </c>
      <c r="P276" s="21">
        <v>1.35341377948133E-4</v>
      </c>
      <c r="Q276" s="21">
        <v>9.4001398158921308E-4</v>
      </c>
      <c r="R276" s="21">
        <v>3.8791500073227022E-4</v>
      </c>
      <c r="S276" s="21">
        <v>8.9104857488341443E-7</v>
      </c>
      <c r="T276" s="21">
        <v>2.8193066913793133E-6</v>
      </c>
      <c r="U276" s="21">
        <v>7.551154368115667E-5</v>
      </c>
      <c r="V276" s="21">
        <v>1.0011052364747552E-6</v>
      </c>
      <c r="W276" s="21">
        <v>1.3446968225855335E-6</v>
      </c>
      <c r="X276" s="21">
        <v>2.9604016045824262E-6</v>
      </c>
      <c r="Y276" s="21">
        <v>1.0305713907584669E-6</v>
      </c>
      <c r="Z276" s="21">
        <v>6.4421055180009426E-7</v>
      </c>
    </row>
    <row r="277" spans="1:26" x14ac:dyDescent="0.2">
      <c r="A277" t="s">
        <v>1960</v>
      </c>
      <c r="C277" s="21">
        <v>2.53452345856914E-4</v>
      </c>
      <c r="D277" s="21">
        <v>4.1192797325030823E-4</v>
      </c>
      <c r="E277" s="21">
        <v>3.3006373406468796E-4</v>
      </c>
      <c r="F277" s="21">
        <v>3.5709875633946033E-4</v>
      </c>
      <c r="G277" s="21">
        <v>3.7626672916310874E-4</v>
      </c>
      <c r="H277" s="21">
        <v>5.5508956062203093E-4</v>
      </c>
      <c r="I277" s="21">
        <v>2.7014591773585271E-4</v>
      </c>
      <c r="J277" s="21">
        <v>6.7501050567531789E-4</v>
      </c>
      <c r="K277" s="21">
        <v>2.513771994776641E-4</v>
      </c>
      <c r="L277" s="21">
        <v>1.4824481936827957E-5</v>
      </c>
      <c r="M277" s="21">
        <v>2.3671941028105626E-4</v>
      </c>
      <c r="N277" s="21">
        <v>2.1150807109257082E-5</v>
      </c>
      <c r="O277" s="21">
        <v>2.8448950830555885E-4</v>
      </c>
      <c r="P277" s="21">
        <v>2.1516948204143934E-4</v>
      </c>
      <c r="Q277" s="21">
        <v>1.8744006871961421E-4</v>
      </c>
      <c r="R277" s="21">
        <v>1.6223065666251361E-4</v>
      </c>
      <c r="S277" s="21">
        <v>2.8632364469829557E-4</v>
      </c>
      <c r="T277" s="21">
        <v>1.1690503304406033E-4</v>
      </c>
      <c r="U277" s="21">
        <v>1.0639978955780983E-4</v>
      </c>
      <c r="V277" s="21">
        <v>1.7066736032421878E-4</v>
      </c>
      <c r="W277" s="21">
        <v>5.5278302681581633E-4</v>
      </c>
      <c r="X277" s="21">
        <v>2.0705448857558719E-4</v>
      </c>
      <c r="Y277" s="21">
        <v>2.1672377646386458E-4</v>
      </c>
      <c r="Z277" s="21">
        <v>3.3509631552863681E-4</v>
      </c>
    </row>
    <row r="278" spans="1:26" x14ac:dyDescent="0.2">
      <c r="A278" t="s">
        <v>712</v>
      </c>
      <c r="C278" s="21">
        <v>6.0848237427395735E-4</v>
      </c>
      <c r="D278" s="21">
        <v>4.1052681952086575E-4</v>
      </c>
      <c r="E278" s="21">
        <v>4.8426169511242752E-4</v>
      </c>
      <c r="F278" s="21">
        <v>4.9947190266659959E-4</v>
      </c>
      <c r="G278" s="21">
        <v>3.989707093019014E-4</v>
      </c>
      <c r="H278" s="21">
        <v>9.7394771491801754E-4</v>
      </c>
      <c r="I278" s="21">
        <v>6.4796756523426472E-4</v>
      </c>
      <c r="J278" s="21">
        <v>7.2220969508261183E-4</v>
      </c>
      <c r="K278" s="21">
        <v>4.1894441988566512E-4</v>
      </c>
      <c r="L278" s="21">
        <v>4.8438441630310243E-4</v>
      </c>
      <c r="M278" s="21">
        <v>7.293599184371234E-4</v>
      </c>
      <c r="N278" s="21">
        <v>6.1119856686835897E-4</v>
      </c>
      <c r="O278" s="21">
        <v>6.9566571077092523E-4</v>
      </c>
      <c r="P278" s="21">
        <v>5.9290261519990639E-4</v>
      </c>
      <c r="Q278" s="21">
        <v>4.4433026164050852E-4</v>
      </c>
      <c r="R278" s="21">
        <v>4.2697328929364707E-4</v>
      </c>
      <c r="S278" s="21">
        <v>5.8314461346327981E-4</v>
      </c>
      <c r="T278" s="21">
        <v>4.8804700010116872E-4</v>
      </c>
      <c r="U278" s="21">
        <v>4.1617087634374865E-4</v>
      </c>
      <c r="V278" s="21">
        <v>7.3349417428155783E-4</v>
      </c>
      <c r="W278" s="21">
        <v>1.1523698256742335E-3</v>
      </c>
      <c r="X278" s="21">
        <v>1.1600556734732183E-3</v>
      </c>
      <c r="Y278" s="21">
        <v>9.256690988332923E-4</v>
      </c>
      <c r="Z278" s="21">
        <v>1.2293652505602759E-3</v>
      </c>
    </row>
    <row r="279" spans="1:26" x14ac:dyDescent="0.2">
      <c r="A279" t="s">
        <v>1466</v>
      </c>
      <c r="C279" s="21">
        <v>7.2362489238373957E-5</v>
      </c>
      <c r="D279" s="21">
        <v>4.0864043082368114E-4</v>
      </c>
      <c r="E279" s="21">
        <v>2.1245514456802079E-4</v>
      </c>
      <c r="F279" s="21">
        <v>3.5659848936735238E-4</v>
      </c>
      <c r="G279" s="21">
        <v>6.7609806735252262E-4</v>
      </c>
      <c r="H279" s="21">
        <v>3.2815374147605907E-8</v>
      </c>
      <c r="I279" s="21">
        <v>5.9517572975956322E-7</v>
      </c>
      <c r="J279" s="21">
        <v>1.0559955099560139E-8</v>
      </c>
      <c r="K279" s="21">
        <v>4.0390542499823244E-8</v>
      </c>
      <c r="L279" s="21">
        <v>5.1266598133367405E-7</v>
      </c>
      <c r="M279" s="21">
        <v>1.4725094704734535E-8</v>
      </c>
      <c r="N279" s="21">
        <v>1.5031636533456291E-7</v>
      </c>
      <c r="O279" s="21">
        <v>4.0377215530611836E-8</v>
      </c>
      <c r="P279" s="21">
        <v>3.6119942594725401E-5</v>
      </c>
      <c r="Q279" s="21">
        <v>4.5557033784164456E-4</v>
      </c>
      <c r="R279" s="21">
        <v>3.0972343091618585E-4</v>
      </c>
      <c r="S279" s="21">
        <v>2.2136323671328205E-8</v>
      </c>
      <c r="T279" s="21">
        <v>8.4817043997768596E-8</v>
      </c>
      <c r="U279" s="21">
        <v>1.1812366699419361E-5</v>
      </c>
      <c r="V279" s="21">
        <v>7.0681489706008562E-8</v>
      </c>
      <c r="W279" s="21">
        <v>2.0892441087600661E-8</v>
      </c>
      <c r="X279" s="21">
        <v>1.5000922509877966E-7</v>
      </c>
      <c r="Y279" s="21">
        <v>2.7422590456688109E-8</v>
      </c>
      <c r="Z279" s="21">
        <v>6.2008091048007858E-9</v>
      </c>
    </row>
    <row r="280" spans="1:26" x14ac:dyDescent="0.2">
      <c r="A280" t="s">
        <v>335</v>
      </c>
      <c r="C280" s="21">
        <v>1.7195939144698099E-4</v>
      </c>
      <c r="D280" s="21">
        <v>4.0695037846975889E-4</v>
      </c>
      <c r="E280" s="21">
        <v>2.7585040678811725E-4</v>
      </c>
      <c r="F280" s="21">
        <v>1.9856361144965335E-4</v>
      </c>
      <c r="G280" s="21">
        <v>3.42488360989523E-4</v>
      </c>
      <c r="H280" s="21">
        <v>3.239396756914396E-5</v>
      </c>
      <c r="I280" s="21">
        <v>9.0444594737281922E-4</v>
      </c>
      <c r="J280" s="21">
        <v>1.777476611735747E-5</v>
      </c>
      <c r="K280" s="21">
        <v>1.1426220418805929E-5</v>
      </c>
      <c r="L280" s="21">
        <v>1.8684135744001336E-3</v>
      </c>
      <c r="M280" s="21">
        <v>2.1932404522191483E-5</v>
      </c>
      <c r="N280" s="21">
        <v>4.1973257964562066E-3</v>
      </c>
      <c r="O280" s="21">
        <v>1.0062841687130068E-5</v>
      </c>
      <c r="P280" s="21">
        <v>1.5374972939601048E-4</v>
      </c>
      <c r="Q280" s="21">
        <v>2.1685241597850632E-4</v>
      </c>
      <c r="R280" s="21">
        <v>1.7462912837002813E-4</v>
      </c>
      <c r="S280" s="21">
        <v>5.9055935381794423E-5</v>
      </c>
      <c r="T280" s="21">
        <v>8.4245019499884629E-4</v>
      </c>
      <c r="U280" s="21">
        <v>2.3652930538354606E-4</v>
      </c>
      <c r="V280" s="21">
        <v>1.2419964065651184E-5</v>
      </c>
      <c r="W280" s="21">
        <v>1.2760948090949195E-5</v>
      </c>
      <c r="X280" s="21">
        <v>9.9973584315453891E-6</v>
      </c>
      <c r="Y280" s="21">
        <v>1.7251044609276364E-5</v>
      </c>
      <c r="Z280" s="21">
        <v>1.285652111382409E-5</v>
      </c>
    </row>
    <row r="281" spans="1:26" x14ac:dyDescent="0.2">
      <c r="A281" t="s">
        <v>1762</v>
      </c>
      <c r="C281" s="21">
        <v>1.4148957027065826E-4</v>
      </c>
      <c r="D281" s="21">
        <v>4.0656596259712848E-4</v>
      </c>
      <c r="E281" s="21">
        <v>1.4441260780271876E-4</v>
      </c>
      <c r="F281" s="21">
        <v>1.3475615993590847E-3</v>
      </c>
      <c r="G281" s="21">
        <v>9.2641216321027802E-4</v>
      </c>
      <c r="H281" s="21">
        <v>5.1427540848347815E-6</v>
      </c>
      <c r="I281" s="21">
        <v>6.7347242571799838E-6</v>
      </c>
      <c r="J281" s="21">
        <v>2.8031615355512355E-6</v>
      </c>
      <c r="K281" s="21">
        <v>4.6051490244044177E-6</v>
      </c>
      <c r="L281" s="21">
        <v>7.6222927643287405E-6</v>
      </c>
      <c r="M281" s="21">
        <v>2.9381005864678973E-6</v>
      </c>
      <c r="N281" s="21">
        <v>7.2990261955565305E-6</v>
      </c>
      <c r="O281" s="21">
        <v>6.4211132688671632E-6</v>
      </c>
      <c r="P281" s="21">
        <v>2.2000972672460451E-5</v>
      </c>
      <c r="Q281" s="21">
        <v>2.6930187992359363E-3</v>
      </c>
      <c r="R281" s="21">
        <v>8.887453677161231E-4</v>
      </c>
      <c r="S281" s="21">
        <v>3.1378541089807621E-6</v>
      </c>
      <c r="T281" s="21">
        <v>4.9238112454292799E-6</v>
      </c>
      <c r="U281" s="21">
        <v>1.1977615613164064E-5</v>
      </c>
      <c r="V281" s="21">
        <v>2.3983049906665024E-6</v>
      </c>
      <c r="W281" s="21">
        <v>5.7047772045375431E-6</v>
      </c>
      <c r="X281" s="21">
        <v>5.2111071537262375E-6</v>
      </c>
      <c r="Y281" s="21">
        <v>6.6647994483344745E-6</v>
      </c>
      <c r="Z281" s="21">
        <v>2.0446158710799014E-6</v>
      </c>
    </row>
    <row r="282" spans="1:26" x14ac:dyDescent="0.2">
      <c r="A282" t="s">
        <v>1675</v>
      </c>
      <c r="C282" s="21">
        <v>2.7479966362441009E-4</v>
      </c>
      <c r="D282" s="21">
        <v>4.0505447745659505E-4</v>
      </c>
      <c r="E282" s="21">
        <v>3.5975569051242725E-4</v>
      </c>
      <c r="F282" s="21">
        <v>3.3473664528481118E-4</v>
      </c>
      <c r="G282" s="21">
        <v>3.7592001646302383E-4</v>
      </c>
      <c r="H282" s="21">
        <v>1.7985467690201715E-4</v>
      </c>
      <c r="I282" s="21">
        <v>1.2594019767952736E-3</v>
      </c>
      <c r="J282" s="21">
        <v>1.6689833371988139E-4</v>
      </c>
      <c r="K282" s="21">
        <v>1.741036149745109E-4</v>
      </c>
      <c r="L282" s="21">
        <v>1.4922178392599839E-3</v>
      </c>
      <c r="M282" s="21">
        <v>1.6155328456678468E-4</v>
      </c>
      <c r="N282" s="21">
        <v>2.6724548884109987E-3</v>
      </c>
      <c r="O282" s="21">
        <v>1.3852241841111055E-4</v>
      </c>
      <c r="P282" s="21">
        <v>2.8299949511238477E-4</v>
      </c>
      <c r="Q282" s="21">
        <v>3.3243763480226429E-4</v>
      </c>
      <c r="R282" s="21">
        <v>3.395034172874688E-4</v>
      </c>
      <c r="S282" s="21">
        <v>1.7179787682632911E-4</v>
      </c>
      <c r="T282" s="21">
        <v>1.0504935326194134E-3</v>
      </c>
      <c r="U282" s="21">
        <v>5.1765249669659212E-4</v>
      </c>
      <c r="V282" s="21">
        <v>8.784838643590845E-5</v>
      </c>
      <c r="W282" s="21">
        <v>7.3730910917821913E-5</v>
      </c>
      <c r="X282" s="21">
        <v>1.0321234021880235E-4</v>
      </c>
      <c r="Y282" s="21">
        <v>1.0934546851321941E-4</v>
      </c>
      <c r="Z282" s="21">
        <v>7.5535950512444457E-5</v>
      </c>
    </row>
    <row r="283" spans="1:26" x14ac:dyDescent="0.2">
      <c r="A283" t="s">
        <v>593</v>
      </c>
      <c r="C283" s="21">
        <v>9.5958916112130299E-4</v>
      </c>
      <c r="D283" s="21">
        <v>4.0448308778699363E-4</v>
      </c>
      <c r="E283" s="21">
        <v>8.4820315983505238E-4</v>
      </c>
      <c r="F283" s="21">
        <v>2.033087420855923E-4</v>
      </c>
      <c r="G283" s="21">
        <v>5.3229605503572752E-4</v>
      </c>
      <c r="H283" s="21">
        <v>4.8160312887279199E-6</v>
      </c>
      <c r="I283" s="21">
        <v>1.9508531520263887E-4</v>
      </c>
      <c r="J283" s="21">
        <v>3.7089722406427875E-6</v>
      </c>
      <c r="K283" s="21">
        <v>4.2387730837427986E-6</v>
      </c>
      <c r="L283" s="21">
        <v>2.0740396680215916E-4</v>
      </c>
      <c r="M283" s="21">
        <v>3.5558758575468425E-6</v>
      </c>
      <c r="N283" s="21">
        <v>3.340588687292854E-5</v>
      </c>
      <c r="O283" s="21">
        <v>4.393505603054319E-6</v>
      </c>
      <c r="P283" s="21">
        <v>3.9295186591178135E-4</v>
      </c>
      <c r="Q283" s="21">
        <v>6.5774679083151081E-4</v>
      </c>
      <c r="R283" s="21">
        <v>1.9166700376859865E-4</v>
      </c>
      <c r="S283" s="21">
        <v>3.7481138571231013E-6</v>
      </c>
      <c r="T283" s="21">
        <v>2.745532092174994E-5</v>
      </c>
      <c r="U283" s="21">
        <v>2.2002455719609582E-3</v>
      </c>
      <c r="V283" s="21">
        <v>3.2237630650330264E-6</v>
      </c>
      <c r="W283" s="21">
        <v>4.0918089064036708E-6</v>
      </c>
      <c r="X283" s="21">
        <v>5.4659263727186507E-6</v>
      </c>
      <c r="Y283" s="21">
        <v>3.8403391260230335E-6</v>
      </c>
      <c r="Z283" s="21">
        <v>3.2195558132869533E-6</v>
      </c>
    </row>
    <row r="284" spans="1:26" x14ac:dyDescent="0.2">
      <c r="A284" t="s">
        <v>1806</v>
      </c>
      <c r="C284" s="21">
        <v>5.7628651400629376E-4</v>
      </c>
      <c r="D284" s="21">
        <v>4.0286594302432185E-4</v>
      </c>
      <c r="E284" s="21">
        <v>3.7798299337460562E-4</v>
      </c>
      <c r="F284" s="21">
        <v>3.793457431324795E-4</v>
      </c>
      <c r="G284" s="21">
        <v>3.9549730594591923E-4</v>
      </c>
      <c r="H284" s="21">
        <v>3.3922430290983356E-4</v>
      </c>
      <c r="I284" s="21">
        <v>6.6573955152150592E-4</v>
      </c>
      <c r="J284" s="21">
        <v>2.858916559843199E-4</v>
      </c>
      <c r="K284" s="21">
        <v>2.9471179721947302E-4</v>
      </c>
      <c r="L284" s="21">
        <v>4.5467156632416885E-4</v>
      </c>
      <c r="M284" s="21">
        <v>3.4199478234627894E-4</v>
      </c>
      <c r="N284" s="21">
        <v>4.9480065007498873E-4</v>
      </c>
      <c r="O284" s="21">
        <v>2.5522396768290782E-4</v>
      </c>
      <c r="P284" s="21">
        <v>4.16390145161379E-4</v>
      </c>
      <c r="Q284" s="21">
        <v>4.4204983491416951E-4</v>
      </c>
      <c r="R284" s="21">
        <v>3.6566679968940276E-4</v>
      </c>
      <c r="S284" s="21">
        <v>1.9736298315666014E-4</v>
      </c>
      <c r="T284" s="21">
        <v>3.1120957605625473E-4</v>
      </c>
      <c r="U284" s="21">
        <v>4.731422702086859E-3</v>
      </c>
      <c r="V284" s="21">
        <v>1.5043113832906001E-4</v>
      </c>
      <c r="W284" s="21">
        <v>9.0415580268428679E-5</v>
      </c>
      <c r="X284" s="21">
        <v>1.5067431732035017E-4</v>
      </c>
      <c r="Y284" s="21">
        <v>1.3873088830773571E-4</v>
      </c>
      <c r="Z284" s="21">
        <v>1.1006047766242333E-4</v>
      </c>
    </row>
    <row r="285" spans="1:26" x14ac:dyDescent="0.2">
      <c r="A285" t="s">
        <v>1059</v>
      </c>
      <c r="C285" s="21">
        <v>1.8410549525915163E-3</v>
      </c>
      <c r="D285" s="21">
        <v>4.0081156444234643E-4</v>
      </c>
      <c r="E285" s="21">
        <v>8.0368241290775921E-4</v>
      </c>
      <c r="F285" s="21">
        <v>2.2700466618116765E-4</v>
      </c>
      <c r="G285" s="21">
        <v>4.5628751302810225E-4</v>
      </c>
      <c r="H285" s="21">
        <v>2.7447678216637223E-7</v>
      </c>
      <c r="I285" s="21">
        <v>2.7730098536873567E-5</v>
      </c>
      <c r="J285" s="21">
        <v>6.2092869749228925E-8</v>
      </c>
      <c r="K285" s="21">
        <v>7.6050143931725467E-8</v>
      </c>
      <c r="L285" s="21">
        <v>4.6186393156299686E-5</v>
      </c>
      <c r="M285" s="21">
        <v>1.1212503272208498E-7</v>
      </c>
      <c r="N285" s="21">
        <v>1.2136429443888659E-6</v>
      </c>
      <c r="O285" s="21">
        <v>1.1294853091096484E-7</v>
      </c>
      <c r="P285" s="21">
        <v>5.4263198654554059E-4</v>
      </c>
      <c r="Q285" s="21">
        <v>5.0605518348208537E-4</v>
      </c>
      <c r="R285" s="21">
        <v>2.1027195892172528E-4</v>
      </c>
      <c r="S285" s="21">
        <v>1.2323955457192399E-7</v>
      </c>
      <c r="T285" s="21">
        <v>2.6082129382111725E-6</v>
      </c>
      <c r="U285" s="21">
        <v>2.7920171836657913E-3</v>
      </c>
      <c r="V285" s="21">
        <v>2.6306893655870626E-7</v>
      </c>
      <c r="W285" s="21">
        <v>4.9766930542835976E-7</v>
      </c>
      <c r="X285" s="21">
        <v>6.1674759022238671E-7</v>
      </c>
      <c r="Y285" s="21">
        <v>1.6438667148672506E-7</v>
      </c>
      <c r="Z285" s="21">
        <v>2.1699684951057248E-7</v>
      </c>
    </row>
    <row r="286" spans="1:26" x14ac:dyDescent="0.2">
      <c r="A286" t="s">
        <v>1164</v>
      </c>
      <c r="C286" s="21">
        <v>2.2963379455159805E-5</v>
      </c>
      <c r="D286" s="21">
        <v>3.9980342966401791E-4</v>
      </c>
      <c r="E286" s="21">
        <v>8.4125951248692498E-5</v>
      </c>
      <c r="F286" s="21">
        <v>3.9145474621007378E-4</v>
      </c>
      <c r="G286" s="21">
        <v>5.5951424777060785E-4</v>
      </c>
      <c r="H286" s="21">
        <v>4.5819714705085092E-8</v>
      </c>
      <c r="I286" s="21">
        <v>1.2496276604850566E-7</v>
      </c>
      <c r="J286" s="21">
        <v>0</v>
      </c>
      <c r="K286" s="21">
        <v>7.880570091009162E-9</v>
      </c>
      <c r="L286" s="21">
        <v>5.1186473406263385E-7</v>
      </c>
      <c r="M286" s="21">
        <v>0</v>
      </c>
      <c r="N286" s="21">
        <v>6.5326514296027689E-8</v>
      </c>
      <c r="O286" s="21">
        <v>0</v>
      </c>
      <c r="P286" s="21">
        <v>5.5386862583430466E-6</v>
      </c>
      <c r="Q286" s="21">
        <v>4.371578980134991E-4</v>
      </c>
      <c r="R286" s="21">
        <v>6.1400584359308041E-4</v>
      </c>
      <c r="S286" s="21">
        <v>0</v>
      </c>
      <c r="T286" s="21">
        <v>5.2477983813233139E-7</v>
      </c>
      <c r="U286" s="21">
        <v>2.086465084894398E-6</v>
      </c>
      <c r="V286" s="21">
        <v>5.1084832275718121E-8</v>
      </c>
      <c r="W286" s="21">
        <v>1.7870083147396402E-8</v>
      </c>
      <c r="X286" s="21">
        <v>2.0139539227838479E-7</v>
      </c>
      <c r="Y286" s="21">
        <v>0</v>
      </c>
      <c r="Z286" s="21">
        <v>3.1091084338021339E-8</v>
      </c>
    </row>
    <row r="287" spans="1:26" x14ac:dyDescent="0.2">
      <c r="A287" t="s">
        <v>356</v>
      </c>
      <c r="C287" s="21">
        <v>3.1436997781324433E-4</v>
      </c>
      <c r="D287" s="21">
        <v>3.9360436772189599E-4</v>
      </c>
      <c r="E287" s="21">
        <v>5.0578944349724628E-4</v>
      </c>
      <c r="F287" s="21">
        <v>3.907596970231913E-4</v>
      </c>
      <c r="G287" s="21">
        <v>5.5393122975248355E-4</v>
      </c>
      <c r="H287" s="21">
        <v>8.1957382355283889E-7</v>
      </c>
      <c r="I287" s="21">
        <v>1.9531003880241503E-6</v>
      </c>
      <c r="J287" s="21">
        <v>7.0703451947470303E-7</v>
      </c>
      <c r="K287" s="21">
        <v>9.2213943619987684E-7</v>
      </c>
      <c r="L287" s="21">
        <v>6.2992384478840779E-6</v>
      </c>
      <c r="M287" s="21">
        <v>9.116538313335113E-7</v>
      </c>
      <c r="N287" s="21">
        <v>1.13873190604863E-5</v>
      </c>
      <c r="O287" s="21">
        <v>9.9928429387418882E-7</v>
      </c>
      <c r="P287" s="21">
        <v>9.1768485615848877E-5</v>
      </c>
      <c r="Q287" s="21">
        <v>6.397337504442474E-4</v>
      </c>
      <c r="R287" s="21">
        <v>4.120858861217126E-4</v>
      </c>
      <c r="S287" s="21">
        <v>1.5979638122425091E-6</v>
      </c>
      <c r="T287" s="21">
        <v>1.9018053575291366E-6</v>
      </c>
      <c r="U287" s="21">
        <v>2.9951299049318022E-5</v>
      </c>
      <c r="V287" s="21">
        <v>1.0815203782869402E-6</v>
      </c>
      <c r="W287" s="21">
        <v>4.6551121388003822E-7</v>
      </c>
      <c r="X287" s="21">
        <v>1.23698070972788E-6</v>
      </c>
      <c r="Y287" s="21">
        <v>2.1530038186544986E-6</v>
      </c>
      <c r="Z287" s="21">
        <v>7.0090883196547059E-7</v>
      </c>
    </row>
    <row r="288" spans="1:26" x14ac:dyDescent="0.2">
      <c r="A288" t="s">
        <v>1134</v>
      </c>
      <c r="C288" s="21">
        <v>2.4936368029922323E-5</v>
      </c>
      <c r="D288" s="21">
        <v>3.9033022100377381E-4</v>
      </c>
      <c r="E288" s="21">
        <v>1.1372230967892478E-4</v>
      </c>
      <c r="F288" s="21">
        <v>3.8877243433089006E-4</v>
      </c>
      <c r="G288" s="21">
        <v>5.7916204933206896E-4</v>
      </c>
      <c r="H288" s="21">
        <v>3.6131343241182978E-8</v>
      </c>
      <c r="I288" s="21">
        <v>1.5576146507278613E-7</v>
      </c>
      <c r="J288" s="21">
        <v>7.9437535494643343E-9</v>
      </c>
      <c r="K288" s="21">
        <v>0</v>
      </c>
      <c r="L288" s="21">
        <v>1.4292062741445011E-7</v>
      </c>
      <c r="M288" s="21">
        <v>7.2674496962984074E-9</v>
      </c>
      <c r="N288" s="21">
        <v>1.6354517300353463E-7</v>
      </c>
      <c r="O288" s="21">
        <v>1.684058288979496E-8</v>
      </c>
      <c r="P288" s="21">
        <v>6.4865148053992726E-6</v>
      </c>
      <c r="Q288" s="21">
        <v>3.1575172320766456E-4</v>
      </c>
      <c r="R288" s="21">
        <v>6.3017309716212984E-4</v>
      </c>
      <c r="S288" s="21">
        <v>3.2622730864360926E-8</v>
      </c>
      <c r="T288" s="21">
        <v>1.5679323984647641E-7</v>
      </c>
      <c r="U288" s="21">
        <v>4.7152903189745387E-6</v>
      </c>
      <c r="V288" s="21">
        <v>1.1528455904775092E-7</v>
      </c>
      <c r="W288" s="21">
        <v>2.8889074646990905E-8</v>
      </c>
      <c r="X288" s="21">
        <v>1.5700427152338176E-7</v>
      </c>
      <c r="Y288" s="21">
        <v>2.1099106740687759E-8</v>
      </c>
      <c r="Z288" s="21">
        <v>0</v>
      </c>
    </row>
    <row r="289" spans="1:26" x14ac:dyDescent="0.2">
      <c r="A289" t="s">
        <v>1994</v>
      </c>
      <c r="C289" s="21">
        <v>3.442360082281368E-4</v>
      </c>
      <c r="D289" s="21">
        <v>3.8875254981841537E-4</v>
      </c>
      <c r="E289" s="21">
        <v>4.2055450908697165E-4</v>
      </c>
      <c r="F289" s="21">
        <v>3.9598901964105909E-4</v>
      </c>
      <c r="G289" s="21">
        <v>4.5939410113116926E-4</v>
      </c>
      <c r="H289" s="21">
        <v>3.517339231588372E-4</v>
      </c>
      <c r="I289" s="21">
        <v>1.014890931502075E-3</v>
      </c>
      <c r="J289" s="21">
        <v>1.6300642732321654E-4</v>
      </c>
      <c r="K289" s="21">
        <v>9.2259807229032803E-5</v>
      </c>
      <c r="L289" s="21">
        <v>2.0893524916834202E-3</v>
      </c>
      <c r="M289" s="21">
        <v>1.4231575025461482E-4</v>
      </c>
      <c r="N289" s="21">
        <v>4.9127787304941361E-3</v>
      </c>
      <c r="O289" s="21">
        <v>1.3184005912029531E-4</v>
      </c>
      <c r="P289" s="21">
        <v>4.6031474447044137E-4</v>
      </c>
      <c r="Q289" s="21">
        <v>7.8188583725793764E-4</v>
      </c>
      <c r="R289" s="21">
        <v>5.8253957984604799E-4</v>
      </c>
      <c r="S289" s="21">
        <v>3.259728805105307E-4</v>
      </c>
      <c r="T289" s="21">
        <v>9.9601595583641614E-4</v>
      </c>
      <c r="U289" s="21">
        <v>6.6389037491509776E-4</v>
      </c>
      <c r="V289" s="21">
        <v>4.3982895432963915E-5</v>
      </c>
      <c r="W289" s="21">
        <v>6.5401401380360717E-5</v>
      </c>
      <c r="X289" s="21">
        <v>3.9981933875526649E-5</v>
      </c>
      <c r="Y289" s="21">
        <v>1.1537686864353446E-4</v>
      </c>
      <c r="Z289" s="21">
        <v>7.7569868919917141E-5</v>
      </c>
    </row>
    <row r="290" spans="1:26" x14ac:dyDescent="0.2">
      <c r="A290" t="s">
        <v>1051</v>
      </c>
      <c r="C290" s="21">
        <v>1.5454744298846595E-4</v>
      </c>
      <c r="D290" s="21">
        <v>3.8130127149638198E-4</v>
      </c>
      <c r="E290" s="21">
        <v>3.1137420624580923E-4</v>
      </c>
      <c r="F290" s="21">
        <v>6.1133347783501216E-4</v>
      </c>
      <c r="G290" s="21">
        <v>7.368094159392783E-4</v>
      </c>
      <c r="H290" s="21">
        <v>1.216500347504218E-8</v>
      </c>
      <c r="I290" s="21">
        <v>1.1831703356686764E-7</v>
      </c>
      <c r="J290" s="21">
        <v>0</v>
      </c>
      <c r="K290" s="21">
        <v>0</v>
      </c>
      <c r="L290" s="21">
        <v>1.4948305215868606E-7</v>
      </c>
      <c r="M290" s="21">
        <v>0</v>
      </c>
      <c r="N290" s="21">
        <v>6.7274508532744456E-8</v>
      </c>
      <c r="O290" s="21">
        <v>3.3593843321469044E-9</v>
      </c>
      <c r="P290" s="21">
        <v>2.8827152972395344E-5</v>
      </c>
      <c r="Q290" s="21">
        <v>8.4422334108201827E-4</v>
      </c>
      <c r="R290" s="21">
        <v>7.2353356808326776E-4</v>
      </c>
      <c r="S290" s="21">
        <v>0</v>
      </c>
      <c r="T290" s="21">
        <v>3.4635606514077173E-8</v>
      </c>
      <c r="U290" s="21">
        <v>5.8941611647552345E-6</v>
      </c>
      <c r="V290" s="21">
        <v>0</v>
      </c>
      <c r="W290" s="21">
        <v>0</v>
      </c>
      <c r="X290" s="21">
        <v>1.3316376712165346E-8</v>
      </c>
      <c r="Y290" s="21">
        <v>3.4291495800606763E-9</v>
      </c>
      <c r="Z290" s="21">
        <v>0</v>
      </c>
    </row>
    <row r="291" spans="1:26" x14ac:dyDescent="0.2">
      <c r="A291" t="s">
        <v>1776</v>
      </c>
      <c r="C291" s="21">
        <v>9.1955251814131975E-5</v>
      </c>
      <c r="D291" s="21">
        <v>3.7624525554942118E-4</v>
      </c>
      <c r="E291" s="21">
        <v>4.3502537074304625E-4</v>
      </c>
      <c r="F291" s="21">
        <v>8.6150675415822442E-4</v>
      </c>
      <c r="G291" s="21">
        <v>8.1177747064064415E-4</v>
      </c>
      <c r="H291" s="21">
        <v>7.4798353599271697E-8</v>
      </c>
      <c r="I291" s="21">
        <v>3.4866662203221604E-7</v>
      </c>
      <c r="J291" s="21">
        <v>2.8974893058443432E-8</v>
      </c>
      <c r="K291" s="21">
        <v>1.2328299089393459E-8</v>
      </c>
      <c r="L291" s="21">
        <v>8.6841796418053381E-8</v>
      </c>
      <c r="M291" s="21">
        <v>3.8928710085831342E-8</v>
      </c>
      <c r="N291" s="21">
        <v>1.1904833575051278E-8</v>
      </c>
      <c r="O291" s="21">
        <v>3.023112113950494E-8</v>
      </c>
      <c r="P291" s="21">
        <v>1.9368710477314654E-5</v>
      </c>
      <c r="Q291" s="21">
        <v>1.4463991174105742E-3</v>
      </c>
      <c r="R291" s="21">
        <v>4.0891797338390296E-4</v>
      </c>
      <c r="S291" s="21">
        <v>2.9065932682057546E-8</v>
      </c>
      <c r="T291" s="21">
        <v>1.2521699689070325E-7</v>
      </c>
      <c r="U291" s="21">
        <v>3.4532676294232097E-6</v>
      </c>
      <c r="V291" s="21">
        <v>4.9426067480988142E-8</v>
      </c>
      <c r="W291" s="21">
        <v>7.9616935641127582E-8</v>
      </c>
      <c r="X291" s="21">
        <v>9.2021350066025861E-8</v>
      </c>
      <c r="Y291" s="21">
        <v>9.6083946918497254E-8</v>
      </c>
      <c r="Z291" s="21">
        <v>1.3211616593391813E-8</v>
      </c>
    </row>
    <row r="292" spans="1:26" x14ac:dyDescent="0.2">
      <c r="A292" t="s">
        <v>673</v>
      </c>
      <c r="C292" s="21">
        <v>1.4960739121575684E-4</v>
      </c>
      <c r="D292" s="21">
        <v>3.7320536004856251E-4</v>
      </c>
      <c r="E292" s="21">
        <v>2.4205127448181102E-4</v>
      </c>
      <c r="F292" s="21">
        <v>1.9522869402593303E-4</v>
      </c>
      <c r="G292" s="21">
        <v>3.1653175427201832E-4</v>
      </c>
      <c r="H292" s="21">
        <v>6.8506087230701311E-5</v>
      </c>
      <c r="I292" s="21">
        <v>8.9904045488920588E-4</v>
      </c>
      <c r="J292" s="21">
        <v>6.2329518778999962E-5</v>
      </c>
      <c r="K292" s="21">
        <v>2.1271375163164922E-5</v>
      </c>
      <c r="L292" s="21">
        <v>1.3756720080744741E-3</v>
      </c>
      <c r="M292" s="21">
        <v>3.3480945507888338E-5</v>
      </c>
      <c r="N292" s="21">
        <v>1.7074632958129154E-3</v>
      </c>
      <c r="O292" s="21">
        <v>2.2644199003091646E-5</v>
      </c>
      <c r="P292" s="21">
        <v>2.0985910137670389E-4</v>
      </c>
      <c r="Q292" s="21">
        <v>2.4131318496324193E-4</v>
      </c>
      <c r="R292" s="21">
        <v>2.5709247434138778E-4</v>
      </c>
      <c r="S292" s="21">
        <v>9.2702424928456484E-5</v>
      </c>
      <c r="T292" s="21">
        <v>9.1712851859139337E-4</v>
      </c>
      <c r="U292" s="21">
        <v>6.8071102833727932E-4</v>
      </c>
      <c r="V292" s="21">
        <v>1.8005213224303944E-5</v>
      </c>
      <c r="W292" s="21">
        <v>3.0001696169163467E-5</v>
      </c>
      <c r="X292" s="21">
        <v>1.5641496959460554E-5</v>
      </c>
      <c r="Y292" s="21">
        <v>3.46869323609598E-5</v>
      </c>
      <c r="Z292" s="21">
        <v>3.7778055968666072E-5</v>
      </c>
    </row>
    <row r="293" spans="1:26" x14ac:dyDescent="0.2">
      <c r="A293" t="s">
        <v>1494</v>
      </c>
      <c r="C293" s="21">
        <v>3.5574224229895156E-4</v>
      </c>
      <c r="D293" s="21">
        <v>3.7090201437045252E-4</v>
      </c>
      <c r="E293" s="21">
        <v>3.9711901561546474E-4</v>
      </c>
      <c r="F293" s="21">
        <v>5.1760502766744914E-4</v>
      </c>
      <c r="G293" s="21">
        <v>2.6713717878798791E-4</v>
      </c>
      <c r="H293" s="21">
        <v>2.7555589787425116E-4</v>
      </c>
      <c r="I293" s="21">
        <v>2.4367597800131879E-4</v>
      </c>
      <c r="J293" s="21">
        <v>4.8898987270308125E-4</v>
      </c>
      <c r="K293" s="21">
        <v>7.2050785658029856E-4</v>
      </c>
      <c r="L293" s="21">
        <v>1.0634636319402829E-5</v>
      </c>
      <c r="M293" s="21">
        <v>3.7396724870481505E-4</v>
      </c>
      <c r="N293" s="21">
        <v>1.4430153904421639E-5</v>
      </c>
      <c r="O293" s="21">
        <v>4.6607248967540081E-4</v>
      </c>
      <c r="P293" s="21">
        <v>2.5037586573796629E-4</v>
      </c>
      <c r="Q293" s="21">
        <v>2.0555522322997555E-4</v>
      </c>
      <c r="R293" s="21">
        <v>1.4497530841677683E-4</v>
      </c>
      <c r="S293" s="21">
        <v>2.3865466615649239E-4</v>
      </c>
      <c r="T293" s="21">
        <v>1.063068150695769E-4</v>
      </c>
      <c r="U293" s="21">
        <v>6.7143120819451358E-5</v>
      </c>
      <c r="V293" s="21">
        <v>1.145520214263125E-4</v>
      </c>
      <c r="W293" s="21">
        <v>2.4353813460810565E-5</v>
      </c>
      <c r="X293" s="21">
        <v>1.603003661965456E-4</v>
      </c>
      <c r="Y293" s="21">
        <v>7.8556817739636433E-5</v>
      </c>
      <c r="Z293" s="21">
        <v>3.079664909446189E-5</v>
      </c>
    </row>
    <row r="294" spans="1:26" x14ac:dyDescent="0.2">
      <c r="A294" t="s">
        <v>1020</v>
      </c>
      <c r="C294" s="21">
        <v>2.0110499150231842E-4</v>
      </c>
      <c r="D294" s="21">
        <v>3.6862913426373661E-4</v>
      </c>
      <c r="E294" s="21">
        <v>3.124867548556629E-4</v>
      </c>
      <c r="F294" s="21">
        <v>4.2377439382858712E-4</v>
      </c>
      <c r="G294" s="21">
        <v>4.6044219535922135E-4</v>
      </c>
      <c r="H294" s="21">
        <v>2.6711198873569921E-8</v>
      </c>
      <c r="I294" s="21">
        <v>2.6604245255140836E-7</v>
      </c>
      <c r="J294" s="21">
        <v>0</v>
      </c>
      <c r="K294" s="21">
        <v>0</v>
      </c>
      <c r="L294" s="21">
        <v>7.6840767239542527E-8</v>
      </c>
      <c r="M294" s="21">
        <v>0</v>
      </c>
      <c r="N294" s="21">
        <v>0</v>
      </c>
      <c r="O294" s="21">
        <v>0</v>
      </c>
      <c r="P294" s="21">
        <v>4.7539018048058362E-5</v>
      </c>
      <c r="Q294" s="21">
        <v>5.377561781300447E-4</v>
      </c>
      <c r="R294" s="21">
        <v>4.2035861236739292E-4</v>
      </c>
      <c r="S294" s="21">
        <v>0</v>
      </c>
      <c r="T294" s="21">
        <v>5.5839318724146114E-9</v>
      </c>
      <c r="U294" s="21">
        <v>7.8810892125044607E-6</v>
      </c>
      <c r="V294" s="21">
        <v>0</v>
      </c>
      <c r="W294" s="21">
        <v>0</v>
      </c>
      <c r="X294" s="21">
        <v>7.6116278443873184E-9</v>
      </c>
      <c r="Y294" s="21">
        <v>0</v>
      </c>
      <c r="Z294" s="21">
        <v>0</v>
      </c>
    </row>
    <row r="295" spans="1:26" x14ac:dyDescent="0.2">
      <c r="A295" t="s">
        <v>824</v>
      </c>
      <c r="C295" s="21">
        <v>3.3143321973495984E-4</v>
      </c>
      <c r="D295" s="21">
        <v>3.6637868584798322E-4</v>
      </c>
      <c r="E295" s="21">
        <v>3.7142405421534513E-4</v>
      </c>
      <c r="F295" s="21">
        <v>3.9149007950825516E-4</v>
      </c>
      <c r="G295" s="21">
        <v>2.8809412770020514E-4</v>
      </c>
      <c r="H295" s="21">
        <v>5.5675078663342296E-4</v>
      </c>
      <c r="I295" s="21">
        <v>6.2704132794344557E-4</v>
      </c>
      <c r="J295" s="21">
        <v>3.9379300467609141E-4</v>
      </c>
      <c r="K295" s="21">
        <v>1.8843325372241672E-4</v>
      </c>
      <c r="L295" s="21">
        <v>9.7299702411095691E-4</v>
      </c>
      <c r="M295" s="21">
        <v>3.2105330165940635E-4</v>
      </c>
      <c r="N295" s="21">
        <v>1.9056936410896189E-4</v>
      </c>
      <c r="O295" s="21">
        <v>3.7048701275581135E-4</v>
      </c>
      <c r="P295" s="21">
        <v>7.9986727518000064E-4</v>
      </c>
      <c r="Q295" s="21">
        <v>4.5727964070673164E-4</v>
      </c>
      <c r="R295" s="21">
        <v>4.9948472659924834E-4</v>
      </c>
      <c r="S295" s="21">
        <v>8.801025553633636E-4</v>
      </c>
      <c r="T295" s="21">
        <v>1.4396110153355787E-3</v>
      </c>
      <c r="U295" s="21">
        <v>7.448856602942799E-4</v>
      </c>
      <c r="V295" s="21">
        <v>6.4392096058708229E-4</v>
      </c>
      <c r="W295" s="21">
        <v>8.9548142669067059E-4</v>
      </c>
      <c r="X295" s="21">
        <v>7.0577874096613936E-4</v>
      </c>
      <c r="Y295" s="21">
        <v>6.2614745360344828E-4</v>
      </c>
      <c r="Z295" s="21">
        <v>8.1374495042543067E-4</v>
      </c>
    </row>
    <row r="296" spans="1:26" x14ac:dyDescent="0.2">
      <c r="A296" t="s">
        <v>1629</v>
      </c>
      <c r="C296" s="21">
        <v>2.1108746949579998E-4</v>
      </c>
      <c r="D296" s="21">
        <v>3.6577892057157994E-4</v>
      </c>
      <c r="E296" s="21">
        <v>2.6944498166674754E-4</v>
      </c>
      <c r="F296" s="21">
        <v>3.3927896300504928E-4</v>
      </c>
      <c r="G296" s="21">
        <v>2.9265026879258908E-4</v>
      </c>
      <c r="H296" s="21">
        <v>4.2096033182415779E-4</v>
      </c>
      <c r="I296" s="21">
        <v>2.4429964325623486E-4</v>
      </c>
      <c r="J296" s="21">
        <v>5.0202115008194509E-4</v>
      </c>
      <c r="K296" s="21">
        <v>4.094917866870278E-4</v>
      </c>
      <c r="L296" s="21">
        <v>2.1753037120039335E-5</v>
      </c>
      <c r="M296" s="21">
        <v>3.8134882245319506E-4</v>
      </c>
      <c r="N296" s="21">
        <v>2.9649353684134697E-5</v>
      </c>
      <c r="O296" s="21">
        <v>2.915393906488292E-4</v>
      </c>
      <c r="P296" s="21">
        <v>4.3673431140733491E-4</v>
      </c>
      <c r="Q296" s="21">
        <v>3.2464251475679631E-4</v>
      </c>
      <c r="R296" s="21">
        <v>4.4406354099659612E-4</v>
      </c>
      <c r="S296" s="21">
        <v>6.2398586650021714E-4</v>
      </c>
      <c r="T296" s="21">
        <v>2.3835403338627048E-4</v>
      </c>
      <c r="U296" s="21">
        <v>2.3977439298768371E-4</v>
      </c>
      <c r="V296" s="21">
        <v>5.5358708504089069E-4</v>
      </c>
      <c r="W296" s="21">
        <v>3.2208319201703343E-4</v>
      </c>
      <c r="X296" s="21">
        <v>3.9010412532717388E-4</v>
      </c>
      <c r="Y296" s="21">
        <v>4.9029511754007042E-4</v>
      </c>
      <c r="Z296" s="21">
        <v>4.4141373719523984E-4</v>
      </c>
    </row>
    <row r="297" spans="1:26" x14ac:dyDescent="0.2">
      <c r="A297" t="s">
        <v>1168</v>
      </c>
      <c r="C297" s="21">
        <v>1.311213924037339E-4</v>
      </c>
      <c r="D297" s="21">
        <v>3.6433390255952088E-4</v>
      </c>
      <c r="E297" s="21">
        <v>2.9199906438482194E-4</v>
      </c>
      <c r="F297" s="21">
        <v>2.2800663846914908E-4</v>
      </c>
      <c r="G297" s="21">
        <v>2.3873991072772725E-4</v>
      </c>
      <c r="H297" s="21">
        <v>1.4889568827567269E-5</v>
      </c>
      <c r="I297" s="21">
        <v>1.7313380590888662E-3</v>
      </c>
      <c r="J297" s="21">
        <v>1.9336852593317356E-6</v>
      </c>
      <c r="K297" s="21">
        <v>1.0459634639636431E-6</v>
      </c>
      <c r="L297" s="21">
        <v>2.720949143268309E-3</v>
      </c>
      <c r="M297" s="21">
        <v>4.1265119170876418E-6</v>
      </c>
      <c r="N297" s="21">
        <v>1.6000157955563447E-3</v>
      </c>
      <c r="O297" s="21">
        <v>8.9231476720270971E-7</v>
      </c>
      <c r="P297" s="21">
        <v>2.2376576373893785E-4</v>
      </c>
      <c r="Q297" s="21">
        <v>3.8192141922867344E-4</v>
      </c>
      <c r="R297" s="21">
        <v>3.1857998238727411E-4</v>
      </c>
      <c r="S297" s="21">
        <v>4.3676193331219394E-5</v>
      </c>
      <c r="T297" s="21">
        <v>1.7214192982694036E-3</v>
      </c>
      <c r="U297" s="21">
        <v>7.4623587935246523E-4</v>
      </c>
      <c r="V297" s="21">
        <v>6.1148233634131285E-7</v>
      </c>
      <c r="W297" s="21">
        <v>1.8529445016763631E-6</v>
      </c>
      <c r="X297" s="21">
        <v>6.6187697626063901E-7</v>
      </c>
      <c r="Y297" s="21">
        <v>2.6651072467371401E-6</v>
      </c>
      <c r="Z297" s="21">
        <v>8.5931193860846207E-7</v>
      </c>
    </row>
    <row r="298" spans="1:26" x14ac:dyDescent="0.2">
      <c r="A298" t="s">
        <v>554</v>
      </c>
      <c r="C298" s="21">
        <v>2.4814840944886355E-4</v>
      </c>
      <c r="D298" s="21">
        <v>3.6273548127821708E-4</v>
      </c>
      <c r="E298" s="21">
        <v>3.2337063071728598E-4</v>
      </c>
      <c r="F298" s="21">
        <v>3.9111307721473358E-4</v>
      </c>
      <c r="G298" s="21">
        <v>2.8383301017598711E-4</v>
      </c>
      <c r="H298" s="21">
        <v>4.2105464466926499E-4</v>
      </c>
      <c r="I298" s="21">
        <v>2.3812786263963231E-4</v>
      </c>
      <c r="J298" s="21">
        <v>5.8469610153299219E-4</v>
      </c>
      <c r="K298" s="21">
        <v>7.7360119388327181E-4</v>
      </c>
      <c r="L298" s="21">
        <v>4.3080600085689318E-5</v>
      </c>
      <c r="M298" s="21">
        <v>6.1272118954653612E-4</v>
      </c>
      <c r="N298" s="21">
        <v>8.3807474551136728E-5</v>
      </c>
      <c r="O298" s="21">
        <v>6.2771619597752452E-4</v>
      </c>
      <c r="P298" s="21">
        <v>3.8525304060218937E-4</v>
      </c>
      <c r="Q298" s="21">
        <v>2.3922398247184246E-4</v>
      </c>
      <c r="R298" s="21">
        <v>2.9971005708237622E-4</v>
      </c>
      <c r="S298" s="21">
        <v>4.6037712437190209E-4</v>
      </c>
      <c r="T298" s="21">
        <v>1.7200696928052433E-4</v>
      </c>
      <c r="U298" s="21">
        <v>1.4595317158702659E-4</v>
      </c>
      <c r="V298" s="21">
        <v>4.2665779478512101E-4</v>
      </c>
      <c r="W298" s="21">
        <v>3.5601484457503945E-4</v>
      </c>
      <c r="X298" s="21">
        <v>4.7634876837088772E-4</v>
      </c>
      <c r="Y298" s="21">
        <v>4.2260500279576134E-4</v>
      </c>
      <c r="Z298" s="21">
        <v>3.7023997430644815E-4</v>
      </c>
    </row>
    <row r="299" spans="1:26" x14ac:dyDescent="0.2">
      <c r="A299" t="s">
        <v>1665</v>
      </c>
      <c r="C299" s="21">
        <v>3.7142859813601363E-4</v>
      </c>
      <c r="D299" s="21">
        <v>3.6045276046076314E-4</v>
      </c>
      <c r="E299" s="21">
        <v>3.6900074166689806E-4</v>
      </c>
      <c r="F299" s="21">
        <v>3.7556183735355369E-4</v>
      </c>
      <c r="G299" s="21">
        <v>3.106009527719423E-4</v>
      </c>
      <c r="H299" s="21">
        <v>6.3845506471867813E-4</v>
      </c>
      <c r="I299" s="21">
        <v>7.70824839990654E-4</v>
      </c>
      <c r="J299" s="21">
        <v>4.4969064170294852E-4</v>
      </c>
      <c r="K299" s="21">
        <v>3.4160387830197076E-4</v>
      </c>
      <c r="L299" s="21">
        <v>1.0095528573676512E-3</v>
      </c>
      <c r="M299" s="21">
        <v>5.8241127442121114E-4</v>
      </c>
      <c r="N299" s="21">
        <v>8.8878383470982554E-4</v>
      </c>
      <c r="O299" s="21">
        <v>4.4430425288256712E-4</v>
      </c>
      <c r="P299" s="21">
        <v>5.3326745715843473E-4</v>
      </c>
      <c r="Q299" s="21">
        <v>4.7330943895280563E-4</v>
      </c>
      <c r="R299" s="21">
        <v>4.2978108334695684E-4</v>
      </c>
      <c r="S299" s="21">
        <v>5.30306468068688E-4</v>
      </c>
      <c r="T299" s="21">
        <v>7.4458641560082978E-4</v>
      </c>
      <c r="U299" s="21">
        <v>4.4905050626913587E-4</v>
      </c>
      <c r="V299" s="21">
        <v>5.5242548452026261E-4</v>
      </c>
      <c r="W299" s="21">
        <v>1.5559452403333112E-3</v>
      </c>
      <c r="X299" s="21">
        <v>6.3186341083558027E-4</v>
      </c>
      <c r="Y299" s="21">
        <v>6.0260863827737261E-4</v>
      </c>
      <c r="Z299" s="21">
        <v>6.4997563108348301E-4</v>
      </c>
    </row>
    <row r="300" spans="1:26" x14ac:dyDescent="0.2">
      <c r="A300" t="s">
        <v>358</v>
      </c>
      <c r="C300" s="21">
        <v>4.2419805447575223E-4</v>
      </c>
      <c r="D300" s="21">
        <v>3.565967397554459E-4</v>
      </c>
      <c r="E300" s="21">
        <v>4.1184632734495659E-4</v>
      </c>
      <c r="F300" s="21">
        <v>6.0434900521119553E-4</v>
      </c>
      <c r="G300" s="21">
        <v>3.3060993465137603E-4</v>
      </c>
      <c r="H300" s="21">
        <v>7.1710090342683196E-4</v>
      </c>
      <c r="I300" s="21">
        <v>2.9511280321318719E-4</v>
      </c>
      <c r="J300" s="21">
        <v>7.7652643629506283E-4</v>
      </c>
      <c r="K300" s="21">
        <v>3.1954976472911865E-4</v>
      </c>
      <c r="L300" s="21">
        <v>3.6819469278295017E-5</v>
      </c>
      <c r="M300" s="21">
        <v>4.0650988946516243E-4</v>
      </c>
      <c r="N300" s="21">
        <v>1.2564111724586377E-4</v>
      </c>
      <c r="O300" s="21">
        <v>3.9860153102409753E-4</v>
      </c>
      <c r="P300" s="21">
        <v>5.3840879642709451E-4</v>
      </c>
      <c r="Q300" s="21">
        <v>2.8965461512809015E-4</v>
      </c>
      <c r="R300" s="21">
        <v>5.2125693071240753E-4</v>
      </c>
      <c r="S300" s="21">
        <v>6.6049472818710802E-4</v>
      </c>
      <c r="T300" s="21">
        <v>2.4368067523926419E-4</v>
      </c>
      <c r="U300" s="21">
        <v>1.8956241226072661E-4</v>
      </c>
      <c r="V300" s="21">
        <v>6.3500564360619157E-4</v>
      </c>
      <c r="W300" s="21">
        <v>7.5794771047489834E-4</v>
      </c>
      <c r="X300" s="21">
        <v>7.3052564310821836E-4</v>
      </c>
      <c r="Y300" s="21">
        <v>9.2516661301574109E-4</v>
      </c>
      <c r="Z300" s="21">
        <v>6.5367009299363771E-4</v>
      </c>
    </row>
    <row r="301" spans="1:26" x14ac:dyDescent="0.2">
      <c r="A301" t="s">
        <v>1667</v>
      </c>
      <c r="C301" s="21">
        <v>1.5856512681647695E-3</v>
      </c>
      <c r="D301" s="21">
        <v>3.540657729334709E-4</v>
      </c>
      <c r="E301" s="21">
        <v>6.9093570319439155E-4</v>
      </c>
      <c r="F301" s="21">
        <v>2.3101389972328767E-4</v>
      </c>
      <c r="G301" s="21">
        <v>4.7948500437922331E-4</v>
      </c>
      <c r="H301" s="21">
        <v>1.7851448144530693E-5</v>
      </c>
      <c r="I301" s="21">
        <v>1.3959524864124077E-4</v>
      </c>
      <c r="J301" s="21">
        <v>1.7074419499547637E-5</v>
      </c>
      <c r="K301" s="21">
        <v>2.2246838783307944E-5</v>
      </c>
      <c r="L301" s="21">
        <v>2.3434175121894382E-4</v>
      </c>
      <c r="M301" s="21">
        <v>2.197765066446572E-5</v>
      </c>
      <c r="N301" s="21">
        <v>7.450125630161609E-5</v>
      </c>
      <c r="O301" s="21">
        <v>2.0416839706911266E-5</v>
      </c>
      <c r="P301" s="21">
        <v>5.1395869743157214E-4</v>
      </c>
      <c r="Q301" s="21">
        <v>4.7716650252103618E-4</v>
      </c>
      <c r="R301" s="21">
        <v>3.1519539411499026E-4</v>
      </c>
      <c r="S301" s="21">
        <v>1.9050373034326785E-5</v>
      </c>
      <c r="T301" s="21">
        <v>5.824994087171698E-5</v>
      </c>
      <c r="U301" s="21">
        <v>3.9667132183492338E-3</v>
      </c>
      <c r="V301" s="21">
        <v>2.2421384231796825E-5</v>
      </c>
      <c r="W301" s="21">
        <v>3.3859065523628714E-5</v>
      </c>
      <c r="X301" s="21">
        <v>5.9016656583584525E-5</v>
      </c>
      <c r="Y301" s="21">
        <v>2.6173877287424897E-5</v>
      </c>
      <c r="Z301" s="21">
        <v>1.8902826960561569E-5</v>
      </c>
    </row>
    <row r="302" spans="1:26" x14ac:dyDescent="0.2">
      <c r="A302" t="s">
        <v>1551</v>
      </c>
      <c r="C302" s="21">
        <v>4.9096329090674874E-4</v>
      </c>
      <c r="D302" s="21">
        <v>3.5386848326403217E-4</v>
      </c>
      <c r="E302" s="21">
        <v>4.6607092938910215E-4</v>
      </c>
      <c r="F302" s="21">
        <v>2.1840448066788007E-4</v>
      </c>
      <c r="G302" s="21">
        <v>3.5478145175761339E-4</v>
      </c>
      <c r="H302" s="21">
        <v>7.8495281149946836E-6</v>
      </c>
      <c r="I302" s="21">
        <v>1.5683294006093986E-3</v>
      </c>
      <c r="J302" s="21">
        <v>2.7003876185311907E-6</v>
      </c>
      <c r="K302" s="21">
        <v>5.7935594513107267E-6</v>
      </c>
      <c r="L302" s="21">
        <v>1.2854541597731332E-3</v>
      </c>
      <c r="M302" s="21">
        <v>8.0936484407437867E-6</v>
      </c>
      <c r="N302" s="21">
        <v>1.1565864545455221E-3</v>
      </c>
      <c r="O302" s="21">
        <v>6.6052787556770099E-6</v>
      </c>
      <c r="P302" s="21">
        <v>2.5741016716274558E-4</v>
      </c>
      <c r="Q302" s="21">
        <v>4.947900247670074E-4</v>
      </c>
      <c r="R302" s="21">
        <v>2.1928120885545237E-4</v>
      </c>
      <c r="S302" s="21">
        <v>1.2261362770474737E-5</v>
      </c>
      <c r="T302" s="21">
        <v>6.345151895667283E-4</v>
      </c>
      <c r="U302" s="21">
        <v>9.7859285081266698E-4</v>
      </c>
      <c r="V302" s="21">
        <v>1.8962646075158331E-6</v>
      </c>
      <c r="W302" s="21">
        <v>3.5766400300472093E-6</v>
      </c>
      <c r="X302" s="21">
        <v>4.8097560145095606E-6</v>
      </c>
      <c r="Y302" s="21">
        <v>2.8344217270699167E-6</v>
      </c>
      <c r="Z302" s="21">
        <v>1.8087686084296289E-6</v>
      </c>
    </row>
    <row r="303" spans="1:26" x14ac:dyDescent="0.2">
      <c r="A303" t="s">
        <v>1015</v>
      </c>
      <c r="C303" s="21">
        <v>2.03298148115027E-4</v>
      </c>
      <c r="D303" s="21">
        <v>3.4880107383521923E-4</v>
      </c>
      <c r="E303" s="21">
        <v>5.6533706361439322E-4</v>
      </c>
      <c r="F303" s="21">
        <v>5.6409321394770135E-4</v>
      </c>
      <c r="G303" s="21">
        <v>6.4615347115653122E-4</v>
      </c>
      <c r="H303" s="21">
        <v>3.7330275178508415E-7</v>
      </c>
      <c r="I303" s="21">
        <v>1.2052295110997359E-6</v>
      </c>
      <c r="J303" s="21">
        <v>3.2335505869826979E-7</v>
      </c>
      <c r="K303" s="21">
        <v>1.1057361482639677E-7</v>
      </c>
      <c r="L303" s="21">
        <v>6.4975062098304032E-7</v>
      </c>
      <c r="M303" s="21">
        <v>3.5045298366392214E-7</v>
      </c>
      <c r="N303" s="21">
        <v>7.1021759599767053E-7</v>
      </c>
      <c r="O303" s="21">
        <v>3.3445599720555587E-7</v>
      </c>
      <c r="P303" s="21">
        <v>4.5390427210978593E-5</v>
      </c>
      <c r="Q303" s="21">
        <v>1.2239030510741396E-3</v>
      </c>
      <c r="R303" s="21">
        <v>6.1210246467933939E-4</v>
      </c>
      <c r="S303" s="21">
        <v>4.6758242375412075E-7</v>
      </c>
      <c r="T303" s="21">
        <v>8.4109922030519985E-7</v>
      </c>
      <c r="U303" s="21">
        <v>4.680383275208186E-6</v>
      </c>
      <c r="V303" s="21">
        <v>4.2828084485201785E-7</v>
      </c>
      <c r="W303" s="21">
        <v>7.4356564636256225E-7</v>
      </c>
      <c r="X303" s="21">
        <v>6.2130945782671293E-7</v>
      </c>
      <c r="Y303" s="21">
        <v>4.6261981046460207E-7</v>
      </c>
      <c r="Z303" s="21">
        <v>3.7337102654940646E-7</v>
      </c>
    </row>
    <row r="304" spans="1:26" x14ac:dyDescent="0.2">
      <c r="A304" t="s">
        <v>1054</v>
      </c>
      <c r="C304" s="21">
        <v>1.9235096293685871E-4</v>
      </c>
      <c r="D304" s="21">
        <v>3.4800543617202046E-4</v>
      </c>
      <c r="E304" s="21">
        <v>1.9919069078106697E-4</v>
      </c>
      <c r="F304" s="21">
        <v>1.4104432074554969E-4</v>
      </c>
      <c r="G304" s="21">
        <v>2.5025691715499564E-4</v>
      </c>
      <c r="H304" s="21">
        <v>4.1711250152389331E-6</v>
      </c>
      <c r="I304" s="21">
        <v>1.2165510893560746E-3</v>
      </c>
      <c r="J304" s="21">
        <v>2.5746566486779181E-6</v>
      </c>
      <c r="K304" s="21">
        <v>2.2459743322612417E-6</v>
      </c>
      <c r="L304" s="21">
        <v>1.1200896809893941E-3</v>
      </c>
      <c r="M304" s="21">
        <v>4.1296031461509705E-6</v>
      </c>
      <c r="N304" s="21">
        <v>5.0162398623240095E-4</v>
      </c>
      <c r="O304" s="21">
        <v>3.0054264628577874E-6</v>
      </c>
      <c r="P304" s="21">
        <v>1.6082385638585266E-4</v>
      </c>
      <c r="Q304" s="21">
        <v>1.6858024763759811E-4</v>
      </c>
      <c r="R304" s="21">
        <v>2.4084880957497319E-4</v>
      </c>
      <c r="S304" s="21">
        <v>1.2545908369014969E-5</v>
      </c>
      <c r="T304" s="21">
        <v>1.1945362426998985E-3</v>
      </c>
      <c r="U304" s="21">
        <v>9.9447023479798868E-4</v>
      </c>
      <c r="V304" s="21">
        <v>3.229576908821675E-6</v>
      </c>
      <c r="W304" s="21">
        <v>5.1889569905846152E-6</v>
      </c>
      <c r="X304" s="21">
        <v>4.2449139130243689E-6</v>
      </c>
      <c r="Y304" s="21">
        <v>3.9850007685911826E-6</v>
      </c>
      <c r="Z304" s="21">
        <v>3.5628727418013066E-6</v>
      </c>
    </row>
    <row r="305" spans="1:26" x14ac:dyDescent="0.2">
      <c r="A305" t="s">
        <v>1606</v>
      </c>
      <c r="C305" s="21">
        <v>1.3996226696102017E-4</v>
      </c>
      <c r="D305" s="21">
        <v>3.4762213460051749E-4</v>
      </c>
      <c r="E305" s="21">
        <v>2.3237933860531296E-4</v>
      </c>
      <c r="F305" s="21">
        <v>1.753557437007514E-4</v>
      </c>
      <c r="G305" s="21">
        <v>2.368915699878806E-4</v>
      </c>
      <c r="H305" s="21">
        <v>7.2006775366368741E-5</v>
      </c>
      <c r="I305" s="21">
        <v>1.3971143509743603E-3</v>
      </c>
      <c r="J305" s="21">
        <v>4.9897718564245872E-5</v>
      </c>
      <c r="K305" s="21">
        <v>3.359038974638284E-5</v>
      </c>
      <c r="L305" s="21">
        <v>2.009742656422044E-3</v>
      </c>
      <c r="M305" s="21">
        <v>3.1026904761356043E-5</v>
      </c>
      <c r="N305" s="21">
        <v>1.5283794251658685E-3</v>
      </c>
      <c r="O305" s="21">
        <v>2.8919335878615535E-5</v>
      </c>
      <c r="P305" s="21">
        <v>3.2018064044511875E-4</v>
      </c>
      <c r="Q305" s="21">
        <v>4.5918663880081128E-4</v>
      </c>
      <c r="R305" s="21">
        <v>3.8785789809909447E-4</v>
      </c>
      <c r="S305" s="21">
        <v>2.3593356687478463E-4</v>
      </c>
      <c r="T305" s="21">
        <v>1.0978497832021903E-3</v>
      </c>
      <c r="U305" s="21">
        <v>4.9736237699984605E-4</v>
      </c>
      <c r="V305" s="21">
        <v>2.9918175982626164E-5</v>
      </c>
      <c r="W305" s="21">
        <v>3.717479476509396E-5</v>
      </c>
      <c r="X305" s="21">
        <v>2.034508227659763E-5</v>
      </c>
      <c r="Y305" s="21">
        <v>6.2976764583268566E-5</v>
      </c>
      <c r="Z305" s="21">
        <v>5.4528234936497594E-5</v>
      </c>
    </row>
    <row r="306" spans="1:26" x14ac:dyDescent="0.2">
      <c r="A306" t="s">
        <v>1049</v>
      </c>
      <c r="C306" s="21">
        <v>2.0476781796523733E-4</v>
      </c>
      <c r="D306" s="21">
        <v>3.4602848419784259E-4</v>
      </c>
      <c r="E306" s="21">
        <v>2.9726311709782805E-4</v>
      </c>
      <c r="F306" s="21">
        <v>3.6890347283952308E-4</v>
      </c>
      <c r="G306" s="21">
        <v>4.1637576427461747E-4</v>
      </c>
      <c r="H306" s="21">
        <v>3.0390124543335964E-8</v>
      </c>
      <c r="I306" s="21">
        <v>4.6119794128736527E-7</v>
      </c>
      <c r="J306" s="21">
        <v>3.9492472385642873E-9</v>
      </c>
      <c r="K306" s="21">
        <v>0</v>
      </c>
      <c r="L306" s="21">
        <v>2.4660816296997159E-7</v>
      </c>
      <c r="M306" s="21">
        <v>4.8507880829179455E-9</v>
      </c>
      <c r="N306" s="21">
        <v>2.1623986613945565E-8</v>
      </c>
      <c r="O306" s="21">
        <v>3.3216989309849999E-9</v>
      </c>
      <c r="P306" s="21">
        <v>4.7361757602671687E-5</v>
      </c>
      <c r="Q306" s="21">
        <v>4.6864644445634296E-4</v>
      </c>
      <c r="R306" s="21">
        <v>4.0447375654385754E-4</v>
      </c>
      <c r="S306" s="21">
        <v>2.1816089758003637E-8</v>
      </c>
      <c r="T306" s="21">
        <v>3.115257755965482E-8</v>
      </c>
      <c r="U306" s="21">
        <v>8.7861899477002183E-6</v>
      </c>
      <c r="V306" s="21">
        <v>1.4660031366268051E-9</v>
      </c>
      <c r="W306" s="21">
        <v>0</v>
      </c>
      <c r="X306" s="21">
        <v>4.0213183497151813E-8</v>
      </c>
      <c r="Y306" s="21">
        <v>1.3083139871374767E-8</v>
      </c>
      <c r="Z306" s="21">
        <v>8.4629872175599727E-9</v>
      </c>
    </row>
    <row r="307" spans="1:26" x14ac:dyDescent="0.2">
      <c r="A307" t="s">
        <v>1602</v>
      </c>
      <c r="C307" s="21">
        <v>2.9892750566841219E-4</v>
      </c>
      <c r="D307" s="21">
        <v>3.4221918145528818E-4</v>
      </c>
      <c r="E307" s="21">
        <v>2.5020951866011132E-4</v>
      </c>
      <c r="F307" s="21">
        <v>3.0531714509371443E-4</v>
      </c>
      <c r="G307" s="21">
        <v>2.6114063512736182E-4</v>
      </c>
      <c r="H307" s="21">
        <v>5.6154385834958668E-4</v>
      </c>
      <c r="I307" s="21">
        <v>2.9595299836639107E-4</v>
      </c>
      <c r="J307" s="21">
        <v>4.7514493593480149E-4</v>
      </c>
      <c r="K307" s="21">
        <v>1.4305315741124276E-3</v>
      </c>
      <c r="L307" s="21">
        <v>3.0467262239262282E-5</v>
      </c>
      <c r="M307" s="21">
        <v>1.2254630815095584E-3</v>
      </c>
      <c r="N307" s="21">
        <v>4.4199808607488017E-5</v>
      </c>
      <c r="O307" s="21">
        <v>1.68732269587182E-3</v>
      </c>
      <c r="P307" s="21">
        <v>3.6697615880590449E-4</v>
      </c>
      <c r="Q307" s="21">
        <v>3.5430086861613978E-4</v>
      </c>
      <c r="R307" s="21">
        <v>2.7393249894045834E-4</v>
      </c>
      <c r="S307" s="21">
        <v>4.1437120279858285E-4</v>
      </c>
      <c r="T307" s="21">
        <v>1.6059456341322315E-4</v>
      </c>
      <c r="U307" s="21">
        <v>1.6255578487609821E-4</v>
      </c>
      <c r="V307" s="21">
        <v>2.472847767772441E-4</v>
      </c>
      <c r="W307" s="21">
        <v>2.5986299162948515E-4</v>
      </c>
      <c r="X307" s="21">
        <v>3.1713206501677893E-4</v>
      </c>
      <c r="Y307" s="21">
        <v>3.9074441222817347E-4</v>
      </c>
      <c r="Z307" s="21">
        <v>3.2867202864539656E-4</v>
      </c>
    </row>
    <row r="308" spans="1:26" x14ac:dyDescent="0.2">
      <c r="A308" t="s">
        <v>610</v>
      </c>
      <c r="C308" s="21">
        <v>4.4129385895027846E-4</v>
      </c>
      <c r="D308" s="21">
        <v>3.4154576354751803E-4</v>
      </c>
      <c r="E308" s="21">
        <v>4.2298547117020806E-4</v>
      </c>
      <c r="F308" s="21">
        <v>2.2798807200108149E-4</v>
      </c>
      <c r="G308" s="21">
        <v>4.756095836197795E-4</v>
      </c>
      <c r="H308" s="21">
        <v>2.7776123033981992E-5</v>
      </c>
      <c r="I308" s="21">
        <v>6.3335937964777871E-4</v>
      </c>
      <c r="J308" s="21">
        <v>1.3609006772361573E-5</v>
      </c>
      <c r="K308" s="21">
        <v>6.2371565655633998E-6</v>
      </c>
      <c r="L308" s="21">
        <v>8.4464904042241416E-4</v>
      </c>
      <c r="M308" s="21">
        <v>1.2710299027715396E-5</v>
      </c>
      <c r="N308" s="21">
        <v>8.5582721246043074E-4</v>
      </c>
      <c r="O308" s="21">
        <v>2.1673794647216445E-5</v>
      </c>
      <c r="P308" s="21">
        <v>2.3900984101161358E-4</v>
      </c>
      <c r="Q308" s="21">
        <v>4.9916248496766503E-4</v>
      </c>
      <c r="R308" s="21">
        <v>3.2879546844746994E-4</v>
      </c>
      <c r="S308" s="21">
        <v>3.556357506431506E-5</v>
      </c>
      <c r="T308" s="21">
        <v>8.1302968587931628E-4</v>
      </c>
      <c r="U308" s="21">
        <v>1.0652550520857931E-3</v>
      </c>
      <c r="V308" s="21">
        <v>7.8523375855955239E-6</v>
      </c>
      <c r="W308" s="21">
        <v>1.1421730949080588E-5</v>
      </c>
      <c r="X308" s="21">
        <v>5.3159184560485107E-6</v>
      </c>
      <c r="Y308" s="21">
        <v>1.2022587107102773E-5</v>
      </c>
      <c r="Z308" s="21">
        <v>1.3191739277376357E-5</v>
      </c>
    </row>
    <row r="309" spans="1:26" x14ac:dyDescent="0.2">
      <c r="A309" t="s">
        <v>1426</v>
      </c>
      <c r="C309" s="21">
        <v>2.053285812107182E-3</v>
      </c>
      <c r="D309" s="21">
        <v>3.4004786299374174E-4</v>
      </c>
      <c r="E309" s="21">
        <v>1.6083666056322121E-3</v>
      </c>
      <c r="F309" s="21">
        <v>3.6316806270932848E-4</v>
      </c>
      <c r="G309" s="21">
        <v>5.5905987568966541E-4</v>
      </c>
      <c r="H309" s="21">
        <v>1.4971184205342698E-6</v>
      </c>
      <c r="I309" s="21">
        <v>4.648972217395053E-6</v>
      </c>
      <c r="J309" s="21">
        <v>1.0959601445557542E-6</v>
      </c>
      <c r="K309" s="21">
        <v>1.1999787155555508E-6</v>
      </c>
      <c r="L309" s="21">
        <v>1.5408518035619768E-6</v>
      </c>
      <c r="M309" s="21">
        <v>9.5913229517868414E-7</v>
      </c>
      <c r="N309" s="21">
        <v>1.0412609931625379E-6</v>
      </c>
      <c r="O309" s="21">
        <v>1.4169329137598563E-6</v>
      </c>
      <c r="P309" s="21">
        <v>3.2732462061360753E-4</v>
      </c>
      <c r="Q309" s="21">
        <v>3.3021780610152185E-4</v>
      </c>
      <c r="R309" s="21">
        <v>1.3178409551785686E-4</v>
      </c>
      <c r="S309" s="21">
        <v>1.5741376679098778E-6</v>
      </c>
      <c r="T309" s="21">
        <v>1.1666095211045788E-6</v>
      </c>
      <c r="U309" s="21">
        <v>1.6030595108093285E-5</v>
      </c>
      <c r="V309" s="21">
        <v>2.6139855026506276E-6</v>
      </c>
      <c r="W309" s="21">
        <v>3.2380622895550254E-6</v>
      </c>
      <c r="X309" s="21">
        <v>6.9458574829448335E-6</v>
      </c>
      <c r="Y309" s="21">
        <v>2.0259104677546186E-6</v>
      </c>
      <c r="Z309" s="21">
        <v>1.7902729435560998E-6</v>
      </c>
    </row>
    <row r="310" spans="1:26" x14ac:dyDescent="0.2">
      <c r="A310" t="s">
        <v>1595</v>
      </c>
      <c r="C310" s="21">
        <v>2.1567364837861498E-4</v>
      </c>
      <c r="D310" s="21">
        <v>3.3965245644282144E-4</v>
      </c>
      <c r="E310" s="21">
        <v>2.8106258604117343E-4</v>
      </c>
      <c r="F310" s="21">
        <v>3.2960397503525781E-4</v>
      </c>
      <c r="G310" s="21">
        <v>2.5798307745779033E-4</v>
      </c>
      <c r="H310" s="21">
        <v>3.8325883734113863E-4</v>
      </c>
      <c r="I310" s="21">
        <v>2.7504022651884285E-4</v>
      </c>
      <c r="J310" s="21">
        <v>4.2704338936049057E-4</v>
      </c>
      <c r="K310" s="21">
        <v>7.9795407190188581E-5</v>
      </c>
      <c r="L310" s="21">
        <v>2.726483161998429E-4</v>
      </c>
      <c r="M310" s="21">
        <v>8.0478369015135219E-5</v>
      </c>
      <c r="N310" s="21">
        <v>5.1434360042919432E-4</v>
      </c>
      <c r="O310" s="21">
        <v>6.0603213835733702E-5</v>
      </c>
      <c r="P310" s="21">
        <v>7.7312623889215645E-4</v>
      </c>
      <c r="Q310" s="21">
        <v>7.7577885250006086E-4</v>
      </c>
      <c r="R310" s="21">
        <v>7.785536021366632E-4</v>
      </c>
      <c r="S310" s="21">
        <v>9.5909092342402692E-4</v>
      </c>
      <c r="T310" s="21">
        <v>4.5557827114034709E-4</v>
      </c>
      <c r="U310" s="21">
        <v>5.2304548529355705E-4</v>
      </c>
      <c r="V310" s="21">
        <v>1.8259284954671258E-4</v>
      </c>
      <c r="W310" s="21">
        <v>1.0470565896077136E-4</v>
      </c>
      <c r="X310" s="21">
        <v>1.3533937709130439E-4</v>
      </c>
      <c r="Y310" s="21">
        <v>3.6004375519135308E-4</v>
      </c>
      <c r="Z310" s="21">
        <v>1.7984563832671523E-4</v>
      </c>
    </row>
    <row r="311" spans="1:26" x14ac:dyDescent="0.2">
      <c r="A311" t="s">
        <v>885</v>
      </c>
      <c r="C311" s="21">
        <v>2.9628590745952541E-4</v>
      </c>
      <c r="D311" s="21">
        <v>3.3830872909899E-4</v>
      </c>
      <c r="E311" s="21">
        <v>2.8086078993869038E-4</v>
      </c>
      <c r="F311" s="21">
        <v>3.1694528253404494E-4</v>
      </c>
      <c r="G311" s="21">
        <v>2.7198267459821863E-4</v>
      </c>
      <c r="H311" s="21">
        <v>6.4799120213669377E-4</v>
      </c>
      <c r="I311" s="21">
        <v>2.2452218632351939E-4</v>
      </c>
      <c r="J311" s="21">
        <v>7.2337267587500604E-4</v>
      </c>
      <c r="K311" s="21">
        <v>1.0107675037323708E-3</v>
      </c>
      <c r="L311" s="21">
        <v>1.0980085519910614E-5</v>
      </c>
      <c r="M311" s="21">
        <v>8.6763138187267899E-4</v>
      </c>
      <c r="N311" s="21">
        <v>1.4370558745175283E-5</v>
      </c>
      <c r="O311" s="21">
        <v>9.4418281390789465E-4</v>
      </c>
      <c r="P311" s="21">
        <v>4.2339096592066561E-4</v>
      </c>
      <c r="Q311" s="21">
        <v>3.3228450483442005E-4</v>
      </c>
      <c r="R311" s="21">
        <v>2.5187206475823078E-4</v>
      </c>
      <c r="S311" s="21">
        <v>4.907994970625916E-4</v>
      </c>
      <c r="T311" s="21">
        <v>1.5296134740826707E-4</v>
      </c>
      <c r="U311" s="21">
        <v>1.3754204800366394E-4</v>
      </c>
      <c r="V311" s="21">
        <v>4.1295883119658487E-4</v>
      </c>
      <c r="W311" s="21">
        <v>3.2376582297830698E-4</v>
      </c>
      <c r="X311" s="21">
        <v>5.2408749588691412E-4</v>
      </c>
      <c r="Y311" s="21">
        <v>3.9460328530317918E-4</v>
      </c>
      <c r="Z311" s="21">
        <v>4.0885209225931658E-4</v>
      </c>
    </row>
    <row r="312" spans="1:26" x14ac:dyDescent="0.2">
      <c r="A312" t="s">
        <v>391</v>
      </c>
      <c r="C312" s="21">
        <v>3.5776419628074692E-4</v>
      </c>
      <c r="D312" s="21">
        <v>3.3682582133322459E-4</v>
      </c>
      <c r="E312" s="21">
        <v>3.5933187976141005E-4</v>
      </c>
      <c r="F312" s="21">
        <v>1.8227285207976816E-4</v>
      </c>
      <c r="G312" s="21">
        <v>3.1037463957166129E-4</v>
      </c>
      <c r="H312" s="21">
        <v>8.8669507161329667E-6</v>
      </c>
      <c r="I312" s="21">
        <v>1.5445758341169154E-3</v>
      </c>
      <c r="J312" s="21">
        <v>2.2487865223604959E-6</v>
      </c>
      <c r="K312" s="21">
        <v>3.7486311242228571E-6</v>
      </c>
      <c r="L312" s="21">
        <v>1.2448326611165616E-3</v>
      </c>
      <c r="M312" s="21">
        <v>5.5616070218381732E-6</v>
      </c>
      <c r="N312" s="21">
        <v>8.5264833942811584E-4</v>
      </c>
      <c r="O312" s="21">
        <v>7.941549836789926E-6</v>
      </c>
      <c r="P312" s="21">
        <v>1.3978823985184635E-4</v>
      </c>
      <c r="Q312" s="21">
        <v>4.1580539457971118E-4</v>
      </c>
      <c r="R312" s="21">
        <v>1.6464306531414181E-4</v>
      </c>
      <c r="S312" s="21">
        <v>9.9351064540337956E-6</v>
      </c>
      <c r="T312" s="21">
        <v>8.585815019112699E-4</v>
      </c>
      <c r="U312" s="21">
        <v>7.5703647463970958E-4</v>
      </c>
      <c r="V312" s="21">
        <v>3.0317346621319214E-6</v>
      </c>
      <c r="W312" s="21">
        <v>4.3679561437565192E-6</v>
      </c>
      <c r="X312" s="21">
        <v>4.089779136802185E-6</v>
      </c>
      <c r="Y312" s="21">
        <v>2.9152265594821159E-6</v>
      </c>
      <c r="Z312" s="21">
        <v>1.9478012297832195E-6</v>
      </c>
    </row>
    <row r="313" spans="1:26" x14ac:dyDescent="0.2">
      <c r="A313" t="s">
        <v>2018</v>
      </c>
      <c r="C313" s="21">
        <v>3.6058996064864416E-4</v>
      </c>
      <c r="D313" s="21">
        <v>3.3672579876384821E-4</v>
      </c>
      <c r="E313" s="21">
        <v>3.4466690294727217E-4</v>
      </c>
      <c r="F313" s="21">
        <v>3.7888110265581372E-4</v>
      </c>
      <c r="G313" s="21">
        <v>2.7505507906096872E-4</v>
      </c>
      <c r="H313" s="21">
        <v>6.2520389346440051E-4</v>
      </c>
      <c r="I313" s="21">
        <v>3.6541269359208493E-4</v>
      </c>
      <c r="J313" s="21">
        <v>4.9395432986286349E-4</v>
      </c>
      <c r="K313" s="21">
        <v>1.3035807866332036E-3</v>
      </c>
      <c r="L313" s="21">
        <v>7.7503612330598559E-5</v>
      </c>
      <c r="M313" s="21">
        <v>9.8135353480438862E-4</v>
      </c>
      <c r="N313" s="21">
        <v>7.1047973687743374E-5</v>
      </c>
      <c r="O313" s="21">
        <v>9.0691570562472694E-4</v>
      </c>
      <c r="P313" s="21">
        <v>4.4414482658519059E-4</v>
      </c>
      <c r="Q313" s="21">
        <v>5.0784932847447895E-4</v>
      </c>
      <c r="R313" s="21">
        <v>4.2858785723708445E-4</v>
      </c>
      <c r="S313" s="21">
        <v>4.5803834783229348E-4</v>
      </c>
      <c r="T313" s="21">
        <v>2.0619348553561168E-4</v>
      </c>
      <c r="U313" s="21">
        <v>2.1452945359250292E-4</v>
      </c>
      <c r="V313" s="21">
        <v>3.5281643159748886E-4</v>
      </c>
      <c r="W313" s="21">
        <v>3.414882067236647E-4</v>
      </c>
      <c r="X313" s="21">
        <v>3.8104532026669039E-4</v>
      </c>
      <c r="Y313" s="21">
        <v>4.5726679130210566E-4</v>
      </c>
      <c r="Z313" s="21">
        <v>4.4199987186018419E-4</v>
      </c>
    </row>
    <row r="314" spans="1:26" x14ac:dyDescent="0.2">
      <c r="A314" t="s">
        <v>1311</v>
      </c>
      <c r="C314" s="21">
        <v>3.442227793059925E-4</v>
      </c>
      <c r="D314" s="21">
        <v>3.3594288910732204E-4</v>
      </c>
      <c r="E314" s="21">
        <v>2.8523571582664877E-4</v>
      </c>
      <c r="F314" s="21">
        <v>3.64257339218214E-4</v>
      </c>
      <c r="G314" s="21">
        <v>2.6810554085002013E-4</v>
      </c>
      <c r="H314" s="21">
        <v>6.5761575829112733E-4</v>
      </c>
      <c r="I314" s="21">
        <v>3.04860005024058E-4</v>
      </c>
      <c r="J314" s="21">
        <v>5.6536425583376786E-4</v>
      </c>
      <c r="K314" s="21">
        <v>8.6591224615258018E-5</v>
      </c>
      <c r="L314" s="21">
        <v>1.3077369193855576E-4</v>
      </c>
      <c r="M314" s="21">
        <v>1.0554070234950654E-4</v>
      </c>
      <c r="N314" s="21">
        <v>9.3721181988632815E-5</v>
      </c>
      <c r="O314" s="21">
        <v>1.213664038683246E-4</v>
      </c>
      <c r="P314" s="21">
        <v>7.4535789422918735E-5</v>
      </c>
      <c r="Q314" s="21">
        <v>9.3493470257496403E-5</v>
      </c>
      <c r="R314" s="21">
        <v>4.9043182577882213E-5</v>
      </c>
      <c r="S314" s="21">
        <v>7.2747977058190675E-5</v>
      </c>
      <c r="T314" s="21">
        <v>7.8192789534621844E-5</v>
      </c>
      <c r="U314" s="21">
        <v>3.9764253127398668E-5</v>
      </c>
      <c r="V314" s="21">
        <v>8.0912583967435091E-5</v>
      </c>
      <c r="W314" s="21">
        <v>2.2226680851475039E-4</v>
      </c>
      <c r="X314" s="21">
        <v>9.7503275468004206E-5</v>
      </c>
      <c r="Y314" s="21">
        <v>1.0677154130968399E-4</v>
      </c>
      <c r="Z314" s="21">
        <v>1.5201773375529259E-4</v>
      </c>
    </row>
    <row r="315" spans="1:26" x14ac:dyDescent="0.2">
      <c r="A315" t="s">
        <v>1600</v>
      </c>
      <c r="C315" s="21">
        <v>1.0729121369409774E-4</v>
      </c>
      <c r="D315" s="21">
        <v>3.3316462360156752E-4</v>
      </c>
      <c r="E315" s="21">
        <v>3.3952233026842083E-4</v>
      </c>
      <c r="F315" s="21">
        <v>6.872293695613632E-4</v>
      </c>
      <c r="G315" s="21">
        <v>6.023650888192433E-4</v>
      </c>
      <c r="H315" s="21">
        <v>2.6985608257323874E-7</v>
      </c>
      <c r="I315" s="21">
        <v>4.5886479265142396E-6</v>
      </c>
      <c r="J315" s="21">
        <v>1.5329815722843887E-7</v>
      </c>
      <c r="K315" s="21">
        <v>1.359650371307319E-7</v>
      </c>
      <c r="L315" s="21">
        <v>5.8075796361113437E-6</v>
      </c>
      <c r="M315" s="21">
        <v>1.1078967789655331E-7</v>
      </c>
      <c r="N315" s="21">
        <v>1.1055423766868239E-5</v>
      </c>
      <c r="O315" s="21">
        <v>1.4800101460254909E-7</v>
      </c>
      <c r="P315" s="21">
        <v>3.3606821214113736E-5</v>
      </c>
      <c r="Q315" s="21">
        <v>8.4062229720202673E-4</v>
      </c>
      <c r="R315" s="21">
        <v>5.0063546689541906E-4</v>
      </c>
      <c r="S315" s="21">
        <v>3.7175880153072557E-7</v>
      </c>
      <c r="T315" s="21">
        <v>3.6443571152543515E-6</v>
      </c>
      <c r="U315" s="21">
        <v>1.8023491653542026E-5</v>
      </c>
      <c r="V315" s="21">
        <v>2.577031114448915E-7</v>
      </c>
      <c r="W315" s="21">
        <v>5.335882813392059E-7</v>
      </c>
      <c r="X315" s="21">
        <v>1.1149899885948056E-6</v>
      </c>
      <c r="Y315" s="21">
        <v>3.1611076851451452E-7</v>
      </c>
      <c r="Z315" s="21">
        <v>2.5448476034613392E-7</v>
      </c>
    </row>
    <row r="316" spans="1:26" x14ac:dyDescent="0.2">
      <c r="A316" t="s">
        <v>1354</v>
      </c>
      <c r="C316" s="21">
        <v>2.893181356188831E-5</v>
      </c>
      <c r="D316" s="21">
        <v>3.3286327124302248E-4</v>
      </c>
      <c r="E316" s="21">
        <v>9.0450920146375438E-5</v>
      </c>
      <c r="F316" s="21">
        <v>6.8452184031067597E-4</v>
      </c>
      <c r="G316" s="21">
        <v>8.0192378949316004E-4</v>
      </c>
      <c r="H316" s="21">
        <v>6.99318930473211E-8</v>
      </c>
      <c r="I316" s="21">
        <v>4.5634470293045932E-7</v>
      </c>
      <c r="J316" s="21">
        <v>5.1640339416921321E-9</v>
      </c>
      <c r="K316" s="21">
        <v>0</v>
      </c>
      <c r="L316" s="21">
        <v>1.5919669363667E-7</v>
      </c>
      <c r="M316" s="21">
        <v>0</v>
      </c>
      <c r="N316" s="21">
        <v>6.9194121198103967E-10</v>
      </c>
      <c r="O316" s="21">
        <v>2.4603183329986143E-9</v>
      </c>
      <c r="P316" s="21">
        <v>8.0745222332539905E-6</v>
      </c>
      <c r="Q316" s="21">
        <v>6.6380585148872063E-4</v>
      </c>
      <c r="R316" s="21">
        <v>8.4648741509859334E-4</v>
      </c>
      <c r="S316" s="21">
        <v>0</v>
      </c>
      <c r="T316" s="21">
        <v>7.1748997048198761E-8</v>
      </c>
      <c r="U316" s="21">
        <v>2.7845437774770456E-6</v>
      </c>
      <c r="V316" s="21">
        <v>3.100119802495648E-8</v>
      </c>
      <c r="W316" s="21">
        <v>1.2656481453546844E-8</v>
      </c>
      <c r="X316" s="21">
        <v>3.7519128928630041E-8</v>
      </c>
      <c r="Y316" s="21">
        <v>2.0249457996179453E-8</v>
      </c>
      <c r="Z316" s="21">
        <v>1.8670961377381053E-9</v>
      </c>
    </row>
    <row r="317" spans="1:26" x14ac:dyDescent="0.2">
      <c r="A317" t="s">
        <v>1303</v>
      </c>
      <c r="C317" s="21">
        <v>5.8242720252113894E-5</v>
      </c>
      <c r="D317" s="21">
        <v>3.3241473834437425E-4</v>
      </c>
      <c r="E317" s="21">
        <v>1.4771327691033754E-4</v>
      </c>
      <c r="F317" s="21">
        <v>7.9838659872053297E-5</v>
      </c>
      <c r="G317" s="21">
        <v>2.7527971336269326E-4</v>
      </c>
      <c r="H317" s="21">
        <v>2.7856641725343549E-6</v>
      </c>
      <c r="I317" s="21">
        <v>7.7349107316217441E-4</v>
      </c>
      <c r="J317" s="21">
        <v>1.4093496011265951E-7</v>
      </c>
      <c r="K317" s="21">
        <v>1.4040452698896647E-7</v>
      </c>
      <c r="L317" s="21">
        <v>5.906580826548633E-4</v>
      </c>
      <c r="M317" s="21">
        <v>1.146411884914513E-6</v>
      </c>
      <c r="N317" s="21">
        <v>6.22098099575126E-4</v>
      </c>
      <c r="O317" s="21">
        <v>1.3974118221217024E-7</v>
      </c>
      <c r="P317" s="21">
        <v>1.2294048621646933E-4</v>
      </c>
      <c r="Q317" s="21">
        <v>1.7262122383508049E-4</v>
      </c>
      <c r="R317" s="21">
        <v>1.1287791899761283E-4</v>
      </c>
      <c r="S317" s="21">
        <v>1.3528109016756285E-5</v>
      </c>
      <c r="T317" s="21">
        <v>8.0361574336745303E-4</v>
      </c>
      <c r="U317" s="21">
        <v>2.2836727059005705E-4</v>
      </c>
      <c r="V317" s="21">
        <v>1.3386668143539306E-7</v>
      </c>
      <c r="W317" s="21">
        <v>9.324446854091715E-7</v>
      </c>
      <c r="X317" s="21">
        <v>1.9361017956783727E-7</v>
      </c>
      <c r="Y317" s="21">
        <v>4.731264170337149E-7</v>
      </c>
      <c r="Z317" s="21">
        <v>1.226684378631784E-7</v>
      </c>
    </row>
    <row r="318" spans="1:26" x14ac:dyDescent="0.2">
      <c r="A318" t="s">
        <v>1377</v>
      </c>
      <c r="C318" s="21">
        <v>2.1477673068444574E-5</v>
      </c>
      <c r="D318" s="21">
        <v>3.3183147622286647E-4</v>
      </c>
      <c r="E318" s="21">
        <v>5.5769737893069557E-5</v>
      </c>
      <c r="F318" s="21">
        <v>3.0647992870272184E-4</v>
      </c>
      <c r="G318" s="21">
        <v>5.3857074149765238E-4</v>
      </c>
      <c r="H318" s="21">
        <v>1.4008352787721443E-7</v>
      </c>
      <c r="I318" s="21">
        <v>4.6245496441934581E-7</v>
      </c>
      <c r="J318" s="21">
        <v>3.7242187814199881E-7</v>
      </c>
      <c r="K318" s="21">
        <v>9.3252597760910702E-8</v>
      </c>
      <c r="L318" s="21">
        <v>3.6737057852552282E-7</v>
      </c>
      <c r="M318" s="21">
        <v>3.0117841584003466E-8</v>
      </c>
      <c r="N318" s="21">
        <v>4.2867165927981386E-7</v>
      </c>
      <c r="O318" s="21">
        <v>7.5650374164142702E-8</v>
      </c>
      <c r="P318" s="21">
        <v>5.3516216057365486E-6</v>
      </c>
      <c r="Q318" s="21">
        <v>2.3525746282307167E-4</v>
      </c>
      <c r="R318" s="21">
        <v>6.9113243502493611E-4</v>
      </c>
      <c r="S318" s="21">
        <v>6.0386291767767173E-8</v>
      </c>
      <c r="T318" s="21">
        <v>4.7167753780839994E-7</v>
      </c>
      <c r="U318" s="21">
        <v>1.5034560032867849E-6</v>
      </c>
      <c r="V318" s="21">
        <v>1.8005633140358096E-7</v>
      </c>
      <c r="W318" s="21">
        <v>3.6040492315086122E-7</v>
      </c>
      <c r="X318" s="21">
        <v>8.3843633686109018E-7</v>
      </c>
      <c r="Y318" s="21">
        <v>1.354613001900315E-7</v>
      </c>
      <c r="Z318" s="21">
        <v>2.0809118875768524E-7</v>
      </c>
    </row>
    <row r="319" spans="1:26" x14ac:dyDescent="0.2">
      <c r="A319" t="s">
        <v>1828</v>
      </c>
      <c r="C319" s="21">
        <v>3.4200342760259753E-3</v>
      </c>
      <c r="D319" s="21">
        <v>3.2884186181184576E-4</v>
      </c>
      <c r="E319" s="21">
        <v>9.7382807698503753E-4</v>
      </c>
      <c r="F319" s="21">
        <v>6.3440692395754915E-4</v>
      </c>
      <c r="G319" s="21">
        <v>7.6601762679178093E-4</v>
      </c>
      <c r="H319" s="21">
        <v>2.5704535529781702E-7</v>
      </c>
      <c r="I319" s="21">
        <v>4.8826953129267055E-6</v>
      </c>
      <c r="J319" s="21">
        <v>3.324427396696568E-8</v>
      </c>
      <c r="K319" s="21">
        <v>1.2683560095068711E-7</v>
      </c>
      <c r="L319" s="21">
        <v>1.6103304687818758E-6</v>
      </c>
      <c r="M319" s="21">
        <v>5.63448564561705E-8</v>
      </c>
      <c r="N319" s="21">
        <v>4.2057594709963568E-7</v>
      </c>
      <c r="O319" s="21">
        <v>5.0115876898871162E-8</v>
      </c>
      <c r="P319" s="21">
        <v>1.0457291144009295E-3</v>
      </c>
      <c r="Q319" s="21">
        <v>1.2356871936471188E-3</v>
      </c>
      <c r="R319" s="21">
        <v>5.3614853630257382E-4</v>
      </c>
      <c r="S319" s="21">
        <v>1.2039915896540163E-7</v>
      </c>
      <c r="T319" s="21">
        <v>6.1136473849722525E-7</v>
      </c>
      <c r="U319" s="21">
        <v>3.8167447953804667E-5</v>
      </c>
      <c r="V319" s="21">
        <v>2.4967458838489411E-7</v>
      </c>
      <c r="W319" s="21">
        <v>1.0146676160855245E-6</v>
      </c>
      <c r="X319" s="21">
        <v>1.4542148176045622E-6</v>
      </c>
      <c r="Y319" s="21">
        <v>1.4359607829960239E-7</v>
      </c>
      <c r="Z319" s="21">
        <v>2.5895482119435313E-7</v>
      </c>
    </row>
    <row r="320" spans="1:26" x14ac:dyDescent="0.2">
      <c r="A320" t="s">
        <v>1192</v>
      </c>
      <c r="C320" s="21">
        <v>1.3375697350819133E-4</v>
      </c>
      <c r="D320" s="21">
        <v>3.2650629016430031E-4</v>
      </c>
      <c r="E320" s="21">
        <v>2.4170729464488054E-4</v>
      </c>
      <c r="F320" s="21">
        <v>1.9830969998178727E-4</v>
      </c>
      <c r="G320" s="21">
        <v>2.2557721414244065E-4</v>
      </c>
      <c r="H320" s="21">
        <v>1.8054122058094054E-6</v>
      </c>
      <c r="I320" s="21">
        <v>1.3548331791917883E-3</v>
      </c>
      <c r="J320" s="21">
        <v>3.6852566614843033E-7</v>
      </c>
      <c r="K320" s="21">
        <v>7.033412322931839E-8</v>
      </c>
      <c r="L320" s="21">
        <v>2.7610201119663792E-3</v>
      </c>
      <c r="M320" s="21">
        <v>8.3430380056673399E-7</v>
      </c>
      <c r="N320" s="21">
        <v>7.6636393976966849E-4</v>
      </c>
      <c r="O320" s="21">
        <v>5.5720557432244324E-7</v>
      </c>
      <c r="P320" s="21">
        <v>2.7180566713091954E-4</v>
      </c>
      <c r="Q320" s="21">
        <v>3.3321073524941112E-4</v>
      </c>
      <c r="R320" s="21">
        <v>3.7577856342638167E-4</v>
      </c>
      <c r="S320" s="21">
        <v>1.5820171951995558E-5</v>
      </c>
      <c r="T320" s="21">
        <v>2.260526637127168E-3</v>
      </c>
      <c r="U320" s="21">
        <v>7.1200793760134711E-4</v>
      </c>
      <c r="V320" s="21">
        <v>1.0591020959960362E-6</v>
      </c>
      <c r="W320" s="21">
        <v>2.077843001352709E-6</v>
      </c>
      <c r="X320" s="21">
        <v>1.2519080736257733E-6</v>
      </c>
      <c r="Y320" s="21">
        <v>3.5092257181871127E-7</v>
      </c>
      <c r="Z320" s="21">
        <v>9.2602904556825166E-7</v>
      </c>
    </row>
    <row r="321" spans="1:26" x14ac:dyDescent="0.2">
      <c r="A321" t="s">
        <v>1899</v>
      </c>
      <c r="C321" s="21">
        <v>2.1738840508376433E-4</v>
      </c>
      <c r="D321" s="21">
        <v>3.2485126282514936E-4</v>
      </c>
      <c r="E321" s="21">
        <v>3.1284798411814006E-4</v>
      </c>
      <c r="F321" s="21">
        <v>2.1360024756726461E-4</v>
      </c>
      <c r="G321" s="21">
        <v>2.4107532767423108E-4</v>
      </c>
      <c r="H321" s="21">
        <v>9.371688079489918E-6</v>
      </c>
      <c r="I321" s="21">
        <v>1.2842368746048786E-3</v>
      </c>
      <c r="J321" s="21">
        <v>6.5111558132661193E-6</v>
      </c>
      <c r="K321" s="21">
        <v>8.1738505907634811E-6</v>
      </c>
      <c r="L321" s="21">
        <v>1.2469894795115893E-3</v>
      </c>
      <c r="M321" s="21">
        <v>8.589847668096555E-6</v>
      </c>
      <c r="N321" s="21">
        <v>8.9526435241291775E-4</v>
      </c>
      <c r="O321" s="21">
        <v>6.4137628390431088E-6</v>
      </c>
      <c r="P321" s="21">
        <v>2.8104162081882928E-4</v>
      </c>
      <c r="Q321" s="21">
        <v>5.1399629080382185E-4</v>
      </c>
      <c r="R321" s="21">
        <v>3.2533731106564447E-4</v>
      </c>
      <c r="S321" s="21">
        <v>2.5371150233521622E-5</v>
      </c>
      <c r="T321" s="21">
        <v>1.533895727638861E-3</v>
      </c>
      <c r="U321" s="21">
        <v>9.5442150502677756E-4</v>
      </c>
      <c r="V321" s="21">
        <v>5.4602338389237063E-6</v>
      </c>
      <c r="W321" s="21">
        <v>5.2229530580376502E-6</v>
      </c>
      <c r="X321" s="21">
        <v>9.8951742670126526E-6</v>
      </c>
      <c r="Y321" s="21">
        <v>7.7234904701469613E-6</v>
      </c>
      <c r="Z321" s="21">
        <v>4.2155182466751725E-6</v>
      </c>
    </row>
    <row r="322" spans="1:26" x14ac:dyDescent="0.2">
      <c r="A322" t="s">
        <v>903</v>
      </c>
      <c r="C322" s="21">
        <v>2.3475643713523608E-4</v>
      </c>
      <c r="D322" s="21">
        <v>3.2471572682337308E-4</v>
      </c>
      <c r="E322" s="21">
        <v>2.6809755343340584E-4</v>
      </c>
      <c r="F322" s="21">
        <v>3.2139704477392341E-4</v>
      </c>
      <c r="G322" s="21">
        <v>2.755996899944301E-4</v>
      </c>
      <c r="H322" s="21">
        <v>3.5244943153781038E-4</v>
      </c>
      <c r="I322" s="21">
        <v>3.6008295914640652E-4</v>
      </c>
      <c r="J322" s="21">
        <v>4.1097652663029982E-4</v>
      </c>
      <c r="K322" s="21">
        <v>4.7092443975872391E-4</v>
      </c>
      <c r="L322" s="21">
        <v>3.2726937328156634E-4</v>
      </c>
      <c r="M322" s="21">
        <v>4.932901375581004E-4</v>
      </c>
      <c r="N322" s="21">
        <v>5.590023511020802E-4</v>
      </c>
      <c r="O322" s="21">
        <v>4.1223828834971492E-4</v>
      </c>
      <c r="P322" s="21">
        <v>4.4014030149629191E-4</v>
      </c>
      <c r="Q322" s="21">
        <v>3.4269509670597462E-4</v>
      </c>
      <c r="R322" s="21">
        <v>4.4175461111831382E-4</v>
      </c>
      <c r="S322" s="21">
        <v>5.2239603504545412E-4</v>
      </c>
      <c r="T322" s="21">
        <v>4.0312437451588823E-4</v>
      </c>
      <c r="U322" s="21">
        <v>3.7765043142972218E-4</v>
      </c>
      <c r="V322" s="21">
        <v>3.3007571946814011E-4</v>
      </c>
      <c r="W322" s="21">
        <v>2.8737893090856451E-4</v>
      </c>
      <c r="X322" s="21">
        <v>2.9232107666300337E-4</v>
      </c>
      <c r="Y322" s="21">
        <v>3.7236845131068266E-4</v>
      </c>
      <c r="Z322" s="21">
        <v>3.4125812537199246E-4</v>
      </c>
    </row>
    <row r="323" spans="1:26" x14ac:dyDescent="0.2">
      <c r="A323" t="s">
        <v>1681</v>
      </c>
      <c r="C323" s="21">
        <v>4.2481131129069134E-4</v>
      </c>
      <c r="D323" s="21">
        <v>3.2452145583706729E-4</v>
      </c>
      <c r="E323" s="21">
        <v>3.9752609777937313E-4</v>
      </c>
      <c r="F323" s="21">
        <v>4.2580710147513092E-4</v>
      </c>
      <c r="G323" s="21">
        <v>2.7651865352363078E-4</v>
      </c>
      <c r="H323" s="21">
        <v>5.0439915358649237E-4</v>
      </c>
      <c r="I323" s="21">
        <v>3.6373274368568619E-4</v>
      </c>
      <c r="J323" s="21">
        <v>6.0039995509255501E-4</v>
      </c>
      <c r="K323" s="21">
        <v>7.974934684655305E-4</v>
      </c>
      <c r="L323" s="21">
        <v>3.6331536144657955E-5</v>
      </c>
      <c r="M323" s="21">
        <v>8.2460975599392471E-4</v>
      </c>
      <c r="N323" s="21">
        <v>9.3132039951388852E-5</v>
      </c>
      <c r="O323" s="21">
        <v>7.2688638378794548E-4</v>
      </c>
      <c r="P323" s="21">
        <v>3.6013013938916916E-4</v>
      </c>
      <c r="Q323" s="21">
        <v>2.6211056378133203E-4</v>
      </c>
      <c r="R323" s="21">
        <v>2.9621445850053479E-4</v>
      </c>
      <c r="S323" s="21">
        <v>5.3700980373469617E-4</v>
      </c>
      <c r="T323" s="21">
        <v>2.3210287577945428E-4</v>
      </c>
      <c r="U323" s="21">
        <v>2.1825662342056583E-4</v>
      </c>
      <c r="V323" s="21">
        <v>5.917595108258511E-4</v>
      </c>
      <c r="W323" s="21">
        <v>8.4376474449070031E-4</v>
      </c>
      <c r="X323" s="21">
        <v>6.8595040899793681E-4</v>
      </c>
      <c r="Y323" s="21">
        <v>9.7711675198153356E-4</v>
      </c>
      <c r="Z323" s="21">
        <v>7.9518556494033042E-4</v>
      </c>
    </row>
    <row r="324" spans="1:26" x14ac:dyDescent="0.2">
      <c r="A324" t="s">
        <v>924</v>
      </c>
      <c r="C324" s="21">
        <v>8.0086225900089716E-6</v>
      </c>
      <c r="D324" s="21">
        <v>3.194159341605075E-4</v>
      </c>
      <c r="E324" s="21">
        <v>2.5131531958608755E-5</v>
      </c>
      <c r="F324" s="21">
        <v>2.8019641524333231E-4</v>
      </c>
      <c r="G324" s="21">
        <v>5.2078935897038067E-4</v>
      </c>
      <c r="H324" s="21">
        <v>1.9033246071663932E-8</v>
      </c>
      <c r="I324" s="21">
        <v>1.5854846220115638E-7</v>
      </c>
      <c r="J324" s="21">
        <v>0</v>
      </c>
      <c r="K324" s="21">
        <v>0</v>
      </c>
      <c r="L324" s="21">
        <v>4.4571626507858658E-8</v>
      </c>
      <c r="M324" s="21">
        <v>0</v>
      </c>
      <c r="N324" s="21">
        <v>1.1730358052346231E-7</v>
      </c>
      <c r="O324" s="21">
        <v>0</v>
      </c>
      <c r="P324" s="21">
        <v>1.7841791526202155E-6</v>
      </c>
      <c r="Q324" s="21">
        <v>2.1250418879456993E-4</v>
      </c>
      <c r="R324" s="21">
        <v>6.1948487913221115E-4</v>
      </c>
      <c r="S324" s="21">
        <v>6.3909082808832555E-8</v>
      </c>
      <c r="T324" s="21">
        <v>1.7341250283008997E-7</v>
      </c>
      <c r="U324" s="21">
        <v>6.1466725797602308E-7</v>
      </c>
      <c r="V324" s="21">
        <v>3.3029507208971112E-8</v>
      </c>
      <c r="W324" s="21">
        <v>1.1009128364396242E-7</v>
      </c>
      <c r="X324" s="21">
        <v>1.3978179917973175E-7</v>
      </c>
      <c r="Y324" s="21">
        <v>6.3742065535387483E-9</v>
      </c>
      <c r="Z324" s="21">
        <v>6.4263011309311741E-9</v>
      </c>
    </row>
    <row r="325" spans="1:26" x14ac:dyDescent="0.2">
      <c r="A325" t="s">
        <v>1144</v>
      </c>
      <c r="C325" s="21">
        <v>8.549512145834114E-5</v>
      </c>
      <c r="D325" s="21">
        <v>3.1907397290449965E-4</v>
      </c>
      <c r="E325" s="21">
        <v>2.1793358037564716E-4</v>
      </c>
      <c r="F325" s="21">
        <v>6.3709874634523247E-4</v>
      </c>
      <c r="G325" s="21">
        <v>6.2997288007319912E-4</v>
      </c>
      <c r="H325" s="21">
        <v>4.3136640208810546E-7</v>
      </c>
      <c r="I325" s="21">
        <v>3.778233958012504E-7</v>
      </c>
      <c r="J325" s="21">
        <v>2.6989872084705777E-8</v>
      </c>
      <c r="K325" s="21">
        <v>4.1810822894900618E-8</v>
      </c>
      <c r="L325" s="21">
        <v>2.4417027375184448E-7</v>
      </c>
      <c r="M325" s="21">
        <v>1.2233226442630634E-5</v>
      </c>
      <c r="N325" s="21">
        <v>8.1840211773572446E-6</v>
      </c>
      <c r="O325" s="21">
        <v>2.8991104548787428E-6</v>
      </c>
      <c r="P325" s="21">
        <v>2.2573590431214529E-5</v>
      </c>
      <c r="Q325" s="21">
        <v>6.1479565956348587E-4</v>
      </c>
      <c r="R325" s="21">
        <v>6.6889267681231217E-4</v>
      </c>
      <c r="S325" s="21">
        <v>9.3166287494145954E-6</v>
      </c>
      <c r="T325" s="21">
        <v>2.9543945569299348E-6</v>
      </c>
      <c r="U325" s="21">
        <v>1.1256883336530426E-5</v>
      </c>
      <c r="V325" s="21">
        <v>1.2694369721136953E-6</v>
      </c>
      <c r="W325" s="21">
        <v>1.512542806403031E-6</v>
      </c>
      <c r="X325" s="21">
        <v>6.3443619961474138E-6</v>
      </c>
      <c r="Y325" s="21">
        <v>4.7316478064464183E-6</v>
      </c>
      <c r="Z325" s="21">
        <v>3.2317500009938937E-6</v>
      </c>
    </row>
    <row r="326" spans="1:26" x14ac:dyDescent="0.2">
      <c r="A326" t="s">
        <v>671</v>
      </c>
      <c r="C326" s="21">
        <v>1.7227403213769464E-4</v>
      </c>
      <c r="D326" s="21">
        <v>3.1797010314438577E-4</v>
      </c>
      <c r="E326" s="21">
        <v>2.4256811638553332E-4</v>
      </c>
      <c r="F326" s="21">
        <v>1.7538162954026801E-4</v>
      </c>
      <c r="G326" s="21">
        <v>2.9419619826867479E-4</v>
      </c>
      <c r="H326" s="21">
        <v>3.3032564356379966E-5</v>
      </c>
      <c r="I326" s="21">
        <v>8.7406668337434057E-4</v>
      </c>
      <c r="J326" s="21">
        <v>2.9138750340730532E-5</v>
      </c>
      <c r="K326" s="21">
        <v>1.7662051956472569E-5</v>
      </c>
      <c r="L326" s="21">
        <v>1.2371653291810257E-3</v>
      </c>
      <c r="M326" s="21">
        <v>2.2908057208430211E-5</v>
      </c>
      <c r="N326" s="21">
        <v>1.7566091258144551E-3</v>
      </c>
      <c r="O326" s="21">
        <v>1.5779050280971833E-5</v>
      </c>
      <c r="P326" s="21">
        <v>1.7970450485213816E-4</v>
      </c>
      <c r="Q326" s="21">
        <v>2.4154283539910176E-4</v>
      </c>
      <c r="R326" s="21">
        <v>2.2619683534716786E-4</v>
      </c>
      <c r="S326" s="21">
        <v>5.8322633000774086E-5</v>
      </c>
      <c r="T326" s="21">
        <v>8.5048417164644964E-4</v>
      </c>
      <c r="U326" s="21">
        <v>6.7589047059590963E-4</v>
      </c>
      <c r="V326" s="21">
        <v>1.6566730973965043E-5</v>
      </c>
      <c r="W326" s="21">
        <v>2.0375645196842337E-5</v>
      </c>
      <c r="X326" s="21">
        <v>1.7680093889544963E-5</v>
      </c>
      <c r="Y326" s="21">
        <v>2.3940544265999471E-5</v>
      </c>
      <c r="Z326" s="21">
        <v>2.2915378338623729E-5</v>
      </c>
    </row>
    <row r="327" spans="1:26" x14ac:dyDescent="0.2">
      <c r="A327" t="s">
        <v>1816</v>
      </c>
      <c r="C327" s="21">
        <v>2.9663498764861127E-4</v>
      </c>
      <c r="D327" s="21">
        <v>3.1630742370934321E-4</v>
      </c>
      <c r="E327" s="21">
        <v>3.0254834415042341E-4</v>
      </c>
      <c r="F327" s="21">
        <v>3.5493086681909918E-4</v>
      </c>
      <c r="G327" s="21">
        <v>2.9579653237949371E-4</v>
      </c>
      <c r="H327" s="21">
        <v>3.7864762971841806E-4</v>
      </c>
      <c r="I327" s="21">
        <v>5.1110606728211445E-4</v>
      </c>
      <c r="J327" s="21">
        <v>3.4056089608369423E-4</v>
      </c>
      <c r="K327" s="21">
        <v>5.4088967940144051E-4</v>
      </c>
      <c r="L327" s="21">
        <v>5.2588899063857884E-4</v>
      </c>
      <c r="M327" s="21">
        <v>4.2974196013647562E-4</v>
      </c>
      <c r="N327" s="21">
        <v>6.0770743956331562E-4</v>
      </c>
      <c r="O327" s="21">
        <v>3.9942193537018372E-4</v>
      </c>
      <c r="P327" s="21">
        <v>8.723165692414317E-4</v>
      </c>
      <c r="Q327" s="21">
        <v>9.5297881884797591E-4</v>
      </c>
      <c r="R327" s="21">
        <v>9.1782849284378464E-4</v>
      </c>
      <c r="S327" s="21">
        <v>9.5626803786200056E-4</v>
      </c>
      <c r="T327" s="21">
        <v>6.1341992760342249E-4</v>
      </c>
      <c r="U327" s="21">
        <v>5.1586317020678582E-4</v>
      </c>
      <c r="V327" s="21">
        <v>1.1924128041117779E-3</v>
      </c>
      <c r="W327" s="21">
        <v>4.2119772215149501E-4</v>
      </c>
      <c r="X327" s="21">
        <v>1.3107342937792204E-3</v>
      </c>
      <c r="Y327" s="21">
        <v>1.6420044646298241E-3</v>
      </c>
      <c r="Z327" s="21">
        <v>6.1046688176305043E-4</v>
      </c>
    </row>
    <row r="328" spans="1:26" x14ac:dyDescent="0.2">
      <c r="A328" t="s">
        <v>632</v>
      </c>
      <c r="C328" s="21">
        <v>8.5025084309074087E-4</v>
      </c>
      <c r="D328" s="21">
        <v>3.1536912173958165E-4</v>
      </c>
      <c r="E328" s="21">
        <v>3.4012128073965172E-4</v>
      </c>
      <c r="F328" s="21">
        <v>1.6294502433580741E-4</v>
      </c>
      <c r="G328" s="21">
        <v>3.5476070498744773E-4</v>
      </c>
      <c r="H328" s="21">
        <v>1.3010009130199657E-5</v>
      </c>
      <c r="I328" s="21">
        <v>6.4907878140645764E-4</v>
      </c>
      <c r="J328" s="21">
        <v>8.2049388504140391E-6</v>
      </c>
      <c r="K328" s="21">
        <v>4.5938010490230815E-6</v>
      </c>
      <c r="L328" s="21">
        <v>1.0257762816363136E-3</v>
      </c>
      <c r="M328" s="21">
        <v>8.3814190966073698E-6</v>
      </c>
      <c r="N328" s="21">
        <v>6.785564278077111E-4</v>
      </c>
      <c r="O328" s="21">
        <v>5.9713279386140957E-6</v>
      </c>
      <c r="P328" s="21">
        <v>3.2964063734558871E-4</v>
      </c>
      <c r="Q328" s="21">
        <v>3.1491865851474493E-4</v>
      </c>
      <c r="R328" s="21">
        <v>2.3874157099931426E-4</v>
      </c>
      <c r="S328" s="21">
        <v>1.8310968769393667E-5</v>
      </c>
      <c r="T328" s="21">
        <v>4.2064427426151852E-4</v>
      </c>
      <c r="U328" s="21">
        <v>1.7984727405290959E-3</v>
      </c>
      <c r="V328" s="21">
        <v>3.5304730888060358E-6</v>
      </c>
      <c r="W328" s="21">
        <v>7.3761988415881595E-6</v>
      </c>
      <c r="X328" s="21">
        <v>4.7291371838930142E-6</v>
      </c>
      <c r="Y328" s="21">
        <v>5.9164431662582679E-6</v>
      </c>
      <c r="Z328" s="21">
        <v>6.7709167162250108E-6</v>
      </c>
    </row>
    <row r="329" spans="1:26" x14ac:dyDescent="0.2">
      <c r="A329" t="s">
        <v>597</v>
      </c>
      <c r="C329" s="21">
        <v>9.0860850554566857E-4</v>
      </c>
      <c r="D329" s="21">
        <v>3.1341426068455259E-4</v>
      </c>
      <c r="E329" s="21">
        <v>7.0349483954147305E-4</v>
      </c>
      <c r="F329" s="21">
        <v>1.5619570857170373E-4</v>
      </c>
      <c r="G329" s="21">
        <v>4.3153707180533345E-4</v>
      </c>
      <c r="H329" s="21">
        <v>1.5333822101284808E-6</v>
      </c>
      <c r="I329" s="21">
        <v>1.8144757918317275E-4</v>
      </c>
      <c r="J329" s="21">
        <v>7.123956226010541E-7</v>
      </c>
      <c r="K329" s="21">
        <v>6.7571794079658442E-7</v>
      </c>
      <c r="L329" s="21">
        <v>1.8530168015018405E-4</v>
      </c>
      <c r="M329" s="21">
        <v>5.8675763606761482E-7</v>
      </c>
      <c r="N329" s="21">
        <v>3.3096770598527625E-5</v>
      </c>
      <c r="O329" s="21">
        <v>1.0187773906429082E-6</v>
      </c>
      <c r="P329" s="21">
        <v>3.3656944856658036E-4</v>
      </c>
      <c r="Q329" s="21">
        <v>5.3086494644113817E-4</v>
      </c>
      <c r="R329" s="21">
        <v>1.396607608936847E-4</v>
      </c>
      <c r="S329" s="21">
        <v>1.3590815205941071E-6</v>
      </c>
      <c r="T329" s="21">
        <v>3.3700358360877451E-5</v>
      </c>
      <c r="U329" s="21">
        <v>1.8205627252830669E-3</v>
      </c>
      <c r="V329" s="21">
        <v>6.5273251954735897E-7</v>
      </c>
      <c r="W329" s="21">
        <v>7.8846756935262441E-7</v>
      </c>
      <c r="X329" s="21">
        <v>1.1742390642236882E-6</v>
      </c>
      <c r="Y329" s="21">
        <v>8.0300296798504515E-7</v>
      </c>
      <c r="Z329" s="21">
        <v>6.6814445274460157E-7</v>
      </c>
    </row>
    <row r="330" spans="1:26" x14ac:dyDescent="0.2">
      <c r="A330" t="s">
        <v>389</v>
      </c>
      <c r="C330" s="21">
        <v>4.3878949023517193E-4</v>
      </c>
      <c r="D330" s="21">
        <v>3.1077642546356723E-4</v>
      </c>
      <c r="E330" s="21">
        <v>4.1634177744761142E-4</v>
      </c>
      <c r="F330" s="21">
        <v>1.7681138369767896E-4</v>
      </c>
      <c r="G330" s="21">
        <v>3.0104672857919591E-4</v>
      </c>
      <c r="H330" s="21">
        <v>8.9854969801977579E-6</v>
      </c>
      <c r="I330" s="21">
        <v>1.418798783500588E-3</v>
      </c>
      <c r="J330" s="21">
        <v>3.360337063058658E-6</v>
      </c>
      <c r="K330" s="21">
        <v>4.2884134342507071E-6</v>
      </c>
      <c r="L330" s="21">
        <v>1.0444151543905305E-3</v>
      </c>
      <c r="M330" s="21">
        <v>5.8957549470327045E-6</v>
      </c>
      <c r="N330" s="21">
        <v>6.9204319512943609E-4</v>
      </c>
      <c r="O330" s="21">
        <v>4.5458916909360672E-6</v>
      </c>
      <c r="P330" s="21">
        <v>1.4949472234676025E-4</v>
      </c>
      <c r="Q330" s="21">
        <v>3.9996157094671883E-4</v>
      </c>
      <c r="R330" s="21">
        <v>1.7711154661503999E-4</v>
      </c>
      <c r="S330" s="21">
        <v>1.3661587627434117E-5</v>
      </c>
      <c r="T330" s="21">
        <v>6.3344586236004324E-4</v>
      </c>
      <c r="U330" s="21">
        <v>1.0016119913707142E-3</v>
      </c>
      <c r="V330" s="21">
        <v>3.8907941878377099E-6</v>
      </c>
      <c r="W330" s="21">
        <v>7.1130743271061471E-6</v>
      </c>
      <c r="X330" s="21">
        <v>9.0173022024907152E-6</v>
      </c>
      <c r="Y330" s="21">
        <v>6.3478471643148405E-6</v>
      </c>
      <c r="Z330" s="21">
        <v>4.7649248590489343E-6</v>
      </c>
    </row>
    <row r="331" spans="1:26" x14ac:dyDescent="0.2">
      <c r="A331" t="s">
        <v>540</v>
      </c>
      <c r="C331" s="21">
        <v>1.6505530590421624E-4</v>
      </c>
      <c r="D331" s="21">
        <v>3.1044557916905745E-4</v>
      </c>
      <c r="E331" s="21">
        <v>2.4085921072328618E-4</v>
      </c>
      <c r="F331" s="21">
        <v>1.7391887547209202E-4</v>
      </c>
      <c r="G331" s="21">
        <v>2.6051552132716867E-4</v>
      </c>
      <c r="H331" s="21">
        <v>8.3297228630275924E-5</v>
      </c>
      <c r="I331" s="21">
        <v>5.6368209823261651E-4</v>
      </c>
      <c r="J331" s="21">
        <v>7.7603072800489645E-5</v>
      </c>
      <c r="K331" s="21">
        <v>2.573780741159836E-5</v>
      </c>
      <c r="L331" s="21">
        <v>1.0453364969074822E-3</v>
      </c>
      <c r="M331" s="21">
        <v>2.7944169321959027E-5</v>
      </c>
      <c r="N331" s="21">
        <v>1.3905086244956045E-3</v>
      </c>
      <c r="O331" s="21">
        <v>2.3232739988480211E-5</v>
      </c>
      <c r="P331" s="21">
        <v>2.4961481957514408E-4</v>
      </c>
      <c r="Q331" s="21">
        <v>3.2290390115842927E-4</v>
      </c>
      <c r="R331" s="21">
        <v>2.8042592470259222E-4</v>
      </c>
      <c r="S331" s="21">
        <v>1.2682219215038722E-4</v>
      </c>
      <c r="T331" s="21">
        <v>8.261880155406464E-4</v>
      </c>
      <c r="U331" s="21">
        <v>6.5866250370692661E-4</v>
      </c>
      <c r="V331" s="21">
        <v>3.1429182574849289E-5</v>
      </c>
      <c r="W331" s="21">
        <v>2.9499664843844979E-5</v>
      </c>
      <c r="X331" s="21">
        <v>2.9902188926272887E-5</v>
      </c>
      <c r="Y331" s="21">
        <v>4.7619084743014647E-5</v>
      </c>
      <c r="Z331" s="21">
        <v>4.1299323160105025E-5</v>
      </c>
    </row>
    <row r="332" spans="1:26" x14ac:dyDescent="0.2">
      <c r="A332" t="s">
        <v>1884</v>
      </c>
      <c r="C332" s="21">
        <v>3.5605530177392836E-4</v>
      </c>
      <c r="D332" s="21">
        <v>3.0857284272962855E-4</v>
      </c>
      <c r="E332" s="21">
        <v>4.5462859363576468E-4</v>
      </c>
      <c r="F332" s="21">
        <v>4.0740373804984024E-4</v>
      </c>
      <c r="G332" s="21">
        <v>3.5700775384661746E-4</v>
      </c>
      <c r="H332" s="21">
        <v>8.0194544026605168E-4</v>
      </c>
      <c r="I332" s="21">
        <v>5.5850419501435994E-4</v>
      </c>
      <c r="J332" s="21">
        <v>4.1945291869342473E-4</v>
      </c>
      <c r="K332" s="21">
        <v>2.5743751964613359E-4</v>
      </c>
      <c r="L332" s="21">
        <v>2.6800040685118817E-4</v>
      </c>
      <c r="M332" s="21">
        <v>3.7701194967514263E-4</v>
      </c>
      <c r="N332" s="21">
        <v>4.5653066817170516E-4</v>
      </c>
      <c r="O332" s="21">
        <v>4.9192640145603959E-4</v>
      </c>
      <c r="P332" s="21">
        <v>4.6798117971814902E-4</v>
      </c>
      <c r="Q332" s="21">
        <v>6.6545943557068832E-4</v>
      </c>
      <c r="R332" s="21">
        <v>5.0356224306307915E-4</v>
      </c>
      <c r="S332" s="21">
        <v>4.9097653111872307E-4</v>
      </c>
      <c r="T332" s="21">
        <v>3.1271578549652647E-4</v>
      </c>
      <c r="U332" s="21">
        <v>3.2271096653263093E-4</v>
      </c>
      <c r="V332" s="21">
        <v>2.8029268159300569E-4</v>
      </c>
      <c r="W332" s="21">
        <v>2.5832257861674757E-4</v>
      </c>
      <c r="X332" s="21">
        <v>5.4451966225156623E-4</v>
      </c>
      <c r="Y332" s="21">
        <v>4.4146235998611454E-4</v>
      </c>
      <c r="Z332" s="21">
        <v>3.4798223648119952E-4</v>
      </c>
    </row>
    <row r="333" spans="1:26" x14ac:dyDescent="0.2">
      <c r="A333" t="s">
        <v>861</v>
      </c>
      <c r="C333" s="21">
        <v>2.3571388321390384E-4</v>
      </c>
      <c r="D333" s="21">
        <v>3.0764703492076244E-4</v>
      </c>
      <c r="E333" s="21">
        <v>3.0284762057218215E-4</v>
      </c>
      <c r="F333" s="21">
        <v>3.4381196946047725E-4</v>
      </c>
      <c r="G333" s="21">
        <v>2.5283811656362086E-4</v>
      </c>
      <c r="H333" s="21">
        <v>4.59651022748371E-4</v>
      </c>
      <c r="I333" s="21">
        <v>2.2698300318772357E-4</v>
      </c>
      <c r="J333" s="21">
        <v>4.7503526350415936E-4</v>
      </c>
      <c r="K333" s="21">
        <v>6.2264508371853743E-4</v>
      </c>
      <c r="L333" s="21">
        <v>1.9290669236508489E-5</v>
      </c>
      <c r="M333" s="21">
        <v>8.44635280589103E-4</v>
      </c>
      <c r="N333" s="21">
        <v>2.3022792352691842E-5</v>
      </c>
      <c r="O333" s="21">
        <v>7.3259238475251968E-4</v>
      </c>
      <c r="P333" s="21">
        <v>3.647870312955981E-4</v>
      </c>
      <c r="Q333" s="21">
        <v>2.4650937664833162E-4</v>
      </c>
      <c r="R333" s="21">
        <v>2.8092341128996344E-4</v>
      </c>
      <c r="S333" s="21">
        <v>5.2048379322015283E-4</v>
      </c>
      <c r="T333" s="21">
        <v>1.9940938183039508E-4</v>
      </c>
      <c r="U333" s="21">
        <v>1.9152359415854363E-4</v>
      </c>
      <c r="V333" s="21">
        <v>5.0391911045471105E-4</v>
      </c>
      <c r="W333" s="21">
        <v>3.9649148742752462E-4</v>
      </c>
      <c r="X333" s="21">
        <v>5.2239311288654756E-4</v>
      </c>
      <c r="Y333" s="21">
        <v>5.6011773973527732E-4</v>
      </c>
      <c r="Z333" s="21">
        <v>4.078511754835567E-4</v>
      </c>
    </row>
    <row r="334" spans="1:26" x14ac:dyDescent="0.2">
      <c r="A334" t="s">
        <v>791</v>
      </c>
      <c r="C334" s="21">
        <v>3.1024314926051278E-4</v>
      </c>
      <c r="D334" s="21">
        <v>3.0488610256495282E-4</v>
      </c>
      <c r="E334" s="21">
        <v>3.0631560817441907E-4</v>
      </c>
      <c r="F334" s="21">
        <v>3.2049910114138132E-4</v>
      </c>
      <c r="G334" s="21">
        <v>2.6947899367799874E-4</v>
      </c>
      <c r="H334" s="21">
        <v>3.904113846438212E-4</v>
      </c>
      <c r="I334" s="21">
        <v>7.6065238431611084E-4</v>
      </c>
      <c r="J334" s="21">
        <v>3.4395974957841064E-4</v>
      </c>
      <c r="K334" s="21">
        <v>1.9997793395286993E-4</v>
      </c>
      <c r="L334" s="21">
        <v>5.1034007699952034E-4</v>
      </c>
      <c r="M334" s="21">
        <v>3.1254694044566912E-4</v>
      </c>
      <c r="N334" s="21">
        <v>4.1102715934780774E-4</v>
      </c>
      <c r="O334" s="21">
        <v>2.7746354359433511E-4</v>
      </c>
      <c r="P334" s="21">
        <v>3.4724652448263441E-4</v>
      </c>
      <c r="Q334" s="21">
        <v>2.4954136709660641E-4</v>
      </c>
      <c r="R334" s="21">
        <v>2.7735020373249116E-4</v>
      </c>
      <c r="S334" s="21">
        <v>2.7746002478665313E-4</v>
      </c>
      <c r="T334" s="21">
        <v>9.3882406612753422E-4</v>
      </c>
      <c r="U334" s="21">
        <v>4.2185699069748056E-4</v>
      </c>
      <c r="V334" s="21">
        <v>3.3372642277141977E-4</v>
      </c>
      <c r="W334" s="21">
        <v>5.9941310509909851E-4</v>
      </c>
      <c r="X334" s="21">
        <v>4.152022551372331E-4</v>
      </c>
      <c r="Y334" s="21">
        <v>3.8524061165505778E-4</v>
      </c>
      <c r="Z334" s="21">
        <v>5.433168215255562E-4</v>
      </c>
    </row>
    <row r="335" spans="1:26" x14ac:dyDescent="0.2">
      <c r="A335" t="s">
        <v>703</v>
      </c>
      <c r="C335" s="21">
        <v>6.2373936402735334E-5</v>
      </c>
      <c r="D335" s="21">
        <v>3.017000596785096E-4</v>
      </c>
      <c r="E335" s="21">
        <v>1.9056646371897222E-4</v>
      </c>
      <c r="F335" s="21">
        <v>9.6610401894104867E-5</v>
      </c>
      <c r="G335" s="21">
        <v>2.3808274777067904E-4</v>
      </c>
      <c r="H335" s="21">
        <v>3.1332552772458983E-6</v>
      </c>
      <c r="I335" s="21">
        <v>7.3414577298002738E-4</v>
      </c>
      <c r="J335" s="21">
        <v>1.6169758138987053E-6</v>
      </c>
      <c r="K335" s="21">
        <v>3.6679966691239238E-6</v>
      </c>
      <c r="L335" s="21">
        <v>8.4535142114348742E-4</v>
      </c>
      <c r="M335" s="21">
        <v>3.590893449382759E-6</v>
      </c>
      <c r="N335" s="21">
        <v>5.5813479753194614E-4</v>
      </c>
      <c r="O335" s="21">
        <v>3.0634142816965069E-6</v>
      </c>
      <c r="P335" s="21">
        <v>1.0056221737240548E-4</v>
      </c>
      <c r="Q335" s="21">
        <v>1.205970856235916E-4</v>
      </c>
      <c r="R335" s="21">
        <v>9.7154452818242428E-5</v>
      </c>
      <c r="S335" s="21">
        <v>9.3303315927182243E-6</v>
      </c>
      <c r="T335" s="21">
        <v>7.2278960270559739E-4</v>
      </c>
      <c r="U335" s="21">
        <v>2.4131238004230815E-4</v>
      </c>
      <c r="V335" s="21">
        <v>1.2061293260046632E-6</v>
      </c>
      <c r="W335" s="21">
        <v>1.1934610353237272E-6</v>
      </c>
      <c r="X335" s="21">
        <v>1.6359529387597532E-6</v>
      </c>
      <c r="Y335" s="21">
        <v>1.9506484379857539E-6</v>
      </c>
      <c r="Z335" s="21">
        <v>1.2958958595474565E-6</v>
      </c>
    </row>
    <row r="336" spans="1:26" x14ac:dyDescent="0.2">
      <c r="A336" t="s">
        <v>1809</v>
      </c>
      <c r="C336" s="21">
        <v>1.8713114840300834E-3</v>
      </c>
      <c r="D336" s="21">
        <v>3.0150086064694863E-4</v>
      </c>
      <c r="E336" s="21">
        <v>6.134600076256625E-4</v>
      </c>
      <c r="F336" s="21">
        <v>3.3405855300931752E-4</v>
      </c>
      <c r="G336" s="21">
        <v>5.6042882240531602E-4</v>
      </c>
      <c r="H336" s="21">
        <v>2.0183467487276487E-6</v>
      </c>
      <c r="I336" s="21">
        <v>5.3886419718799699E-5</v>
      </c>
      <c r="J336" s="21">
        <v>2.1996923989397306E-6</v>
      </c>
      <c r="K336" s="21">
        <v>1.0777480571148852E-6</v>
      </c>
      <c r="L336" s="21">
        <v>9.9611392161792398E-5</v>
      </c>
      <c r="M336" s="21">
        <v>1.1197038293510846E-6</v>
      </c>
      <c r="N336" s="21">
        <v>2.9333912213362575E-5</v>
      </c>
      <c r="O336" s="21">
        <v>1.3426977340819177E-6</v>
      </c>
      <c r="P336" s="21">
        <v>4.5652925770925878E-4</v>
      </c>
      <c r="Q336" s="21">
        <v>5.7754160944207807E-4</v>
      </c>
      <c r="R336" s="21">
        <v>3.197132015665516E-4</v>
      </c>
      <c r="S336" s="21">
        <v>1.5047698866796241E-5</v>
      </c>
      <c r="T336" s="21">
        <v>2.0614296576947943E-5</v>
      </c>
      <c r="U336" s="21">
        <v>3.7005432935481551E-3</v>
      </c>
      <c r="V336" s="21">
        <v>2.5870155596176337E-6</v>
      </c>
      <c r="W336" s="21">
        <v>3.5030338856139534E-6</v>
      </c>
      <c r="X336" s="21">
        <v>4.4672293969813441E-6</v>
      </c>
      <c r="Y336" s="21">
        <v>5.2368824940481013E-6</v>
      </c>
      <c r="Z336" s="21">
        <v>2.7038480146580685E-6</v>
      </c>
    </row>
    <row r="337" spans="1:26" x14ac:dyDescent="0.2">
      <c r="A337" t="s">
        <v>1700</v>
      </c>
      <c r="C337" s="21">
        <v>3.3006128888516513E-5</v>
      </c>
      <c r="D337" s="21">
        <v>3.000967421368135E-4</v>
      </c>
      <c r="E337" s="21">
        <v>9.3681443279446867E-5</v>
      </c>
      <c r="F337" s="21">
        <v>3.4079272501066497E-4</v>
      </c>
      <c r="G337" s="21">
        <v>4.7808259795920858E-4</v>
      </c>
      <c r="H337" s="21">
        <v>1.5301265333697737E-7</v>
      </c>
      <c r="I337" s="21">
        <v>2.8497781362786151E-6</v>
      </c>
      <c r="J337" s="21">
        <v>2.5021513089914897E-7</v>
      </c>
      <c r="K337" s="21">
        <v>8.7029702477097657E-8</v>
      </c>
      <c r="L337" s="21">
        <v>2.086704745074087E-6</v>
      </c>
      <c r="M337" s="21">
        <v>9.6256545180157347E-8</v>
      </c>
      <c r="N337" s="21">
        <v>2.3711032577813734E-6</v>
      </c>
      <c r="O337" s="21">
        <v>1.1172860063906662E-7</v>
      </c>
      <c r="P337" s="21">
        <v>7.6075615370148463E-6</v>
      </c>
      <c r="Q337" s="21">
        <v>3.7924633338966784E-4</v>
      </c>
      <c r="R337" s="21">
        <v>6.3561490589471672E-4</v>
      </c>
      <c r="S337" s="21">
        <v>2.4492778765177489E-7</v>
      </c>
      <c r="T337" s="21">
        <v>1.5804158475345218E-6</v>
      </c>
      <c r="U337" s="21">
        <v>5.7816895536683807E-6</v>
      </c>
      <c r="V337" s="21">
        <v>8.3864155143172148E-8</v>
      </c>
      <c r="W337" s="21">
        <v>2.7957153416861532E-7</v>
      </c>
      <c r="X337" s="21">
        <v>5.3223194758708258E-7</v>
      </c>
      <c r="Y337" s="21">
        <v>2.0493554095613966E-7</v>
      </c>
      <c r="Z337" s="21">
        <v>1.6910206614324683E-7</v>
      </c>
    </row>
    <row r="338" spans="1:26" x14ac:dyDescent="0.2">
      <c r="A338" t="s">
        <v>1477</v>
      </c>
      <c r="C338" s="21">
        <v>1.0973887492445149E-3</v>
      </c>
      <c r="D338" s="21">
        <v>2.9816784492056619E-4</v>
      </c>
      <c r="E338" s="21">
        <v>8.9320189457382066E-4</v>
      </c>
      <c r="F338" s="21">
        <v>2.5272107378717333E-4</v>
      </c>
      <c r="G338" s="21">
        <v>4.2677774989742279E-4</v>
      </c>
      <c r="H338" s="21">
        <v>6.4427902549022662E-7</v>
      </c>
      <c r="I338" s="21">
        <v>8.8345027705131872E-6</v>
      </c>
      <c r="J338" s="21">
        <v>4.9503984512220053E-7</v>
      </c>
      <c r="K338" s="21">
        <v>6.0586604171310205E-7</v>
      </c>
      <c r="L338" s="21">
        <v>5.622922166303055E-6</v>
      </c>
      <c r="M338" s="21">
        <v>4.469782655324609E-7</v>
      </c>
      <c r="N338" s="21">
        <v>1.1998283081374992E-6</v>
      </c>
      <c r="O338" s="21">
        <v>6.4234943940214346E-7</v>
      </c>
      <c r="P338" s="21">
        <v>3.8886551035641616E-4</v>
      </c>
      <c r="Q338" s="21">
        <v>4.031228006611215E-4</v>
      </c>
      <c r="R338" s="21">
        <v>2.1303136045068978E-4</v>
      </c>
      <c r="S338" s="21">
        <v>4.5742773151782201E-7</v>
      </c>
      <c r="T338" s="21">
        <v>1.0118354145594866E-6</v>
      </c>
      <c r="U338" s="21">
        <v>2.6923394397605126E-4</v>
      </c>
      <c r="V338" s="21">
        <v>6.9650422814840314E-7</v>
      </c>
      <c r="W338" s="21">
        <v>1.2219752463682483E-6</v>
      </c>
      <c r="X338" s="21">
        <v>3.3583365612338849E-6</v>
      </c>
      <c r="Y338" s="21">
        <v>7.668173616303366E-7</v>
      </c>
      <c r="Z338" s="21">
        <v>5.1732258747252007E-7</v>
      </c>
    </row>
    <row r="339" spans="1:26" x14ac:dyDescent="0.2">
      <c r="A339" t="s">
        <v>1894</v>
      </c>
      <c r="C339" s="21">
        <v>1.8434564647720043E-5</v>
      </c>
      <c r="D339" s="21">
        <v>2.9602926655227467E-4</v>
      </c>
      <c r="E339" s="21">
        <v>6.5416667530928481E-5</v>
      </c>
      <c r="F339" s="21">
        <v>2.392396675203902E-4</v>
      </c>
      <c r="G339" s="21">
        <v>2.8672803713128907E-4</v>
      </c>
      <c r="H339" s="21">
        <v>3.0295078023053227E-7</v>
      </c>
      <c r="I339" s="21">
        <v>5.8221601793997483E-6</v>
      </c>
      <c r="J339" s="21">
        <v>2.2777763998415372E-7</v>
      </c>
      <c r="K339" s="21">
        <v>1.7228691806393726E-7</v>
      </c>
      <c r="L339" s="21">
        <v>9.742596357935447E-6</v>
      </c>
      <c r="M339" s="21">
        <v>1.7216875390175336E-7</v>
      </c>
      <c r="N339" s="21">
        <v>9.8229137423285324E-6</v>
      </c>
      <c r="O339" s="21">
        <v>1.59948040478896E-7</v>
      </c>
      <c r="P339" s="21">
        <v>3.7917743067194241E-6</v>
      </c>
      <c r="Q339" s="21">
        <v>2.6431620158525398E-4</v>
      </c>
      <c r="R339" s="21">
        <v>4.8926064134979189E-4</v>
      </c>
      <c r="S339" s="21">
        <v>5.0889245324332668E-7</v>
      </c>
      <c r="T339" s="21">
        <v>6.6686299148578833E-6</v>
      </c>
      <c r="U339" s="21">
        <v>4.1648907373257988E-6</v>
      </c>
      <c r="V339" s="21">
        <v>2.0889312036855155E-7</v>
      </c>
      <c r="W339" s="21">
        <v>3.283477192272801E-7</v>
      </c>
      <c r="X339" s="21">
        <v>3.4585899835438754E-7</v>
      </c>
      <c r="Y339" s="21">
        <v>2.5853424797889192E-7</v>
      </c>
      <c r="Z339" s="21">
        <v>1.6376959525110983E-7</v>
      </c>
    </row>
    <row r="340" spans="1:26" x14ac:dyDescent="0.2">
      <c r="A340" t="s">
        <v>304</v>
      </c>
      <c r="C340" s="21">
        <v>1.9231313674522924E-4</v>
      </c>
      <c r="D340" s="21">
        <v>2.9540955363785909E-4</v>
      </c>
      <c r="E340" s="21">
        <v>2.0101229935654642E-4</v>
      </c>
      <c r="F340" s="21">
        <v>1.199956747176915E-4</v>
      </c>
      <c r="G340" s="21">
        <v>2.1705103267280265E-4</v>
      </c>
      <c r="H340" s="21">
        <v>6.3202213496630289E-6</v>
      </c>
      <c r="I340" s="21">
        <v>1.0815075424168311E-3</v>
      </c>
      <c r="J340" s="21">
        <v>3.6743785822874948E-6</v>
      </c>
      <c r="K340" s="21">
        <v>2.9053726129524876E-6</v>
      </c>
      <c r="L340" s="21">
        <v>1.2163409706965301E-3</v>
      </c>
      <c r="M340" s="21">
        <v>4.1795709072396106E-6</v>
      </c>
      <c r="N340" s="21">
        <v>8.8618150821301962E-4</v>
      </c>
      <c r="O340" s="21">
        <v>2.6278130365690439E-6</v>
      </c>
      <c r="P340" s="21">
        <v>1.3170271336153538E-4</v>
      </c>
      <c r="Q340" s="21">
        <v>1.7869672608167484E-4</v>
      </c>
      <c r="R340" s="21">
        <v>1.6034799848470001E-4</v>
      </c>
      <c r="S340" s="21">
        <v>1.3368481603065199E-5</v>
      </c>
      <c r="T340" s="21">
        <v>8.2057930994395157E-4</v>
      </c>
      <c r="U340" s="21">
        <v>8.7654638276175433E-4</v>
      </c>
      <c r="V340" s="21">
        <v>2.636140360917708E-6</v>
      </c>
      <c r="W340" s="21">
        <v>4.0576579619420484E-6</v>
      </c>
      <c r="X340" s="21">
        <v>7.5402662087006418E-6</v>
      </c>
      <c r="Y340" s="21">
        <v>2.8895167852772117E-6</v>
      </c>
      <c r="Z340" s="21">
        <v>1.5345815515546602E-6</v>
      </c>
    </row>
    <row r="341" spans="1:26" x14ac:dyDescent="0.2">
      <c r="A341" t="s">
        <v>1703</v>
      </c>
      <c r="C341" s="21">
        <v>2.8674949196272429E-4</v>
      </c>
      <c r="D341" s="21">
        <v>2.908727128135628E-4</v>
      </c>
      <c r="E341" s="21">
        <v>3.3124174262052239E-4</v>
      </c>
      <c r="F341" s="21">
        <v>3.8476554667744666E-4</v>
      </c>
      <c r="G341" s="21">
        <v>2.6603805022205478E-4</v>
      </c>
      <c r="H341" s="21">
        <v>4.4926240921986039E-4</v>
      </c>
      <c r="I341" s="21">
        <v>3.0169732861332781E-4</v>
      </c>
      <c r="J341" s="21">
        <v>4.5068379656367543E-4</v>
      </c>
      <c r="K341" s="21">
        <v>8.346964517543812E-4</v>
      </c>
      <c r="L341" s="21">
        <v>5.1002099242166979E-5</v>
      </c>
      <c r="M341" s="21">
        <v>7.5261630917301771E-4</v>
      </c>
      <c r="N341" s="21">
        <v>7.4255156026992324E-5</v>
      </c>
      <c r="O341" s="21">
        <v>6.9526326621846589E-4</v>
      </c>
      <c r="P341" s="21">
        <v>2.9372816603872345E-4</v>
      </c>
      <c r="Q341" s="21">
        <v>2.3682115838066591E-4</v>
      </c>
      <c r="R341" s="21">
        <v>2.9699658008253534E-4</v>
      </c>
      <c r="S341" s="21">
        <v>4.0494522219723178E-4</v>
      </c>
      <c r="T341" s="21">
        <v>1.793334126432439E-4</v>
      </c>
      <c r="U341" s="21">
        <v>1.6497630789137562E-4</v>
      </c>
      <c r="V341" s="21">
        <v>4.1991943595251908E-4</v>
      </c>
      <c r="W341" s="21">
        <v>4.1348703175996015E-4</v>
      </c>
      <c r="X341" s="21">
        <v>4.2318827706402864E-4</v>
      </c>
      <c r="Y341" s="21">
        <v>4.9279839332634699E-4</v>
      </c>
      <c r="Z341" s="21">
        <v>4.1352719954450279E-4</v>
      </c>
    </row>
    <row r="342" spans="1:26" x14ac:dyDescent="0.2">
      <c r="A342" t="s">
        <v>1588</v>
      </c>
      <c r="C342" s="21">
        <v>2.1149355994064947E-4</v>
      </c>
      <c r="D342" s="21">
        <v>2.8628977309896046E-4</v>
      </c>
      <c r="E342" s="21">
        <v>2.2857793557533841E-4</v>
      </c>
      <c r="F342" s="21">
        <v>3.1562447002738119E-4</v>
      </c>
      <c r="G342" s="21">
        <v>4.7647477458148609E-4</v>
      </c>
      <c r="H342" s="21">
        <v>2.8130227897344885E-8</v>
      </c>
      <c r="I342" s="21">
        <v>3.5488533132662334E-7</v>
      </c>
      <c r="J342" s="21">
        <v>0</v>
      </c>
      <c r="K342" s="21">
        <v>0</v>
      </c>
      <c r="L342" s="21">
        <v>3.0484079247479678E-7</v>
      </c>
      <c r="M342" s="21">
        <v>3.2307863879045724E-8</v>
      </c>
      <c r="N342" s="21">
        <v>1.1383893202632868E-7</v>
      </c>
      <c r="O342" s="21">
        <v>1.5836051603680709E-8</v>
      </c>
      <c r="P342" s="21">
        <v>3.1030979719282717E-5</v>
      </c>
      <c r="Q342" s="21">
        <v>4.4752117237959556E-4</v>
      </c>
      <c r="R342" s="21">
        <v>5.7580915069424727E-4</v>
      </c>
      <c r="S342" s="21">
        <v>2.4327822330723638E-8</v>
      </c>
      <c r="T342" s="21">
        <v>2.2204292434774582E-8</v>
      </c>
      <c r="U342" s="21">
        <v>4.1884664440148337E-6</v>
      </c>
      <c r="V342" s="21">
        <v>1.0728261680587092E-7</v>
      </c>
      <c r="W342" s="21">
        <v>3.6473616103408247E-8</v>
      </c>
      <c r="X342" s="21">
        <v>5.2832666193523179E-8</v>
      </c>
      <c r="Y342" s="21">
        <v>1.0148875926382655E-7</v>
      </c>
      <c r="Z342" s="21">
        <v>1.7576798717909545E-8</v>
      </c>
    </row>
    <row r="343" spans="1:26" x14ac:dyDescent="0.2">
      <c r="A343" t="s">
        <v>1117</v>
      </c>
      <c r="C343" s="21">
        <v>4.9078296612560089E-5</v>
      </c>
      <c r="D343" s="21">
        <v>2.8574625824147738E-4</v>
      </c>
      <c r="E343" s="21">
        <v>2.6262533878106868E-4</v>
      </c>
      <c r="F343" s="21">
        <v>6.1085592891411348E-4</v>
      </c>
      <c r="G343" s="21">
        <v>5.7285132481045553E-4</v>
      </c>
      <c r="H343" s="21">
        <v>6.3738618493286912E-8</v>
      </c>
      <c r="I343" s="21">
        <v>4.1859969105314496E-7</v>
      </c>
      <c r="J343" s="21">
        <v>3.6208874264047662E-8</v>
      </c>
      <c r="K343" s="21">
        <v>3.5836910407319371E-9</v>
      </c>
      <c r="L343" s="21">
        <v>2.3075285557725844E-7</v>
      </c>
      <c r="M343" s="21">
        <v>3.7845586145318826E-8</v>
      </c>
      <c r="N343" s="21">
        <v>1.0483957757288479E-8</v>
      </c>
      <c r="O343" s="21">
        <v>5.0430819180009935E-8</v>
      </c>
      <c r="P343" s="21">
        <v>9.5119345733335263E-6</v>
      </c>
      <c r="Q343" s="21">
        <v>9.6622828870183324E-4</v>
      </c>
      <c r="R343" s="21">
        <v>5.437718713316522E-4</v>
      </c>
      <c r="S343" s="21">
        <v>7.3678506107430617E-9</v>
      </c>
      <c r="T343" s="21">
        <v>3.6082901288575988E-9</v>
      </c>
      <c r="U343" s="21">
        <v>8.4431142322830077E-6</v>
      </c>
      <c r="V343" s="21">
        <v>1.3991148412650021E-8</v>
      </c>
      <c r="W343" s="21">
        <v>7.2448112440329559E-8</v>
      </c>
      <c r="X343" s="21">
        <v>9.8211837489649217E-8</v>
      </c>
      <c r="Y343" s="21">
        <v>3.2103544496431513E-8</v>
      </c>
      <c r="Z343" s="21">
        <v>3.8009368071418812E-8</v>
      </c>
    </row>
    <row r="344" spans="1:26" x14ac:dyDescent="0.2">
      <c r="A344" t="s">
        <v>1306</v>
      </c>
      <c r="C344" s="21">
        <v>4.7948706637194539E-4</v>
      </c>
      <c r="D344" s="21">
        <v>2.8459900499972645E-4</v>
      </c>
      <c r="E344" s="21">
        <v>3.0431046341685428E-4</v>
      </c>
      <c r="F344" s="21">
        <v>2.7952096345143252E-4</v>
      </c>
      <c r="G344" s="21">
        <v>2.5896901712530552E-4</v>
      </c>
      <c r="H344" s="21">
        <v>5.8675842381974584E-4</v>
      </c>
      <c r="I344" s="21">
        <v>4.9482554973001201E-4</v>
      </c>
      <c r="J344" s="21">
        <v>3.5168327304981186E-4</v>
      </c>
      <c r="K344" s="21">
        <v>1.6669246708016713E-4</v>
      </c>
      <c r="L344" s="21">
        <v>1.6704828881611092E-3</v>
      </c>
      <c r="M344" s="21">
        <v>2.8526327532633585E-4</v>
      </c>
      <c r="N344" s="21">
        <v>6.0844215315126939E-4</v>
      </c>
      <c r="O344" s="21">
        <v>3.1858702864219485E-4</v>
      </c>
      <c r="P344" s="21">
        <v>6.5349529350925209E-4</v>
      </c>
      <c r="Q344" s="21">
        <v>5.1787219445384892E-4</v>
      </c>
      <c r="R344" s="21">
        <v>4.0469781838923461E-4</v>
      </c>
      <c r="S344" s="21">
        <v>5.9143599259337649E-4</v>
      </c>
      <c r="T344" s="21">
        <v>6.8302140626089376E-4</v>
      </c>
      <c r="U344" s="21">
        <v>3.3669714399667554E-4</v>
      </c>
      <c r="V344" s="21">
        <v>7.7901830498706168E-4</v>
      </c>
      <c r="W344" s="21">
        <v>2.4189330757746967E-3</v>
      </c>
      <c r="X344" s="21">
        <v>8.1325649001264303E-4</v>
      </c>
      <c r="Y344" s="21">
        <v>6.5451872378689217E-4</v>
      </c>
      <c r="Z344" s="21">
        <v>7.5996327775784884E-4</v>
      </c>
    </row>
    <row r="345" spans="1:26" x14ac:dyDescent="0.2">
      <c r="A345" t="s">
        <v>1088</v>
      </c>
      <c r="C345" s="21">
        <v>1.927956119153894E-4</v>
      </c>
      <c r="D345" s="21">
        <v>2.8381716057553004E-4</v>
      </c>
      <c r="E345" s="21">
        <v>2.2554947674050788E-4</v>
      </c>
      <c r="F345" s="21">
        <v>1.6307092445089495E-4</v>
      </c>
      <c r="G345" s="21">
        <v>2.2216790612820275E-4</v>
      </c>
      <c r="H345" s="21">
        <v>1.1389846954459683E-5</v>
      </c>
      <c r="I345" s="21">
        <v>1.1221015912111719E-3</v>
      </c>
      <c r="J345" s="21">
        <v>1.1040840169809332E-5</v>
      </c>
      <c r="K345" s="21">
        <v>6.1172652870462216E-6</v>
      </c>
      <c r="L345" s="21">
        <v>1.5229579596751921E-3</v>
      </c>
      <c r="M345" s="21">
        <v>9.1279749674360399E-6</v>
      </c>
      <c r="N345" s="21">
        <v>1.538491093838925E-3</v>
      </c>
      <c r="O345" s="21">
        <v>5.9406864234559376E-6</v>
      </c>
      <c r="P345" s="21">
        <v>1.4916199055145922E-4</v>
      </c>
      <c r="Q345" s="21">
        <v>2.3395648598182058E-4</v>
      </c>
      <c r="R345" s="21">
        <v>1.8604143791086275E-4</v>
      </c>
      <c r="S345" s="21">
        <v>3.009481881287829E-5</v>
      </c>
      <c r="T345" s="21">
        <v>8.4863160415167571E-4</v>
      </c>
      <c r="U345" s="21">
        <v>5.5899761658682661E-4</v>
      </c>
      <c r="V345" s="21">
        <v>5.761834359861426E-6</v>
      </c>
      <c r="W345" s="21">
        <v>6.1319613548248349E-6</v>
      </c>
      <c r="X345" s="21">
        <v>3.9512354226459519E-6</v>
      </c>
      <c r="Y345" s="21">
        <v>1.1995984599966328E-5</v>
      </c>
      <c r="Z345" s="21">
        <v>8.9734709144375331E-6</v>
      </c>
    </row>
    <row r="346" spans="1:26" x14ac:dyDescent="0.2">
      <c r="A346" t="s">
        <v>413</v>
      </c>
      <c r="C346" s="21">
        <v>3.1122850249431583E-4</v>
      </c>
      <c r="D346" s="21">
        <v>2.8252550313553822E-4</v>
      </c>
      <c r="E346" s="21">
        <v>3.082198019244087E-4</v>
      </c>
      <c r="F346" s="21">
        <v>3.7119255602222593E-4</v>
      </c>
      <c r="G346" s="21">
        <v>2.1752933624770977E-4</v>
      </c>
      <c r="H346" s="21">
        <v>5.6838422489723865E-4</v>
      </c>
      <c r="I346" s="21">
        <v>1.8346948126366224E-4</v>
      </c>
      <c r="J346" s="21">
        <v>6.0837206283922865E-4</v>
      </c>
      <c r="K346" s="21">
        <v>5.0119237969446686E-4</v>
      </c>
      <c r="L346" s="21">
        <v>8.6847988088329002E-5</v>
      </c>
      <c r="M346" s="21">
        <v>9.0087835580075456E-4</v>
      </c>
      <c r="N346" s="21">
        <v>1.9391015939761944E-4</v>
      </c>
      <c r="O346" s="21">
        <v>6.9225692949166108E-4</v>
      </c>
      <c r="P346" s="21">
        <v>4.7571217046761066E-4</v>
      </c>
      <c r="Q346" s="21">
        <v>1.9120010749415064E-4</v>
      </c>
      <c r="R346" s="21">
        <v>3.4807777893504729E-4</v>
      </c>
      <c r="S346" s="21">
        <v>5.5669572126266467E-4</v>
      </c>
      <c r="T346" s="21">
        <v>2.1401177773834137E-4</v>
      </c>
      <c r="U346" s="21">
        <v>1.4077015955769003E-4</v>
      </c>
      <c r="V346" s="21">
        <v>6.1451481354164251E-4</v>
      </c>
      <c r="W346" s="21">
        <v>9.7095122341262397E-4</v>
      </c>
      <c r="X346" s="21">
        <v>7.7367054477501369E-4</v>
      </c>
      <c r="Y346" s="21">
        <v>8.404866574811008E-4</v>
      </c>
      <c r="Z346" s="21">
        <v>7.3219376631341497E-4</v>
      </c>
    </row>
    <row r="347" spans="1:26" x14ac:dyDescent="0.2">
      <c r="A347" t="s">
        <v>1710</v>
      </c>
      <c r="C347" s="21">
        <v>1.8064672718668946E-3</v>
      </c>
      <c r="D347" s="21">
        <v>2.8138419761795127E-4</v>
      </c>
      <c r="E347" s="21">
        <v>5.9226588239700705E-4</v>
      </c>
      <c r="F347" s="21">
        <v>2.1531532218204704E-4</v>
      </c>
      <c r="G347" s="21">
        <v>4.7488850066698088E-4</v>
      </c>
      <c r="H347" s="21">
        <v>2.2829864237608706E-6</v>
      </c>
      <c r="I347" s="21">
        <v>9.4259320267117033E-5</v>
      </c>
      <c r="J347" s="21">
        <v>1.6628568489881748E-6</v>
      </c>
      <c r="K347" s="21">
        <v>2.2583593675433733E-6</v>
      </c>
      <c r="L347" s="21">
        <v>1.7327172865985632E-4</v>
      </c>
      <c r="M347" s="21">
        <v>2.1176939656617145E-6</v>
      </c>
      <c r="N347" s="21">
        <v>2.8949570172209556E-5</v>
      </c>
      <c r="O347" s="21">
        <v>2.1688913114945716E-6</v>
      </c>
      <c r="P347" s="21">
        <v>7.3079015857852524E-4</v>
      </c>
      <c r="Q347" s="21">
        <v>5.0841697991906726E-4</v>
      </c>
      <c r="R347" s="21">
        <v>4.1665470335411901E-4</v>
      </c>
      <c r="S347" s="21">
        <v>2.0915589377801004E-6</v>
      </c>
      <c r="T347" s="21">
        <v>3.7851927263052909E-5</v>
      </c>
      <c r="U347" s="21">
        <v>4.1817465318015837E-3</v>
      </c>
      <c r="V347" s="21">
        <v>4.6105832126569427E-6</v>
      </c>
      <c r="W347" s="21">
        <v>1.2977369370968744E-5</v>
      </c>
      <c r="X347" s="21">
        <v>2.7108258884399526E-5</v>
      </c>
      <c r="Y347" s="21">
        <v>5.592656213436195E-6</v>
      </c>
      <c r="Z347" s="21">
        <v>3.1653486936775784E-6</v>
      </c>
    </row>
    <row r="348" spans="1:26" x14ac:dyDescent="0.2">
      <c r="A348" t="s">
        <v>1786</v>
      </c>
      <c r="C348" s="21">
        <v>3.6588232404553849E-4</v>
      </c>
      <c r="D348" s="21">
        <v>2.8126896379455913E-4</v>
      </c>
      <c r="E348" s="21">
        <v>2.2354823739873685E-4</v>
      </c>
      <c r="F348" s="21">
        <v>1.2438723484787037E-4</v>
      </c>
      <c r="G348" s="21">
        <v>2.4279017556842769E-4</v>
      </c>
      <c r="H348" s="21">
        <v>4.9216189644422005E-6</v>
      </c>
      <c r="I348" s="21">
        <v>8.2333032190133962E-4</v>
      </c>
      <c r="J348" s="21">
        <v>3.0309009936539011E-6</v>
      </c>
      <c r="K348" s="21">
        <v>2.2883239145400787E-6</v>
      </c>
      <c r="L348" s="21">
        <v>1.1167536812646873E-3</v>
      </c>
      <c r="M348" s="21">
        <v>4.1749138982976955E-6</v>
      </c>
      <c r="N348" s="21">
        <v>5.2138329020368773E-4</v>
      </c>
      <c r="O348" s="21">
        <v>3.5241596571694906E-6</v>
      </c>
      <c r="P348" s="21">
        <v>2.2716182047178627E-4</v>
      </c>
      <c r="Q348" s="21">
        <v>2.1982143260660642E-4</v>
      </c>
      <c r="R348" s="21">
        <v>2.047925251437626E-4</v>
      </c>
      <c r="S348" s="21">
        <v>1.5652657933460184E-5</v>
      </c>
      <c r="T348" s="21">
        <v>7.2399076613219814E-4</v>
      </c>
      <c r="U348" s="21">
        <v>1.9742591566218465E-3</v>
      </c>
      <c r="V348" s="21">
        <v>2.7190109311668622E-6</v>
      </c>
      <c r="W348" s="21">
        <v>3.7942866273365695E-6</v>
      </c>
      <c r="X348" s="21">
        <v>2.453461208758165E-6</v>
      </c>
      <c r="Y348" s="21">
        <v>3.3186234729324243E-6</v>
      </c>
      <c r="Z348" s="21">
        <v>3.1711314283771758E-6</v>
      </c>
    </row>
    <row r="349" spans="1:26" x14ac:dyDescent="0.2">
      <c r="A349" t="s">
        <v>1769</v>
      </c>
      <c r="C349" s="21">
        <v>7.7278679428213152E-4</v>
      </c>
      <c r="D349" s="21">
        <v>2.7953194029752584E-4</v>
      </c>
      <c r="E349" s="21">
        <v>1.0840611902777587E-3</v>
      </c>
      <c r="F349" s="21">
        <v>3.0964158021128639E-4</v>
      </c>
      <c r="G349" s="21">
        <v>5.1646941653647239E-4</v>
      </c>
      <c r="H349" s="21">
        <v>2.8684966574069856E-7</v>
      </c>
      <c r="I349" s="21">
        <v>2.1007449090862172E-6</v>
      </c>
      <c r="J349" s="21">
        <v>9.6595398350764602E-8</v>
      </c>
      <c r="K349" s="21">
        <v>8.6770203054821108E-8</v>
      </c>
      <c r="L349" s="21">
        <v>6.5289288874168318E-7</v>
      </c>
      <c r="M349" s="21">
        <v>1.4434865138458138E-7</v>
      </c>
      <c r="N349" s="21">
        <v>8.2443297699289832E-8</v>
      </c>
      <c r="O349" s="21">
        <v>2.2808141534584838E-7</v>
      </c>
      <c r="P349" s="21">
        <v>1.7515619091292383E-4</v>
      </c>
      <c r="Q349" s="21">
        <v>8.115345154178366E-4</v>
      </c>
      <c r="R349" s="21">
        <v>2.2426516700253604E-4</v>
      </c>
      <c r="S349" s="21">
        <v>2.6458747586409665E-7</v>
      </c>
      <c r="T349" s="21">
        <v>3.063756617236563E-7</v>
      </c>
      <c r="U349" s="21">
        <v>2.3382623153933488E-5</v>
      </c>
      <c r="V349" s="21">
        <v>5.1868104055394742E-7</v>
      </c>
      <c r="W349" s="21">
        <v>7.4048873497032192E-7</v>
      </c>
      <c r="X349" s="21">
        <v>1.1836144538739849E-6</v>
      </c>
      <c r="Y349" s="21">
        <v>4.2386063834092205E-7</v>
      </c>
      <c r="Z349" s="21">
        <v>5.0086255602014134E-7</v>
      </c>
    </row>
    <row r="350" spans="1:26" x14ac:dyDescent="0.2">
      <c r="A350" t="s">
        <v>981</v>
      </c>
      <c r="C350" s="21">
        <v>1.3257949634265102E-3</v>
      </c>
      <c r="D350" s="21">
        <v>2.7906562464692007E-4</v>
      </c>
      <c r="E350" s="21">
        <v>7.530281793702992E-4</v>
      </c>
      <c r="F350" s="21">
        <v>2.3961236262502047E-4</v>
      </c>
      <c r="G350" s="21">
        <v>3.6001805322332346E-4</v>
      </c>
      <c r="H350" s="21">
        <v>3.1792000589157904E-7</v>
      </c>
      <c r="I350" s="21">
        <v>5.6693709167384766E-6</v>
      </c>
      <c r="J350" s="21">
        <v>9.0706957133520764E-8</v>
      </c>
      <c r="K350" s="21">
        <v>1.3888196068324992E-7</v>
      </c>
      <c r="L350" s="21">
        <v>6.3829886874024167E-6</v>
      </c>
      <c r="M350" s="21">
        <v>8.2676963324056943E-8</v>
      </c>
      <c r="N350" s="21">
        <v>9.2448191006859021E-7</v>
      </c>
      <c r="O350" s="21">
        <v>1.4658323597455086E-7</v>
      </c>
      <c r="P350" s="21">
        <v>4.4508063212490178E-4</v>
      </c>
      <c r="Q350" s="21">
        <v>6.4241422297187469E-4</v>
      </c>
      <c r="R350" s="21">
        <v>2.0454773866566018E-4</v>
      </c>
      <c r="S350" s="21">
        <v>1.7185646887807242E-7</v>
      </c>
      <c r="T350" s="21">
        <v>6.2167745120124948E-7</v>
      </c>
      <c r="U350" s="21">
        <v>5.4722128064495982E-4</v>
      </c>
      <c r="V350" s="21">
        <v>3.7303403474409147E-7</v>
      </c>
      <c r="W350" s="21">
        <v>9.5850842307641335E-7</v>
      </c>
      <c r="X350" s="21">
        <v>1.6029718764954374E-6</v>
      </c>
      <c r="Y350" s="21">
        <v>3.832526929772997E-7</v>
      </c>
      <c r="Z350" s="21">
        <v>2.1305489431175745E-7</v>
      </c>
    </row>
    <row r="351" spans="1:26" x14ac:dyDescent="0.2">
      <c r="A351" t="s">
        <v>1876</v>
      </c>
      <c r="C351" s="21">
        <v>9.8321082906367856E-5</v>
      </c>
      <c r="D351" s="21">
        <v>2.7683264128096894E-4</v>
      </c>
      <c r="E351" s="21">
        <v>2.5807353942198911E-4</v>
      </c>
      <c r="F351" s="21">
        <v>4.0104062131388822E-4</v>
      </c>
      <c r="G351" s="21">
        <v>3.7075817847323928E-4</v>
      </c>
      <c r="H351" s="21">
        <v>1.5664763065022894E-7</v>
      </c>
      <c r="I351" s="21">
        <v>1.2636392443566514E-6</v>
      </c>
      <c r="J351" s="21">
        <v>7.670001691377881E-8</v>
      </c>
      <c r="K351" s="21">
        <v>1.1558113646080718E-7</v>
      </c>
      <c r="L351" s="21">
        <v>1.3708606049541368E-6</v>
      </c>
      <c r="M351" s="21">
        <v>9.4527776802926796E-8</v>
      </c>
      <c r="N351" s="21">
        <v>1.2888044594570059E-6</v>
      </c>
      <c r="O351" s="21">
        <v>1.1914438771599352E-7</v>
      </c>
      <c r="P351" s="21">
        <v>2.034748588104091E-5</v>
      </c>
      <c r="Q351" s="21">
        <v>9.0446594077163987E-4</v>
      </c>
      <c r="R351" s="21">
        <v>4.3270014768191509E-4</v>
      </c>
      <c r="S351" s="21">
        <v>1.4639812709568015E-7</v>
      </c>
      <c r="T351" s="21">
        <v>7.3783180898142979E-7</v>
      </c>
      <c r="U351" s="21">
        <v>6.1110692179658838E-6</v>
      </c>
      <c r="V351" s="21">
        <v>1.4798819760102339E-7</v>
      </c>
      <c r="W351" s="21">
        <v>3.1027473269402407E-7</v>
      </c>
      <c r="X351" s="21">
        <v>2.6445567130933293E-7</v>
      </c>
      <c r="Y351" s="21">
        <v>1.1108471779301653E-7</v>
      </c>
      <c r="Z351" s="21">
        <v>9.4962116265300524E-8</v>
      </c>
    </row>
    <row r="352" spans="1:26" x14ac:dyDescent="0.2">
      <c r="A352" t="s">
        <v>556</v>
      </c>
      <c r="C352" s="21">
        <v>1.1772625936025287E-4</v>
      </c>
      <c r="D352" s="21">
        <v>2.760453582030744E-4</v>
      </c>
      <c r="E352" s="21">
        <v>1.8332988992938136E-4</v>
      </c>
      <c r="F352" s="21">
        <v>1.646552135201728E-4</v>
      </c>
      <c r="G352" s="21">
        <v>2.5016610488786078E-4</v>
      </c>
      <c r="H352" s="21">
        <v>7.5685988777613258E-5</v>
      </c>
      <c r="I352" s="21">
        <v>4.1559737757494795E-4</v>
      </c>
      <c r="J352" s="21">
        <v>8.2811852499749237E-5</v>
      </c>
      <c r="K352" s="21">
        <v>2.402601176928997E-5</v>
      </c>
      <c r="L352" s="21">
        <v>8.7746830291373474E-4</v>
      </c>
      <c r="M352" s="21">
        <v>3.1685567582615868E-5</v>
      </c>
      <c r="N352" s="21">
        <v>1.6131463273541537E-3</v>
      </c>
      <c r="O352" s="21">
        <v>2.5672672780574304E-5</v>
      </c>
      <c r="P352" s="21">
        <v>1.6944254293079099E-4</v>
      </c>
      <c r="Q352" s="21">
        <v>2.2611677753748999E-4</v>
      </c>
      <c r="R352" s="21">
        <v>2.4157594789477572E-4</v>
      </c>
      <c r="S352" s="21">
        <v>1.2078148279747329E-4</v>
      </c>
      <c r="T352" s="21">
        <v>5.4160600918396493E-4</v>
      </c>
      <c r="U352" s="21">
        <v>2.643483626317705E-4</v>
      </c>
      <c r="V352" s="21">
        <v>1.420587292826346E-5</v>
      </c>
      <c r="W352" s="21">
        <v>1.8721680906186783E-5</v>
      </c>
      <c r="X352" s="21">
        <v>1.2802294414378241E-5</v>
      </c>
      <c r="Y352" s="21">
        <v>3.8583205697659474E-5</v>
      </c>
      <c r="Z352" s="21">
        <v>2.2238786300819621E-5</v>
      </c>
    </row>
    <row r="353" spans="1:26" x14ac:dyDescent="0.2">
      <c r="A353" t="s">
        <v>1432</v>
      </c>
      <c r="C353" s="21">
        <v>2.6969800295447485E-4</v>
      </c>
      <c r="D353" s="21">
        <v>2.7298232544588607E-4</v>
      </c>
      <c r="E353" s="21">
        <v>2.3206086672655389E-4</v>
      </c>
      <c r="F353" s="21">
        <v>2.542021558676998E-4</v>
      </c>
      <c r="G353" s="21">
        <v>2.2102090941710534E-4</v>
      </c>
      <c r="H353" s="21">
        <v>4.0202260668544595E-4</v>
      </c>
      <c r="I353" s="21">
        <v>3.7338154503783474E-4</v>
      </c>
      <c r="J353" s="21">
        <v>3.7049881976527517E-4</v>
      </c>
      <c r="K353" s="21">
        <v>2.4733101964416498E-4</v>
      </c>
      <c r="L353" s="21">
        <v>8.4369045054407939E-4</v>
      </c>
      <c r="M353" s="21">
        <v>1.4823212095004697E-4</v>
      </c>
      <c r="N353" s="21">
        <v>8.2185037606261285E-4</v>
      </c>
      <c r="O353" s="21">
        <v>1.9032693560537965E-4</v>
      </c>
      <c r="P353" s="21">
        <v>9.7166346440900821E-4</v>
      </c>
      <c r="Q353" s="21">
        <v>8.816468055473642E-4</v>
      </c>
      <c r="R353" s="21">
        <v>7.6920398492587685E-4</v>
      </c>
      <c r="S353" s="21">
        <v>8.8375399222247967E-4</v>
      </c>
      <c r="T353" s="21">
        <v>7.5191819978172943E-4</v>
      </c>
      <c r="U353" s="21">
        <v>6.5003682584409395E-4</v>
      </c>
      <c r="V353" s="21">
        <v>2.0089568393042971E-4</v>
      </c>
      <c r="W353" s="21">
        <v>6.4881102303821275E-5</v>
      </c>
      <c r="X353" s="21">
        <v>1.0610689477827029E-4</v>
      </c>
      <c r="Y353" s="21">
        <v>4.1501579738353504E-4</v>
      </c>
      <c r="Z353" s="21">
        <v>1.4347430006897446E-4</v>
      </c>
    </row>
    <row r="354" spans="1:26" x14ac:dyDescent="0.2">
      <c r="A354" t="s">
        <v>578</v>
      </c>
      <c r="C354" s="21">
        <v>8.9162254193448176E-5</v>
      </c>
      <c r="D354" s="21">
        <v>2.7270729066088763E-4</v>
      </c>
      <c r="E354" s="21">
        <v>1.5957567975090865E-4</v>
      </c>
      <c r="F354" s="21">
        <v>1.1167193423282999E-4</v>
      </c>
      <c r="G354" s="21">
        <v>2.1959482027416211E-4</v>
      </c>
      <c r="H354" s="21">
        <v>3.1042710792125847E-5</v>
      </c>
      <c r="I354" s="21">
        <v>6.1237763005923503E-4</v>
      </c>
      <c r="J354" s="21">
        <v>2.941845769860183E-5</v>
      </c>
      <c r="K354" s="21">
        <v>1.1315689473347624E-5</v>
      </c>
      <c r="L354" s="21">
        <v>1.1193086882320088E-3</v>
      </c>
      <c r="M354" s="21">
        <v>1.472559664268143E-5</v>
      </c>
      <c r="N354" s="21">
        <v>8.4017388172509208E-4</v>
      </c>
      <c r="O354" s="21">
        <v>1.1869480680212364E-5</v>
      </c>
      <c r="P354" s="21">
        <v>1.6581514744709282E-4</v>
      </c>
      <c r="Q354" s="21">
        <v>1.9004872706069077E-4</v>
      </c>
      <c r="R354" s="21">
        <v>1.7448026588744365E-4</v>
      </c>
      <c r="S354" s="21">
        <v>5.9838120848399456E-5</v>
      </c>
      <c r="T354" s="21">
        <v>7.8385491709525592E-4</v>
      </c>
      <c r="U354" s="21">
        <v>5.1338510466345509E-4</v>
      </c>
      <c r="V354" s="21">
        <v>1.6749269010263198E-5</v>
      </c>
      <c r="W354" s="21">
        <v>2.0045150472923698E-5</v>
      </c>
      <c r="X354" s="21">
        <v>1.8884534788990633E-5</v>
      </c>
      <c r="Y354" s="21">
        <v>2.1889891604755592E-5</v>
      </c>
      <c r="Z354" s="21">
        <v>2.1317006034735367E-5</v>
      </c>
    </row>
    <row r="355" spans="1:26" x14ac:dyDescent="0.2">
      <c r="A355" t="s">
        <v>636</v>
      </c>
      <c r="C355" s="21">
        <v>1.0617793741980047E-3</v>
      </c>
      <c r="D355" s="21">
        <v>2.7241910075096647E-4</v>
      </c>
      <c r="E355" s="21">
        <v>3.4995188813053909E-4</v>
      </c>
      <c r="F355" s="21">
        <v>1.543656281854979E-4</v>
      </c>
      <c r="G355" s="21">
        <v>3.1586518574187335E-4</v>
      </c>
      <c r="H355" s="21">
        <v>6.5760650672478393E-6</v>
      </c>
      <c r="I355" s="21">
        <v>3.6587899439277931E-4</v>
      </c>
      <c r="J355" s="21">
        <v>5.5011772903620358E-6</v>
      </c>
      <c r="K355" s="21">
        <v>4.5727915095808123E-6</v>
      </c>
      <c r="L355" s="21">
        <v>6.4669634747610962E-4</v>
      </c>
      <c r="M355" s="21">
        <v>6.1960828849496485E-6</v>
      </c>
      <c r="N355" s="21">
        <v>2.370596141256112E-4</v>
      </c>
      <c r="O355" s="21">
        <v>4.9457602847172604E-6</v>
      </c>
      <c r="P355" s="21">
        <v>3.6189845678981516E-4</v>
      </c>
      <c r="Q355" s="21">
        <v>2.8292623098309606E-4</v>
      </c>
      <c r="R355" s="21">
        <v>1.9803267502837034E-4</v>
      </c>
      <c r="S355" s="21">
        <v>9.8940155090121828E-6</v>
      </c>
      <c r="T355" s="21">
        <v>1.8822046364406532E-4</v>
      </c>
      <c r="U355" s="21">
        <v>1.9642584675291191E-3</v>
      </c>
      <c r="V355" s="21">
        <v>3.692257187550751E-6</v>
      </c>
      <c r="W355" s="21">
        <v>5.8750387700857446E-6</v>
      </c>
      <c r="X355" s="21">
        <v>5.193415267031672E-6</v>
      </c>
      <c r="Y355" s="21">
        <v>5.1022268241921036E-6</v>
      </c>
      <c r="Z355" s="21">
        <v>4.9462136888373275E-6</v>
      </c>
    </row>
    <row r="356" spans="1:26" x14ac:dyDescent="0.2">
      <c r="A356" t="s">
        <v>776</v>
      </c>
      <c r="C356" s="21">
        <v>2.130814459692737E-3</v>
      </c>
      <c r="D356" s="21">
        <v>2.7200850484389685E-4</v>
      </c>
      <c r="E356" s="21">
        <v>1.3512735581119241E-3</v>
      </c>
      <c r="F356" s="21">
        <v>7.8770547375717746E-4</v>
      </c>
      <c r="G356" s="21">
        <v>6.215467292099349E-4</v>
      </c>
      <c r="H356" s="21">
        <v>1.3233117444340321E-6</v>
      </c>
      <c r="I356" s="21">
        <v>1.968417565630786E-6</v>
      </c>
      <c r="J356" s="21">
        <v>1.1870209175453052E-6</v>
      </c>
      <c r="K356" s="21">
        <v>6.5713961754727514E-7</v>
      </c>
      <c r="L356" s="21">
        <v>2.2992727337391468E-7</v>
      </c>
      <c r="M356" s="21">
        <v>9.0125275234506278E-7</v>
      </c>
      <c r="N356" s="21">
        <v>1.0681198445409353E-7</v>
      </c>
      <c r="O356" s="21">
        <v>8.9673467255983988E-7</v>
      </c>
      <c r="P356" s="21">
        <v>4.3556270273961494E-4</v>
      </c>
      <c r="Q356" s="21">
        <v>1.8623963404450793E-3</v>
      </c>
      <c r="R356" s="21">
        <v>4.3724893551209943E-4</v>
      </c>
      <c r="S356" s="21">
        <v>7.7430220434299868E-7</v>
      </c>
      <c r="T356" s="21">
        <v>5.611922874395201E-7</v>
      </c>
      <c r="U356" s="21">
        <v>5.3948931989203876E-5</v>
      </c>
      <c r="V356" s="21">
        <v>1.0692248222910684E-6</v>
      </c>
      <c r="W356" s="21">
        <v>2.8279313710956478E-6</v>
      </c>
      <c r="X356" s="21">
        <v>1.7220133371691817E-6</v>
      </c>
      <c r="Y356" s="21">
        <v>1.1582849561160491E-6</v>
      </c>
      <c r="Z356" s="21">
        <v>2.7327502750461307E-6</v>
      </c>
    </row>
    <row r="357" spans="1:26" x14ac:dyDescent="0.2">
      <c r="A357" t="s">
        <v>933</v>
      </c>
      <c r="C357" s="21">
        <v>3.1482011698076296E-4</v>
      </c>
      <c r="D357" s="21">
        <v>2.6952032996821847E-4</v>
      </c>
      <c r="E357" s="21">
        <v>2.476698410934714E-4</v>
      </c>
      <c r="F357" s="21">
        <v>2.9130937473624248E-4</v>
      </c>
      <c r="G357" s="21">
        <v>2.4804796444196796E-4</v>
      </c>
      <c r="H357" s="21">
        <v>7.381092137848373E-4</v>
      </c>
      <c r="I357" s="21">
        <v>2.266960619194106E-4</v>
      </c>
      <c r="J357" s="21">
        <v>4.799697299755646E-4</v>
      </c>
      <c r="K357" s="21">
        <v>2.0064667716009781E-4</v>
      </c>
      <c r="L357" s="21">
        <v>6.4105796336481956E-5</v>
      </c>
      <c r="M357" s="21">
        <v>2.1833599708116275E-4</v>
      </c>
      <c r="N357" s="21">
        <v>6.5847629226342764E-5</v>
      </c>
      <c r="O357" s="21">
        <v>2.8443882267923076E-4</v>
      </c>
      <c r="P357" s="21">
        <v>4.158727945326709E-4</v>
      </c>
      <c r="Q357" s="21">
        <v>3.0403739670805497E-4</v>
      </c>
      <c r="R357" s="21">
        <v>2.8621292828819625E-4</v>
      </c>
      <c r="S357" s="21">
        <v>3.9932407645799559E-4</v>
      </c>
      <c r="T357" s="21">
        <v>1.5180196187607675E-4</v>
      </c>
      <c r="U357" s="21">
        <v>1.1714656652442025E-4</v>
      </c>
      <c r="V357" s="21">
        <v>4.6615913298508758E-4</v>
      </c>
      <c r="W357" s="21">
        <v>1.0877638960590961E-3</v>
      </c>
      <c r="X357" s="21">
        <v>4.1119410300646721E-4</v>
      </c>
      <c r="Y357" s="21">
        <v>3.4014776805377402E-4</v>
      </c>
      <c r="Z357" s="21">
        <v>8.1189833195545122E-4</v>
      </c>
    </row>
    <row r="358" spans="1:26" x14ac:dyDescent="0.2">
      <c r="A358" t="s">
        <v>767</v>
      </c>
      <c r="C358" s="21">
        <v>3.3612919606046545E-4</v>
      </c>
      <c r="D358" s="21">
        <v>2.686716035278785E-4</v>
      </c>
      <c r="E358" s="21">
        <v>2.7294779215517869E-4</v>
      </c>
      <c r="F358" s="21">
        <v>3.7581110774793594E-4</v>
      </c>
      <c r="G358" s="21">
        <v>2.1310406104526618E-4</v>
      </c>
      <c r="H358" s="21">
        <v>2.9969659350696223E-4</v>
      </c>
      <c r="I358" s="21">
        <v>2.7744824570428989E-4</v>
      </c>
      <c r="J358" s="21">
        <v>6.2987551921203102E-4</v>
      </c>
      <c r="K358" s="21">
        <v>1.0804649859229252E-4</v>
      </c>
      <c r="L358" s="21">
        <v>5.9865387282717359E-6</v>
      </c>
      <c r="M358" s="21">
        <v>1.2540672490580796E-4</v>
      </c>
      <c r="N358" s="21">
        <v>8.8720908883947556E-6</v>
      </c>
      <c r="O358" s="21">
        <v>1.389694629359734E-4</v>
      </c>
      <c r="P358" s="21">
        <v>3.0611937435158016E-4</v>
      </c>
      <c r="Q358" s="21">
        <v>1.3117954971536379E-4</v>
      </c>
      <c r="R358" s="21">
        <v>1.2595859393455368E-4</v>
      </c>
      <c r="S358" s="21">
        <v>2.5779668356791188E-4</v>
      </c>
      <c r="T358" s="21">
        <v>1.0477211049568658E-4</v>
      </c>
      <c r="U358" s="21">
        <v>6.2507393120844827E-5</v>
      </c>
      <c r="V358" s="21">
        <v>2.3313283501004534E-4</v>
      </c>
      <c r="W358" s="21">
        <v>2.7468983736915801E-4</v>
      </c>
      <c r="X358" s="21">
        <v>3.4469647913471147E-4</v>
      </c>
      <c r="Y358" s="21">
        <v>3.013265868490459E-4</v>
      </c>
      <c r="Z358" s="21">
        <v>3.5952010344025701E-4</v>
      </c>
    </row>
    <row r="359" spans="1:26" x14ac:dyDescent="0.2">
      <c r="A359" t="s">
        <v>839</v>
      </c>
      <c r="C359" s="21">
        <v>2.9764778824808416E-4</v>
      </c>
      <c r="D359" s="21">
        <v>2.6726842853016028E-4</v>
      </c>
      <c r="E359" s="21">
        <v>3.2908341377792423E-4</v>
      </c>
      <c r="F359" s="21">
        <v>3.8048396440496554E-4</v>
      </c>
      <c r="G359" s="21">
        <v>2.3776256056641022E-4</v>
      </c>
      <c r="H359" s="21">
        <v>6.1035029188434532E-4</v>
      </c>
      <c r="I359" s="21">
        <v>4.0826318952037364E-4</v>
      </c>
      <c r="J359" s="21">
        <v>4.2089713560428604E-4</v>
      </c>
      <c r="K359" s="21">
        <v>1.3332049533151626E-4</v>
      </c>
      <c r="L359" s="21">
        <v>7.7597873612376622E-5</v>
      </c>
      <c r="M359" s="21">
        <v>2.376461419870936E-4</v>
      </c>
      <c r="N359" s="21">
        <v>5.8366083916148142E-5</v>
      </c>
      <c r="O359" s="21">
        <v>2.3333723673703708E-4</v>
      </c>
      <c r="P359" s="21">
        <v>4.9258237823630944E-4</v>
      </c>
      <c r="Q359" s="21">
        <v>3.2141095905954912E-4</v>
      </c>
      <c r="R359" s="21">
        <v>3.6889140540950505E-4</v>
      </c>
      <c r="S359" s="21">
        <v>5.7317078559172157E-4</v>
      </c>
      <c r="T359" s="21">
        <v>3.8054957365846052E-4</v>
      </c>
      <c r="U359" s="21">
        <v>2.5509774786581309E-4</v>
      </c>
      <c r="V359" s="21">
        <v>5.8042152220818025E-4</v>
      </c>
      <c r="W359" s="21">
        <v>8.0623183975417486E-4</v>
      </c>
      <c r="X359" s="21">
        <v>9.0129096767053898E-4</v>
      </c>
      <c r="Y359" s="21">
        <v>6.4343908159350711E-4</v>
      </c>
      <c r="Z359" s="21">
        <v>9.5401199158681434E-4</v>
      </c>
    </row>
    <row r="360" spans="1:26" x14ac:dyDescent="0.2">
      <c r="A360" t="s">
        <v>400</v>
      </c>
      <c r="C360" s="21">
        <v>1.5615795140984788E-4</v>
      </c>
      <c r="D360" s="21">
        <v>2.6668257088897104E-4</v>
      </c>
      <c r="E360" s="21">
        <v>2.4704774961491866E-4</v>
      </c>
      <c r="F360" s="21">
        <v>1.4931782844875924E-4</v>
      </c>
      <c r="G360" s="21">
        <v>2.4286828941155102E-4</v>
      </c>
      <c r="H360" s="21">
        <v>4.6354115186590304E-5</v>
      </c>
      <c r="I360" s="21">
        <v>5.2517960892970784E-4</v>
      </c>
      <c r="J360" s="21">
        <v>2.3248169103296129E-5</v>
      </c>
      <c r="K360" s="21">
        <v>1.2515298231414988E-5</v>
      </c>
      <c r="L360" s="21">
        <v>9.2684869573426629E-4</v>
      </c>
      <c r="M360" s="21">
        <v>2.2852871140132413E-5</v>
      </c>
      <c r="N360" s="21">
        <v>1.1038838243047245E-3</v>
      </c>
      <c r="O360" s="21">
        <v>1.8788626552532998E-5</v>
      </c>
      <c r="P360" s="21">
        <v>1.4391503345020945E-4</v>
      </c>
      <c r="Q360" s="21">
        <v>1.9552242615654297E-4</v>
      </c>
      <c r="R360" s="21">
        <v>2.3414407444746638E-4</v>
      </c>
      <c r="S360" s="21">
        <v>6.3684874089974523E-5</v>
      </c>
      <c r="T360" s="21">
        <v>8.1331802050198763E-4</v>
      </c>
      <c r="U360" s="21">
        <v>7.5463756716691278E-4</v>
      </c>
      <c r="V360" s="21">
        <v>1.2129188075624246E-5</v>
      </c>
      <c r="W360" s="21">
        <v>1.7168498517776629E-5</v>
      </c>
      <c r="X360" s="21">
        <v>3.0416685372877424E-5</v>
      </c>
      <c r="Y360" s="21">
        <v>2.5443793151949992E-5</v>
      </c>
      <c r="Z360" s="21">
        <v>1.5851818181693591E-5</v>
      </c>
    </row>
    <row r="361" spans="1:26" x14ac:dyDescent="0.2">
      <c r="A361" t="s">
        <v>1077</v>
      </c>
      <c r="C361" s="21">
        <v>1.6070723101453325E-4</v>
      </c>
      <c r="D361" s="21">
        <v>2.6573708920204104E-4</v>
      </c>
      <c r="E361" s="21">
        <v>2.0467585849188687E-4</v>
      </c>
      <c r="F361" s="21">
        <v>1.4204053686315583E-4</v>
      </c>
      <c r="G361" s="21">
        <v>2.2492954679157679E-4</v>
      </c>
      <c r="H361" s="21">
        <v>4.3564450128411212E-6</v>
      </c>
      <c r="I361" s="21">
        <v>9.0622931181665468E-4</v>
      </c>
      <c r="J361" s="21">
        <v>4.6546295397805556E-7</v>
      </c>
      <c r="K361" s="21">
        <v>2.6303247274855871E-7</v>
      </c>
      <c r="L361" s="21">
        <v>1.1245350207880697E-3</v>
      </c>
      <c r="M361" s="21">
        <v>3.5834766903092568E-6</v>
      </c>
      <c r="N361" s="21">
        <v>1.4496364313707642E-3</v>
      </c>
      <c r="O361" s="21">
        <v>4.4020553976884949E-7</v>
      </c>
      <c r="P361" s="21">
        <v>1.0108609303093559E-4</v>
      </c>
      <c r="Q361" s="21">
        <v>1.8065329483710741E-4</v>
      </c>
      <c r="R361" s="21">
        <v>1.4365178243004733E-4</v>
      </c>
      <c r="S361" s="21">
        <v>1.1006863164269445E-5</v>
      </c>
      <c r="T361" s="21">
        <v>5.9537744317715265E-4</v>
      </c>
      <c r="U361" s="21">
        <v>4.3867569940058554E-4</v>
      </c>
      <c r="V361" s="21">
        <v>3.4317236247903754E-7</v>
      </c>
      <c r="W361" s="21">
        <v>2.2370644631347965E-6</v>
      </c>
      <c r="X361" s="21">
        <v>5.7633166259225377E-7</v>
      </c>
      <c r="Y361" s="21">
        <v>6.7338210303651503E-7</v>
      </c>
      <c r="Z361" s="21">
        <v>3.393782975223122E-7</v>
      </c>
    </row>
    <row r="362" spans="1:26" x14ac:dyDescent="0.2">
      <c r="A362" t="s">
        <v>1005</v>
      </c>
      <c r="C362" s="21">
        <v>1.1285181343015987E-3</v>
      </c>
      <c r="D362" s="21">
        <v>2.6502898324298876E-4</v>
      </c>
      <c r="E362" s="21">
        <v>8.7571844300209458E-4</v>
      </c>
      <c r="F362" s="21">
        <v>2.1267482096213989E-4</v>
      </c>
      <c r="G362" s="21">
        <v>3.1689921452896576E-4</v>
      </c>
      <c r="H362" s="21">
        <v>6.9281982127402952E-7</v>
      </c>
      <c r="I362" s="21">
        <v>9.6532205604115134E-6</v>
      </c>
      <c r="J362" s="21">
        <v>3.5016537982998327E-7</v>
      </c>
      <c r="K362" s="21">
        <v>5.4281618917956662E-7</v>
      </c>
      <c r="L362" s="21">
        <v>1.2316336042145247E-5</v>
      </c>
      <c r="M362" s="21">
        <v>4.1231239368990306E-7</v>
      </c>
      <c r="N362" s="21">
        <v>1.8471971983696647E-6</v>
      </c>
      <c r="O362" s="21">
        <v>4.4534502094302268E-7</v>
      </c>
      <c r="P362" s="21">
        <v>3.8256257242358409E-4</v>
      </c>
      <c r="Q362" s="21">
        <v>5.9302402831233852E-4</v>
      </c>
      <c r="R362" s="21">
        <v>2.030857169313994E-4</v>
      </c>
      <c r="S362" s="21">
        <v>4.1503528669553617E-7</v>
      </c>
      <c r="T362" s="21">
        <v>1.7296804517659413E-6</v>
      </c>
      <c r="U362" s="21">
        <v>2.7350551793952607E-4</v>
      </c>
      <c r="V362" s="21">
        <v>5.266906932621516E-7</v>
      </c>
      <c r="W362" s="21">
        <v>1.2017695985918792E-6</v>
      </c>
      <c r="X362" s="21">
        <v>2.37278300040384E-6</v>
      </c>
      <c r="Y362" s="21">
        <v>8.6650301469430148E-7</v>
      </c>
      <c r="Z362" s="21">
        <v>5.6453613006507928E-7</v>
      </c>
    </row>
    <row r="363" spans="1:26" x14ac:dyDescent="0.2">
      <c r="A363" t="s">
        <v>1610</v>
      </c>
      <c r="C363" s="21">
        <v>1.9318559423833992E-4</v>
      </c>
      <c r="D363" s="21">
        <v>2.6432197254344083E-4</v>
      </c>
      <c r="E363" s="21">
        <v>2.2734581118506506E-4</v>
      </c>
      <c r="F363" s="21">
        <v>1.9748559585865559E-4</v>
      </c>
      <c r="G363" s="21">
        <v>2.557042817956003E-4</v>
      </c>
      <c r="H363" s="21">
        <v>1.0406191493630644E-4</v>
      </c>
      <c r="I363" s="21">
        <v>4.2323822966801121E-4</v>
      </c>
      <c r="J363" s="21">
        <v>4.6403916952878112E-5</v>
      </c>
      <c r="K363" s="21">
        <v>2.1123745580113444E-5</v>
      </c>
      <c r="L363" s="21">
        <v>1.6701984858072776E-3</v>
      </c>
      <c r="M363" s="21">
        <v>2.7629055313770185E-5</v>
      </c>
      <c r="N363" s="21">
        <v>3.0251648849849702E-3</v>
      </c>
      <c r="O363" s="21">
        <v>1.8462766003133306E-5</v>
      </c>
      <c r="P363" s="21">
        <v>2.1687586603110132E-4</v>
      </c>
      <c r="Q363" s="21">
        <v>3.6661987658055244E-4</v>
      </c>
      <c r="R363" s="21">
        <v>2.9435424142535175E-4</v>
      </c>
      <c r="S363" s="21">
        <v>1.3670452606105447E-4</v>
      </c>
      <c r="T363" s="21">
        <v>5.2676424630593473E-4</v>
      </c>
      <c r="U363" s="21">
        <v>2.7991436656466548E-4</v>
      </c>
      <c r="V363" s="21">
        <v>1.9214243258175796E-5</v>
      </c>
      <c r="W363" s="21">
        <v>1.9400059367587032E-5</v>
      </c>
      <c r="X363" s="21">
        <v>1.789362321288225E-5</v>
      </c>
      <c r="Y363" s="21">
        <v>3.8617164445051312E-5</v>
      </c>
      <c r="Z363" s="21">
        <v>2.0206663408232143E-5</v>
      </c>
    </row>
    <row r="364" spans="1:26" x14ac:dyDescent="0.2">
      <c r="A364" t="s">
        <v>1225</v>
      </c>
      <c r="C364" s="21">
        <v>1.9446998900137405E-3</v>
      </c>
      <c r="D364" s="21">
        <v>2.5826354602295689E-4</v>
      </c>
      <c r="E364" s="21">
        <v>9.7082625177187466E-4</v>
      </c>
      <c r="F364" s="21">
        <v>2.7381875433923425E-4</v>
      </c>
      <c r="G364" s="21">
        <v>3.8660142248286383E-4</v>
      </c>
      <c r="H364" s="21">
        <v>4.0955604624938119E-7</v>
      </c>
      <c r="I364" s="21">
        <v>1.8070155406878851E-5</v>
      </c>
      <c r="J364" s="21">
        <v>1.4634931691582261E-8</v>
      </c>
      <c r="K364" s="21">
        <v>4.1949280640343465E-8</v>
      </c>
      <c r="L364" s="21">
        <v>2.6954273766913571E-5</v>
      </c>
      <c r="M364" s="21">
        <v>2.3156077346915791E-7</v>
      </c>
      <c r="N364" s="21">
        <v>1.3835922429884401E-5</v>
      </c>
      <c r="O364" s="21">
        <v>2.5639531861938513E-8</v>
      </c>
      <c r="P364" s="21">
        <v>3.5258311664222746E-4</v>
      </c>
      <c r="Q364" s="21">
        <v>4.4039900870698181E-4</v>
      </c>
      <c r="R364" s="21">
        <v>1.7224751492953526E-4</v>
      </c>
      <c r="S364" s="21">
        <v>3.4261468148975324E-7</v>
      </c>
      <c r="T364" s="21">
        <v>2.0338477164531277E-5</v>
      </c>
      <c r="U364" s="21">
        <v>9.8211933319370748E-5</v>
      </c>
      <c r="V364" s="21">
        <v>2.1330599271680678E-7</v>
      </c>
      <c r="W364" s="21">
        <v>1.2449790752701033E-6</v>
      </c>
      <c r="X364" s="21">
        <v>1.442854105565418E-6</v>
      </c>
      <c r="Y364" s="21">
        <v>8.7446062007556911E-8</v>
      </c>
      <c r="Z364" s="21">
        <v>5.5825897501138228E-7</v>
      </c>
    </row>
    <row r="365" spans="1:26" x14ac:dyDescent="0.2">
      <c r="A365" t="s">
        <v>841</v>
      </c>
      <c r="C365" s="21">
        <v>1.485550767696514E-4</v>
      </c>
      <c r="D365" s="21">
        <v>2.5079809897576405E-4</v>
      </c>
      <c r="E365" s="21">
        <v>2.0541424792072581E-4</v>
      </c>
      <c r="F365" s="21">
        <v>1.370435981546362E-4</v>
      </c>
      <c r="G365" s="21">
        <v>2.176381956909552E-4</v>
      </c>
      <c r="H365" s="21">
        <v>3.788659561343296E-5</v>
      </c>
      <c r="I365" s="21">
        <v>7.2859206642531319E-4</v>
      </c>
      <c r="J365" s="21">
        <v>2.9772215277023464E-5</v>
      </c>
      <c r="K365" s="21">
        <v>2.2070497471456672E-5</v>
      </c>
      <c r="L365" s="21">
        <v>1.4283247679117302E-3</v>
      </c>
      <c r="M365" s="21">
        <v>2.6446686722427845E-5</v>
      </c>
      <c r="N365" s="21">
        <v>1.6445102784119958E-3</v>
      </c>
      <c r="O365" s="21">
        <v>2.2151545506127447E-5</v>
      </c>
      <c r="P365" s="21">
        <v>1.7352439137118022E-4</v>
      </c>
      <c r="Q365" s="21">
        <v>2.0787315407973169E-4</v>
      </c>
      <c r="R365" s="21">
        <v>1.7692269588788837E-4</v>
      </c>
      <c r="S365" s="21">
        <v>6.0767331830257102E-5</v>
      </c>
      <c r="T365" s="21">
        <v>8.2676233802543196E-4</v>
      </c>
      <c r="U365" s="21">
        <v>5.2357809787522823E-4</v>
      </c>
      <c r="V365" s="21">
        <v>1.6567128113707488E-5</v>
      </c>
      <c r="W365" s="21">
        <v>2.0093769605282188E-5</v>
      </c>
      <c r="X365" s="21">
        <v>1.7949386946146403E-5</v>
      </c>
      <c r="Y365" s="21">
        <v>2.2915899588765208E-5</v>
      </c>
      <c r="Z365" s="21">
        <v>1.9130961287849253E-5</v>
      </c>
    </row>
    <row r="366" spans="1:26" x14ac:dyDescent="0.2">
      <c r="A366" t="s">
        <v>1821</v>
      </c>
      <c r="C366" s="21">
        <v>2.2092921060457553E-4</v>
      </c>
      <c r="D366" s="21">
        <v>2.4911362427938738E-4</v>
      </c>
      <c r="E366" s="21">
        <v>2.3502020153785773E-4</v>
      </c>
      <c r="F366" s="21">
        <v>2.6577281088245586E-4</v>
      </c>
      <c r="G366" s="21">
        <v>1.9474054231809486E-4</v>
      </c>
      <c r="H366" s="21">
        <v>3.4734507044205111E-4</v>
      </c>
      <c r="I366" s="21">
        <v>2.6999768176816841E-4</v>
      </c>
      <c r="J366" s="21">
        <v>3.4070814263113868E-4</v>
      </c>
      <c r="K366" s="21">
        <v>2.7584901879523765E-3</v>
      </c>
      <c r="L366" s="21">
        <v>1.6143411827646207E-4</v>
      </c>
      <c r="M366" s="21">
        <v>2.2522031523077479E-3</v>
      </c>
      <c r="N366" s="21">
        <v>2.3361660286980954E-4</v>
      </c>
      <c r="O366" s="21">
        <v>2.3716627247400471E-3</v>
      </c>
      <c r="P366" s="21">
        <v>2.6193022503227738E-4</v>
      </c>
      <c r="Q366" s="21">
        <v>3.1772166855313687E-4</v>
      </c>
      <c r="R366" s="21">
        <v>2.2439384163631091E-4</v>
      </c>
      <c r="S366" s="21">
        <v>3.1126280795719244E-4</v>
      </c>
      <c r="T366" s="21">
        <v>1.7105555982907295E-4</v>
      </c>
      <c r="U366" s="21">
        <v>1.8975705028399415E-4</v>
      </c>
      <c r="V366" s="21">
        <v>1.7502890886646896E-4</v>
      </c>
      <c r="W366" s="21">
        <v>2.7380815865963638E-4</v>
      </c>
      <c r="X366" s="21">
        <v>2.6262194514491155E-4</v>
      </c>
      <c r="Y366" s="21">
        <v>3.2645363033355482E-4</v>
      </c>
      <c r="Z366" s="21">
        <v>1.9761602305712664E-4</v>
      </c>
    </row>
    <row r="367" spans="1:26" x14ac:dyDescent="0.2">
      <c r="A367" t="s">
        <v>1490</v>
      </c>
      <c r="C367" s="21">
        <v>1.8098904161721256E-3</v>
      </c>
      <c r="D367" s="21">
        <v>2.4645022897526377E-4</v>
      </c>
      <c r="E367" s="21">
        <v>5.4992586157903581E-4</v>
      </c>
      <c r="F367" s="21">
        <v>2.7993428625446324E-4</v>
      </c>
      <c r="G367" s="21">
        <v>4.9564218493674812E-4</v>
      </c>
      <c r="H367" s="21">
        <v>1.8119897005101314E-6</v>
      </c>
      <c r="I367" s="21">
        <v>2.4955936309797839E-5</v>
      </c>
      <c r="J367" s="21">
        <v>1.4559320644645425E-6</v>
      </c>
      <c r="K367" s="21">
        <v>1.6532015569587509E-6</v>
      </c>
      <c r="L367" s="21">
        <v>3.1156735869241367E-5</v>
      </c>
      <c r="M367" s="21">
        <v>1.7545008237194122E-6</v>
      </c>
      <c r="N367" s="21">
        <v>1.8090669840980766E-5</v>
      </c>
      <c r="O367" s="21">
        <v>1.667209253792583E-6</v>
      </c>
      <c r="P367" s="21">
        <v>3.382453013263039E-4</v>
      </c>
      <c r="Q367" s="21">
        <v>3.649704939731882E-4</v>
      </c>
      <c r="R367" s="21">
        <v>2.3122200359372878E-4</v>
      </c>
      <c r="S367" s="21">
        <v>2.174554964597755E-6</v>
      </c>
      <c r="T367" s="21">
        <v>1.3581933936031973E-5</v>
      </c>
      <c r="U367" s="21">
        <v>2.04364889398332E-3</v>
      </c>
      <c r="V367" s="21">
        <v>2.357762699286464E-6</v>
      </c>
      <c r="W367" s="21">
        <v>5.0687769444666185E-6</v>
      </c>
      <c r="X367" s="21">
        <v>6.8291964278029098E-6</v>
      </c>
      <c r="Y367" s="21">
        <v>2.7684597817703214E-6</v>
      </c>
      <c r="Z367" s="21">
        <v>1.5437774709623132E-6</v>
      </c>
    </row>
    <row r="368" spans="1:26" x14ac:dyDescent="0.2">
      <c r="A368" t="s">
        <v>1323</v>
      </c>
      <c r="C368" s="21">
        <v>1.8121330304881423E-4</v>
      </c>
      <c r="D368" s="21">
        <v>2.4633032263054891E-4</v>
      </c>
      <c r="E368" s="21">
        <v>1.4980648759532528E-4</v>
      </c>
      <c r="F368" s="21">
        <v>9.7908906717017913E-5</v>
      </c>
      <c r="G368" s="21">
        <v>1.4897225406490283E-4</v>
      </c>
      <c r="H368" s="21">
        <v>7.8770415900231816E-7</v>
      </c>
      <c r="I368" s="21">
        <v>8.8426614772801437E-4</v>
      </c>
      <c r="J368" s="21">
        <v>5.5563593269346822E-8</v>
      </c>
      <c r="K368" s="21">
        <v>1.5280925582560246E-8</v>
      </c>
      <c r="L368" s="21">
        <v>1.9838881842206338E-4</v>
      </c>
      <c r="M368" s="21">
        <v>2.4207668641066201E-7</v>
      </c>
      <c r="N368" s="21">
        <v>4.9205878517073528E-5</v>
      </c>
      <c r="O368" s="21">
        <v>9.707355567151262E-8</v>
      </c>
      <c r="P368" s="21">
        <v>1.1468839589570439E-4</v>
      </c>
      <c r="Q368" s="21">
        <v>1.0366810363087512E-4</v>
      </c>
      <c r="R368" s="21">
        <v>1.5164777687441328E-4</v>
      </c>
      <c r="S368" s="21">
        <v>4.903967829700897E-6</v>
      </c>
      <c r="T368" s="21">
        <v>1.0725137919678153E-3</v>
      </c>
      <c r="U368" s="21">
        <v>7.2821735355014627E-4</v>
      </c>
      <c r="V368" s="21">
        <v>2.6663249089600842E-7</v>
      </c>
      <c r="W368" s="21">
        <v>6.1703354778208152E-7</v>
      </c>
      <c r="X368" s="21">
        <v>3.5267865303518457E-7</v>
      </c>
      <c r="Y368" s="21">
        <v>3.2131104088008441E-7</v>
      </c>
      <c r="Z368" s="21">
        <v>3.0587317422543258E-7</v>
      </c>
    </row>
    <row r="369" spans="1:26" x14ac:dyDescent="0.2">
      <c r="A369" t="s">
        <v>1693</v>
      </c>
      <c r="C369" s="21">
        <v>2.2901192278654406E-4</v>
      </c>
      <c r="D369" s="21">
        <v>2.4596650254348108E-4</v>
      </c>
      <c r="E369" s="21">
        <v>2.3872343786467508E-4</v>
      </c>
      <c r="F369" s="21">
        <v>2.307898197566986E-4</v>
      </c>
      <c r="G369" s="21">
        <v>2.7269581304885143E-4</v>
      </c>
      <c r="H369" s="21">
        <v>1.0843367157842205E-4</v>
      </c>
      <c r="I369" s="21">
        <v>5.4555072682635898E-4</v>
      </c>
      <c r="J369" s="21">
        <v>9.7792734841893391E-5</v>
      </c>
      <c r="K369" s="21">
        <v>1.9720859476860989E-4</v>
      </c>
      <c r="L369" s="21">
        <v>1.0889444389011787E-3</v>
      </c>
      <c r="M369" s="21">
        <v>1.9004929463351886E-4</v>
      </c>
      <c r="N369" s="21">
        <v>1.7885891329514688E-3</v>
      </c>
      <c r="O369" s="21">
        <v>1.6205349665448647E-4</v>
      </c>
      <c r="P369" s="21">
        <v>1.7274167900603376E-4</v>
      </c>
      <c r="Q369" s="21">
        <v>3.0457806482708663E-4</v>
      </c>
      <c r="R369" s="21">
        <v>2.3124468414067548E-4</v>
      </c>
      <c r="S369" s="21">
        <v>1.0670515904445576E-4</v>
      </c>
      <c r="T369" s="21">
        <v>4.4552503469540925E-4</v>
      </c>
      <c r="U369" s="21">
        <v>4.1317593680811134E-4</v>
      </c>
      <c r="V369" s="21">
        <v>6.5019772809214309E-5</v>
      </c>
      <c r="W369" s="21">
        <v>5.1101421196182903E-5</v>
      </c>
      <c r="X369" s="21">
        <v>7.1477266198498689E-5</v>
      </c>
      <c r="Y369" s="21">
        <v>8.66134473987246E-5</v>
      </c>
      <c r="Z369" s="21">
        <v>5.1554049074794394E-5</v>
      </c>
    </row>
    <row r="370" spans="1:26" x14ac:dyDescent="0.2">
      <c r="A370" t="s">
        <v>1559</v>
      </c>
      <c r="C370" s="21">
        <v>8.5628180868211712E-5</v>
      </c>
      <c r="D370" s="21">
        <v>2.4317560907281141E-4</v>
      </c>
      <c r="E370" s="21">
        <v>1.4789761236888929E-4</v>
      </c>
      <c r="F370" s="21">
        <v>1.0106226259111437E-4</v>
      </c>
      <c r="G370" s="21">
        <v>1.9331879259515145E-4</v>
      </c>
      <c r="H370" s="21">
        <v>1.5837317978232359E-5</v>
      </c>
      <c r="I370" s="21">
        <v>5.8797873876895678E-4</v>
      </c>
      <c r="J370" s="21">
        <v>1.0135609663308216E-5</v>
      </c>
      <c r="K370" s="21">
        <v>7.7208183883266727E-6</v>
      </c>
      <c r="L370" s="21">
        <v>1.2237021205138226E-3</v>
      </c>
      <c r="M370" s="21">
        <v>1.3943094665482135E-5</v>
      </c>
      <c r="N370" s="21">
        <v>1.8388832678507476E-3</v>
      </c>
      <c r="O370" s="21">
        <v>8.0701514836000734E-6</v>
      </c>
      <c r="P370" s="21">
        <v>1.2346751962087082E-4</v>
      </c>
      <c r="Q370" s="21">
        <v>1.632778515565971E-4</v>
      </c>
      <c r="R370" s="21">
        <v>1.3283384424155026E-4</v>
      </c>
      <c r="S370" s="21">
        <v>3.3307985514701867E-5</v>
      </c>
      <c r="T370" s="21">
        <v>6.1073758934157845E-4</v>
      </c>
      <c r="U370" s="21">
        <v>2.2945392120813737E-4</v>
      </c>
      <c r="V370" s="21">
        <v>7.5281101432353803E-6</v>
      </c>
      <c r="W370" s="21">
        <v>1.0635405871873806E-5</v>
      </c>
      <c r="X370" s="21">
        <v>7.2816689954711531E-6</v>
      </c>
      <c r="Y370" s="21">
        <v>1.1707477771165139E-5</v>
      </c>
      <c r="Z370" s="21">
        <v>8.5427852443835128E-6</v>
      </c>
    </row>
    <row r="371" spans="1:26" x14ac:dyDescent="0.2">
      <c r="A371" t="s">
        <v>917</v>
      </c>
      <c r="C371" s="21">
        <v>1.6120478605868632E-4</v>
      </c>
      <c r="D371" s="21">
        <v>2.4286491511376054E-4</v>
      </c>
      <c r="E371" s="21">
        <v>2.0444443157582285E-4</v>
      </c>
      <c r="F371" s="21">
        <v>1.8308809211050104E-4</v>
      </c>
      <c r="G371" s="21">
        <v>2.2281808758747921E-4</v>
      </c>
      <c r="H371" s="21">
        <v>2.6641180559687212E-4</v>
      </c>
      <c r="I371" s="21">
        <v>1.7002334743501047E-4</v>
      </c>
      <c r="J371" s="21">
        <v>3.5391030690868784E-4</v>
      </c>
      <c r="K371" s="21">
        <v>1.2090739593039742E-4</v>
      </c>
      <c r="L371" s="21">
        <v>4.7900909916849614E-4</v>
      </c>
      <c r="M371" s="21">
        <v>1.169931044506582E-4</v>
      </c>
      <c r="N371" s="21">
        <v>1.003619496070347E-3</v>
      </c>
      <c r="O371" s="21">
        <v>9.2371404587163387E-5</v>
      </c>
      <c r="P371" s="21">
        <v>4.1233514367047472E-4</v>
      </c>
      <c r="Q371" s="21">
        <v>3.3388802418125776E-4</v>
      </c>
      <c r="R371" s="21">
        <v>3.0747230098915286E-4</v>
      </c>
      <c r="S371" s="21">
        <v>4.4991002342534026E-4</v>
      </c>
      <c r="T371" s="21">
        <v>2.3158883437738223E-4</v>
      </c>
      <c r="U371" s="21">
        <v>2.5451261588300874E-4</v>
      </c>
      <c r="V371" s="21">
        <v>1.3928880076529378E-4</v>
      </c>
      <c r="W371" s="21">
        <v>1.0541430499889244E-4</v>
      </c>
      <c r="X371" s="21">
        <v>9.7682862906312977E-5</v>
      </c>
      <c r="Y371" s="21">
        <v>2.1027752611545614E-4</v>
      </c>
      <c r="Z371" s="21">
        <v>1.6057438526339006E-4</v>
      </c>
    </row>
    <row r="372" spans="1:26" x14ac:dyDescent="0.2">
      <c r="A372" t="s">
        <v>466</v>
      </c>
      <c r="C372" s="21">
        <v>2.4185296352179818E-4</v>
      </c>
      <c r="D372" s="21">
        <v>2.4239821855745889E-4</v>
      </c>
      <c r="E372" s="21">
        <v>2.9138279393017884E-4</v>
      </c>
      <c r="F372" s="21">
        <v>3.8071813180157096E-4</v>
      </c>
      <c r="G372" s="21">
        <v>2.3216329227526399E-4</v>
      </c>
      <c r="H372" s="21">
        <v>3.8041424842568907E-4</v>
      </c>
      <c r="I372" s="21">
        <v>2.2887606234797163E-4</v>
      </c>
      <c r="J372" s="21">
        <v>4.129825574246011E-4</v>
      </c>
      <c r="K372" s="21">
        <v>8.2526046865225857E-4</v>
      </c>
      <c r="L372" s="21">
        <v>2.8429237328267585E-5</v>
      </c>
      <c r="M372" s="21">
        <v>7.0750386390601612E-4</v>
      </c>
      <c r="N372" s="21">
        <v>5.6904521206266734E-5</v>
      </c>
      <c r="O372" s="21">
        <v>6.5637261917040745E-4</v>
      </c>
      <c r="P372" s="21">
        <v>3.0772059823008725E-4</v>
      </c>
      <c r="Q372" s="21">
        <v>2.4179305799021318E-4</v>
      </c>
      <c r="R372" s="21">
        <v>4.3283323154255508E-4</v>
      </c>
      <c r="S372" s="21">
        <v>5.22222914353834E-4</v>
      </c>
      <c r="T372" s="21">
        <v>2.0743026004183739E-4</v>
      </c>
      <c r="U372" s="21">
        <v>1.9036180498505225E-4</v>
      </c>
      <c r="V372" s="21">
        <v>4.7448723814855529E-4</v>
      </c>
      <c r="W372" s="21">
        <v>4.3863331743252489E-4</v>
      </c>
      <c r="X372" s="21">
        <v>4.628951427904701E-4</v>
      </c>
      <c r="Y372" s="21">
        <v>7.2854017681323253E-4</v>
      </c>
      <c r="Z372" s="21">
        <v>4.6888844008769354E-4</v>
      </c>
    </row>
    <row r="373" spans="1:26" x14ac:dyDescent="0.2">
      <c r="A373" t="s">
        <v>1214</v>
      </c>
      <c r="C373" s="21">
        <v>7.940111084512951E-5</v>
      </c>
      <c r="D373" s="21">
        <v>2.3968300323417828E-4</v>
      </c>
      <c r="E373" s="21">
        <v>1.4969990432509817E-4</v>
      </c>
      <c r="F373" s="21">
        <v>1.1121287498654262E-4</v>
      </c>
      <c r="G373" s="21">
        <v>1.2754020081176429E-4</v>
      </c>
      <c r="H373" s="21">
        <v>2.0334314208177484E-6</v>
      </c>
      <c r="I373" s="21">
        <v>1.2691167240476754E-3</v>
      </c>
      <c r="J373" s="21">
        <v>0</v>
      </c>
      <c r="K373" s="21">
        <v>0</v>
      </c>
      <c r="L373" s="21">
        <v>1.6028513361477953E-3</v>
      </c>
      <c r="M373" s="21">
        <v>7.3174587471336849E-7</v>
      </c>
      <c r="N373" s="21">
        <v>2.1146867492542295E-4</v>
      </c>
      <c r="O373" s="21">
        <v>4.1853352694123625E-8</v>
      </c>
      <c r="P373" s="21">
        <v>2.7379719064417595E-4</v>
      </c>
      <c r="Q373" s="21">
        <v>2.937672387094378E-4</v>
      </c>
      <c r="R373" s="21">
        <v>2.7907627743550947E-4</v>
      </c>
      <c r="S373" s="21">
        <v>9.6287933785079711E-6</v>
      </c>
      <c r="T373" s="21">
        <v>1.8442091225540202E-3</v>
      </c>
      <c r="U373" s="21">
        <v>5.5046143739075125E-4</v>
      </c>
      <c r="V373" s="21">
        <v>1.2207149412255529E-7</v>
      </c>
      <c r="W373" s="21">
        <v>5.8772263071055734E-7</v>
      </c>
      <c r="X373" s="21">
        <v>4.4699623305722937E-7</v>
      </c>
      <c r="Y373" s="21">
        <v>1.4075395076784632E-7</v>
      </c>
      <c r="Z373" s="21">
        <v>6.719900613504335E-8</v>
      </c>
    </row>
    <row r="374" spans="1:26" x14ac:dyDescent="0.2">
      <c r="A374" t="s">
        <v>1359</v>
      </c>
      <c r="C374" s="21">
        <v>9.4512886692863526E-4</v>
      </c>
      <c r="D374" s="21">
        <v>2.3885842127878472E-4</v>
      </c>
      <c r="E374" s="21">
        <v>8.1875362913658969E-4</v>
      </c>
      <c r="F374" s="21">
        <v>2.6281143344668003E-4</v>
      </c>
      <c r="G374" s="21">
        <v>4.1419798800937081E-4</v>
      </c>
      <c r="H374" s="21">
        <v>6.9458628282766267E-8</v>
      </c>
      <c r="I374" s="21">
        <v>5.1201213197621368E-6</v>
      </c>
      <c r="J374" s="21">
        <v>0</v>
      </c>
      <c r="K374" s="21">
        <v>0</v>
      </c>
      <c r="L374" s="21">
        <v>2.9984209908047504E-6</v>
      </c>
      <c r="M374" s="21">
        <v>0</v>
      </c>
      <c r="N374" s="21">
        <v>2.4066599000568674E-8</v>
      </c>
      <c r="O374" s="21">
        <v>3.5903258540957919E-8</v>
      </c>
      <c r="P374" s="21">
        <v>3.5423614267203897E-4</v>
      </c>
      <c r="Q374" s="21">
        <v>6.2258183138387947E-4</v>
      </c>
      <c r="R374" s="21">
        <v>2.4195096014098874E-4</v>
      </c>
      <c r="S374" s="21">
        <v>9.7320735751016224E-8</v>
      </c>
      <c r="T374" s="21">
        <v>7.9645424441314017E-7</v>
      </c>
      <c r="U374" s="21">
        <v>1.212301659128173E-4</v>
      </c>
      <c r="V374" s="21">
        <v>2.1707549766776655E-8</v>
      </c>
      <c r="W374" s="21">
        <v>1.5763344866646623E-7</v>
      </c>
      <c r="X374" s="21">
        <v>3.1092906278475038E-7</v>
      </c>
      <c r="Y374" s="21">
        <v>8.9044957953580405E-8</v>
      </c>
      <c r="Z374" s="21">
        <v>3.3681472466209621E-8</v>
      </c>
    </row>
    <row r="375" spans="1:26" x14ac:dyDescent="0.2">
      <c r="A375" t="s">
        <v>1892</v>
      </c>
      <c r="C375" s="21">
        <v>2.113156208894498E-5</v>
      </c>
      <c r="D375" s="21">
        <v>2.3524429011806438E-4</v>
      </c>
      <c r="E375" s="21">
        <v>7.8393386949032244E-5</v>
      </c>
      <c r="F375" s="21">
        <v>3.0467576047856209E-4</v>
      </c>
      <c r="G375" s="21">
        <v>2.8036849046342603E-4</v>
      </c>
      <c r="H375" s="21">
        <v>5.4224553645371456E-7</v>
      </c>
      <c r="I375" s="21">
        <v>2.819105402326533E-6</v>
      </c>
      <c r="J375" s="21">
        <v>3.731877874626461E-7</v>
      </c>
      <c r="K375" s="21">
        <v>3.6368160786290231E-7</v>
      </c>
      <c r="L375" s="21">
        <v>2.7724570929052693E-6</v>
      </c>
      <c r="M375" s="21">
        <v>2.9045827512971178E-7</v>
      </c>
      <c r="N375" s="21">
        <v>2.6469733295402592E-6</v>
      </c>
      <c r="O375" s="21">
        <v>2.7592626229812844E-7</v>
      </c>
      <c r="P375" s="21">
        <v>3.5265158192342283E-6</v>
      </c>
      <c r="Q375" s="21">
        <v>3.4391874827384807E-4</v>
      </c>
      <c r="R375" s="21">
        <v>4.3363252443424829E-4</v>
      </c>
      <c r="S375" s="21">
        <v>3.601708681538746E-7</v>
      </c>
      <c r="T375" s="21">
        <v>2.0750528119552336E-6</v>
      </c>
      <c r="U375" s="21">
        <v>2.503640590161714E-6</v>
      </c>
      <c r="V375" s="21">
        <v>2.7370258270121598E-7</v>
      </c>
      <c r="W375" s="21">
        <v>2.805465663246521E-7</v>
      </c>
      <c r="X375" s="21">
        <v>5.71384805437316E-7</v>
      </c>
      <c r="Y375" s="21">
        <v>3.2655269384875989E-7</v>
      </c>
      <c r="Z375" s="21">
        <v>2.2014021943551934E-7</v>
      </c>
    </row>
    <row r="376" spans="1:26" x14ac:dyDescent="0.2">
      <c r="A376" t="s">
        <v>1984</v>
      </c>
      <c r="C376" s="21">
        <v>4.7413688116388971E-5</v>
      </c>
      <c r="D376" s="21">
        <v>2.3327787050495953E-4</v>
      </c>
      <c r="E376" s="21">
        <v>1.2752602190696754E-4</v>
      </c>
      <c r="F376" s="21">
        <v>3.3043074922571125E-4</v>
      </c>
      <c r="G376" s="21">
        <v>3.5504310853905804E-4</v>
      </c>
      <c r="H376" s="21">
        <v>6.0293745153027787E-7</v>
      </c>
      <c r="I376" s="21">
        <v>3.9167861418056807E-6</v>
      </c>
      <c r="J376" s="21">
        <v>7.4953549695250263E-7</v>
      </c>
      <c r="K376" s="21">
        <v>1.209603036023613E-6</v>
      </c>
      <c r="L376" s="21">
        <v>6.109246289916158E-6</v>
      </c>
      <c r="M376" s="21">
        <v>8.4415932994435869E-7</v>
      </c>
      <c r="N376" s="21">
        <v>5.3177884520726062E-6</v>
      </c>
      <c r="O376" s="21">
        <v>8.90444225397895E-7</v>
      </c>
      <c r="P376" s="21">
        <v>9.9328834785855664E-6</v>
      </c>
      <c r="Q376" s="21">
        <v>6.129658652477899E-4</v>
      </c>
      <c r="R376" s="21">
        <v>5.1244976155234039E-4</v>
      </c>
      <c r="S376" s="21">
        <v>9.4460408181157139E-7</v>
      </c>
      <c r="T376" s="21">
        <v>3.5345022420905805E-6</v>
      </c>
      <c r="U376" s="21">
        <v>5.4615689241469999E-6</v>
      </c>
      <c r="V376" s="21">
        <v>8.3106393847142923E-7</v>
      </c>
      <c r="W376" s="21">
        <v>1.2841083244094081E-6</v>
      </c>
      <c r="X376" s="21">
        <v>1.8243892799567799E-6</v>
      </c>
      <c r="Y376" s="21">
        <v>1.1925335325925848E-6</v>
      </c>
      <c r="Z376" s="21">
        <v>7.7533931751541385E-7</v>
      </c>
    </row>
    <row r="377" spans="1:26" x14ac:dyDescent="0.2">
      <c r="A377" t="s">
        <v>473</v>
      </c>
      <c r="C377" s="21">
        <v>1.0572271698018832E-4</v>
      </c>
      <c r="D377" s="21">
        <v>2.3191329375579531E-4</v>
      </c>
      <c r="E377" s="21">
        <v>2.048744918570129E-4</v>
      </c>
      <c r="F377" s="21">
        <v>2.4158410667205095E-4</v>
      </c>
      <c r="G377" s="21">
        <v>2.0473596876151862E-4</v>
      </c>
      <c r="H377" s="21">
        <v>2.9065745061554742E-4</v>
      </c>
      <c r="I377" s="21">
        <v>1.7405850690450822E-4</v>
      </c>
      <c r="J377" s="21">
        <v>3.0031670226654051E-4</v>
      </c>
      <c r="K377" s="21">
        <v>5.7446759046768001E-4</v>
      </c>
      <c r="L377" s="21">
        <v>4.1524909782406004E-5</v>
      </c>
      <c r="M377" s="21">
        <v>5.6021493432988176E-4</v>
      </c>
      <c r="N377" s="21">
        <v>8.1124319735438651E-5</v>
      </c>
      <c r="O377" s="21">
        <v>4.2021252828007013E-4</v>
      </c>
      <c r="P377" s="21">
        <v>2.2698955456296248E-4</v>
      </c>
      <c r="Q377" s="21">
        <v>1.583116696017593E-4</v>
      </c>
      <c r="R377" s="21">
        <v>2.4368029386340933E-4</v>
      </c>
      <c r="S377" s="21">
        <v>3.1998095149512941E-4</v>
      </c>
      <c r="T377" s="21">
        <v>1.2630474661365362E-4</v>
      </c>
      <c r="U377" s="21">
        <v>1.1825692895941411E-4</v>
      </c>
      <c r="V377" s="21">
        <v>2.0825850495925503E-4</v>
      </c>
      <c r="W377" s="21">
        <v>8.5860284588876886E-5</v>
      </c>
      <c r="X377" s="21">
        <v>2.115598014703836E-4</v>
      </c>
      <c r="Y377" s="21">
        <v>2.2059509086723615E-4</v>
      </c>
      <c r="Z377" s="21">
        <v>1.7013394347282544E-4</v>
      </c>
    </row>
    <row r="378" spans="1:26" x14ac:dyDescent="0.2">
      <c r="A378" t="s">
        <v>1642</v>
      </c>
      <c r="C378" s="21">
        <v>1.6349563085791614E-4</v>
      </c>
      <c r="D378" s="21">
        <v>2.290678890255134E-4</v>
      </c>
      <c r="E378" s="21">
        <v>1.8809154658915112E-4</v>
      </c>
      <c r="F378" s="21">
        <v>2.1396628276133987E-4</v>
      </c>
      <c r="G378" s="21">
        <v>2.0972718530926478E-4</v>
      </c>
      <c r="H378" s="21">
        <v>2.3484610597317198E-4</v>
      </c>
      <c r="I378" s="21">
        <v>2.6787439587919361E-4</v>
      </c>
      <c r="J378" s="21">
        <v>2.7149123753989537E-4</v>
      </c>
      <c r="K378" s="21">
        <v>1.0944865897466451E-4</v>
      </c>
      <c r="L378" s="21">
        <v>6.1647133383594495E-4</v>
      </c>
      <c r="M378" s="21">
        <v>1.3289455812001732E-4</v>
      </c>
      <c r="N378" s="21">
        <v>1.3032728401179731E-3</v>
      </c>
      <c r="O378" s="21">
        <v>1.0641263194788006E-4</v>
      </c>
      <c r="P378" s="21">
        <v>5.8354704666432986E-4</v>
      </c>
      <c r="Q378" s="21">
        <v>5.7444754376151299E-4</v>
      </c>
      <c r="R378" s="21">
        <v>5.8804451677479128E-4</v>
      </c>
      <c r="S378" s="21">
        <v>7.1810358399247059E-4</v>
      </c>
      <c r="T378" s="21">
        <v>3.9042474187732195E-4</v>
      </c>
      <c r="U378" s="21">
        <v>4.7660505887702306E-4</v>
      </c>
      <c r="V378" s="21">
        <v>2.020870532933664E-4</v>
      </c>
      <c r="W378" s="21">
        <v>2.0768759676835987E-4</v>
      </c>
      <c r="X378" s="21">
        <v>1.4141612412173346E-4</v>
      </c>
      <c r="Y378" s="21">
        <v>3.35606998583087E-4</v>
      </c>
      <c r="Z378" s="21">
        <v>2.97002703802466E-4</v>
      </c>
    </row>
    <row r="379" spans="1:26" x14ac:dyDescent="0.2">
      <c r="A379" t="s">
        <v>1408</v>
      </c>
      <c r="C379" s="21">
        <v>1.1530777756872226E-4</v>
      </c>
      <c r="D379" s="21">
        <v>2.2709260736785284E-4</v>
      </c>
      <c r="E379" s="21">
        <v>2.1605295704966659E-4</v>
      </c>
      <c r="F379" s="21">
        <v>1.977709368149881E-4</v>
      </c>
      <c r="G379" s="21">
        <v>1.6837867927865566E-4</v>
      </c>
      <c r="H379" s="21">
        <v>2.7904803154978243E-4</v>
      </c>
      <c r="I379" s="21">
        <v>1.5855928906632208E-4</v>
      </c>
      <c r="J379" s="21">
        <v>3.627013103359639E-4</v>
      </c>
      <c r="K379" s="21">
        <v>3.8768679838724557E-4</v>
      </c>
      <c r="L379" s="21">
        <v>3.8531115411730631E-6</v>
      </c>
      <c r="M379" s="21">
        <v>2.498665132860634E-4</v>
      </c>
      <c r="N379" s="21">
        <v>1.0795838351808338E-5</v>
      </c>
      <c r="O379" s="21">
        <v>3.2502630255971823E-4</v>
      </c>
      <c r="P379" s="21">
        <v>2.2738841889131001E-4</v>
      </c>
      <c r="Q379" s="21">
        <v>1.4512171918651357E-4</v>
      </c>
      <c r="R379" s="21">
        <v>1.3302209166087851E-4</v>
      </c>
      <c r="S379" s="21">
        <v>3.0633332619711294E-4</v>
      </c>
      <c r="T379" s="21">
        <v>1.0844385789435387E-4</v>
      </c>
      <c r="U379" s="21">
        <v>9.6249187843283198E-5</v>
      </c>
      <c r="V379" s="21">
        <v>3.2638625286067767E-4</v>
      </c>
      <c r="W379" s="21">
        <v>1.0744024873078388E-4</v>
      </c>
      <c r="X379" s="21">
        <v>2.4377123043247372E-4</v>
      </c>
      <c r="Y379" s="21">
        <v>1.7582044399055283E-4</v>
      </c>
      <c r="Z379" s="21">
        <v>1.8857551956850653E-4</v>
      </c>
    </row>
    <row r="380" spans="1:26" x14ac:dyDescent="0.2">
      <c r="A380" t="s">
        <v>1897</v>
      </c>
      <c r="C380" s="21">
        <v>1.7168624429110467E-4</v>
      </c>
      <c r="D380" s="21">
        <v>2.232981515984198E-4</v>
      </c>
      <c r="E380" s="21">
        <v>1.8117802229055275E-4</v>
      </c>
      <c r="F380" s="21">
        <v>1.737392514625234E-4</v>
      </c>
      <c r="G380" s="21">
        <v>1.5790179950083175E-4</v>
      </c>
      <c r="H380" s="21">
        <v>1.9810022887251161E-6</v>
      </c>
      <c r="I380" s="21">
        <v>1.6480853700796745E-3</v>
      </c>
      <c r="J380" s="21">
        <v>9.5622944273267727E-7</v>
      </c>
      <c r="K380" s="21">
        <v>1.3776366821936752E-6</v>
      </c>
      <c r="L380" s="21">
        <v>2.1035538549921784E-3</v>
      </c>
      <c r="M380" s="21">
        <v>1.5632238514586041E-6</v>
      </c>
      <c r="N380" s="21">
        <v>3.658466125120088E-4</v>
      </c>
      <c r="O380" s="21">
        <v>1.2869163416449406E-6</v>
      </c>
      <c r="P380" s="21">
        <v>3.4652975615980685E-4</v>
      </c>
      <c r="Q380" s="21">
        <v>5.8540573468520265E-4</v>
      </c>
      <c r="R380" s="21">
        <v>3.946533188819075E-4</v>
      </c>
      <c r="S380" s="21">
        <v>5.3908028732801272E-6</v>
      </c>
      <c r="T380" s="21">
        <v>1.7716820423286698E-3</v>
      </c>
      <c r="U380" s="21">
        <v>1.0791279829470825E-3</v>
      </c>
      <c r="V380" s="21">
        <v>9.7174109219461613E-7</v>
      </c>
      <c r="W380" s="21">
        <v>1.9753702644188704E-6</v>
      </c>
      <c r="X380" s="21">
        <v>2.3169659954022259E-6</v>
      </c>
      <c r="Y380" s="21">
        <v>1.1630438903361466E-6</v>
      </c>
      <c r="Z380" s="21">
        <v>6.9751758702211894E-7</v>
      </c>
    </row>
    <row r="381" spans="1:26" x14ac:dyDescent="0.2">
      <c r="A381" t="s">
        <v>1608</v>
      </c>
      <c r="C381" s="21">
        <v>8.8195585158228572E-5</v>
      </c>
      <c r="D381" s="21">
        <v>2.2319860082187036E-4</v>
      </c>
      <c r="E381" s="21">
        <v>1.4329241390672137E-4</v>
      </c>
      <c r="F381" s="21">
        <v>1.0827654099169174E-4</v>
      </c>
      <c r="G381" s="21">
        <v>1.6179216566540288E-4</v>
      </c>
      <c r="H381" s="21">
        <v>2.5191409332557578E-5</v>
      </c>
      <c r="I381" s="21">
        <v>5.5227593482841647E-4</v>
      </c>
      <c r="J381" s="21">
        <v>1.3206794158327281E-5</v>
      </c>
      <c r="K381" s="21">
        <v>5.9385351604305651E-6</v>
      </c>
      <c r="L381" s="21">
        <v>1.1561921238423581E-3</v>
      </c>
      <c r="M381" s="21">
        <v>7.7067393365282858E-6</v>
      </c>
      <c r="N381" s="21">
        <v>1.4118950596038523E-3</v>
      </c>
      <c r="O381" s="21">
        <v>4.8522047689167872E-6</v>
      </c>
      <c r="P381" s="21">
        <v>1.5610318948362922E-4</v>
      </c>
      <c r="Q381" s="21">
        <v>2.3181969924142813E-4</v>
      </c>
      <c r="R381" s="21">
        <v>2.2337155156010544E-4</v>
      </c>
      <c r="S381" s="21">
        <v>8.5880707569870463E-5</v>
      </c>
      <c r="T381" s="21">
        <v>5.7401653471004122E-4</v>
      </c>
      <c r="U381" s="21">
        <v>3.1621857293684901E-4</v>
      </c>
      <c r="V381" s="21">
        <v>5.785364927646337E-6</v>
      </c>
      <c r="W381" s="21">
        <v>1.0360421743127589E-5</v>
      </c>
      <c r="X381" s="21">
        <v>5.640365892004899E-6</v>
      </c>
      <c r="Y381" s="21">
        <v>1.4290733580461999E-5</v>
      </c>
      <c r="Z381" s="21">
        <v>6.8698888231210892E-6</v>
      </c>
    </row>
    <row r="382" spans="1:26" x14ac:dyDescent="0.2">
      <c r="A382" t="s">
        <v>1393</v>
      </c>
      <c r="C382" s="21">
        <v>1.8250922634617771E-3</v>
      </c>
      <c r="D382" s="21">
        <v>2.2174492055582255E-4</v>
      </c>
      <c r="E382" s="21">
        <v>6.5308187210062795E-4</v>
      </c>
      <c r="F382" s="21">
        <v>3.5999623121483261E-4</v>
      </c>
      <c r="G382" s="21">
        <v>4.6806889016623579E-4</v>
      </c>
      <c r="H382" s="21">
        <v>2.0734183577489147E-6</v>
      </c>
      <c r="I382" s="21">
        <v>1.5126525090546809E-5</v>
      </c>
      <c r="J382" s="21">
        <v>1.3394547400766755E-6</v>
      </c>
      <c r="K382" s="21">
        <v>1.7731764326052538E-6</v>
      </c>
      <c r="L382" s="21">
        <v>1.6629486055054484E-5</v>
      </c>
      <c r="M382" s="21">
        <v>1.5677870751324858E-6</v>
      </c>
      <c r="N382" s="21">
        <v>1.0645005426897991E-5</v>
      </c>
      <c r="O382" s="21">
        <v>1.7108031874938003E-6</v>
      </c>
      <c r="P382" s="21">
        <v>3.5926032793770209E-4</v>
      </c>
      <c r="Q382" s="21">
        <v>6.9229583285876253E-4</v>
      </c>
      <c r="R382" s="21">
        <v>3.1261512943094993E-4</v>
      </c>
      <c r="S382" s="21">
        <v>1.9502898578303283E-6</v>
      </c>
      <c r="T382" s="21">
        <v>7.9561707994404239E-6</v>
      </c>
      <c r="U382" s="21">
        <v>5.2467887073353551E-4</v>
      </c>
      <c r="V382" s="21">
        <v>1.8454392425772724E-6</v>
      </c>
      <c r="W382" s="21">
        <v>3.1957354184309396E-6</v>
      </c>
      <c r="X382" s="21">
        <v>5.8425113877304137E-6</v>
      </c>
      <c r="Y382" s="21">
        <v>1.7679515915081502E-6</v>
      </c>
      <c r="Z382" s="21">
        <v>1.3476204061349943E-6</v>
      </c>
    </row>
    <row r="383" spans="1:26" x14ac:dyDescent="0.2">
      <c r="A383" t="s">
        <v>1255</v>
      </c>
      <c r="C383" s="21">
        <v>7.9659888582710614E-4</v>
      </c>
      <c r="D383" s="21">
        <v>2.2060462622165095E-4</v>
      </c>
      <c r="E383" s="21">
        <v>3.586315024342892E-4</v>
      </c>
      <c r="F383" s="21">
        <v>1.389862058015227E-4</v>
      </c>
      <c r="G383" s="21">
        <v>3.3952750035460037E-4</v>
      </c>
      <c r="H383" s="21">
        <v>1.2567970547542493E-6</v>
      </c>
      <c r="I383" s="21">
        <v>7.4411608584665264E-5</v>
      </c>
      <c r="J383" s="21">
        <v>8.9070640711312099E-7</v>
      </c>
      <c r="K383" s="21">
        <v>7.7239781990514082E-7</v>
      </c>
      <c r="L383" s="21">
        <v>7.4644552159111157E-5</v>
      </c>
      <c r="M383" s="21">
        <v>8.2365099545789506E-7</v>
      </c>
      <c r="N383" s="21">
        <v>6.1593895089763642E-6</v>
      </c>
      <c r="O383" s="21">
        <v>6.9195354855323592E-7</v>
      </c>
      <c r="P383" s="21">
        <v>2.7292086509581677E-4</v>
      </c>
      <c r="Q383" s="21">
        <v>2.2171751814525277E-4</v>
      </c>
      <c r="R383" s="21">
        <v>1.2226751123168761E-4</v>
      </c>
      <c r="S383" s="21">
        <v>3.7096522890367372E-7</v>
      </c>
      <c r="T383" s="21">
        <v>1.0647056044180188E-5</v>
      </c>
      <c r="U383" s="21">
        <v>2.1121873801422681E-3</v>
      </c>
      <c r="V383" s="21">
        <v>4.1254271782267961E-7</v>
      </c>
      <c r="W383" s="21">
        <v>3.4195771766449491E-7</v>
      </c>
      <c r="X383" s="21">
        <v>3.30329508057868E-7</v>
      </c>
      <c r="Y383" s="21">
        <v>2.7845408996255206E-7</v>
      </c>
      <c r="Z383" s="21">
        <v>2.2919131423474365E-7</v>
      </c>
    </row>
    <row r="384" spans="1:26" x14ac:dyDescent="0.2">
      <c r="A384" t="s">
        <v>793</v>
      </c>
      <c r="C384" s="21">
        <v>8.3656514980295685E-5</v>
      </c>
      <c r="D384" s="21">
        <v>2.1866554312863123E-4</v>
      </c>
      <c r="E384" s="21">
        <v>1.6347149049478495E-4</v>
      </c>
      <c r="F384" s="21">
        <v>1.467549822626794E-4</v>
      </c>
      <c r="G384" s="21">
        <v>1.3399620237385199E-4</v>
      </c>
      <c r="H384" s="21">
        <v>4.8707843596238722E-5</v>
      </c>
      <c r="I384" s="21">
        <v>7.7266168584401473E-4</v>
      </c>
      <c r="J384" s="21">
        <v>2.949506789635275E-5</v>
      </c>
      <c r="K384" s="21">
        <v>4.7078281362849169E-6</v>
      </c>
      <c r="L384" s="21">
        <v>9.4204034556318365E-4</v>
      </c>
      <c r="M384" s="21">
        <v>5.7313335730363278E-6</v>
      </c>
      <c r="N384" s="21">
        <v>1.0347836902902064E-4</v>
      </c>
      <c r="O384" s="21">
        <v>5.6072404488378075E-6</v>
      </c>
      <c r="P384" s="21">
        <v>4.5891157558695966E-4</v>
      </c>
      <c r="Q384" s="21">
        <v>3.9754780579585262E-4</v>
      </c>
      <c r="R384" s="21">
        <v>4.471113443320809E-4</v>
      </c>
      <c r="S384" s="21">
        <v>3.7738536239855007E-4</v>
      </c>
      <c r="T384" s="21">
        <v>1.8095481029760431E-3</v>
      </c>
      <c r="U384" s="21">
        <v>5.0648058805116529E-4</v>
      </c>
      <c r="V384" s="21">
        <v>3.5739428159789607E-4</v>
      </c>
      <c r="W384" s="21">
        <v>4.052903850195319E-5</v>
      </c>
      <c r="X384" s="21">
        <v>3.916693940224454E-4</v>
      </c>
      <c r="Y384" s="21">
        <v>3.46132598464345E-4</v>
      </c>
      <c r="Z384" s="21">
        <v>2.5964910310930889E-4</v>
      </c>
    </row>
    <row r="385" spans="1:26" x14ac:dyDescent="0.2">
      <c r="A385" t="s">
        <v>803</v>
      </c>
      <c r="C385" s="21">
        <v>2.5257659414479273E-4</v>
      </c>
      <c r="D385" s="21">
        <v>2.1594726957423159E-4</v>
      </c>
      <c r="E385" s="21">
        <v>2.5756297678895931E-4</v>
      </c>
      <c r="F385" s="21">
        <v>2.412838118789421E-4</v>
      </c>
      <c r="G385" s="21">
        <v>1.9297827478336737E-4</v>
      </c>
      <c r="H385" s="21">
        <v>4.2260728008589624E-4</v>
      </c>
      <c r="I385" s="21">
        <v>2.3485416856073579E-4</v>
      </c>
      <c r="J385" s="21">
        <v>5.108194988906531E-4</v>
      </c>
      <c r="K385" s="21">
        <v>5.0765388771138275E-4</v>
      </c>
      <c r="L385" s="21">
        <v>1.1832983527765535E-5</v>
      </c>
      <c r="M385" s="21">
        <v>4.8251756946960549E-4</v>
      </c>
      <c r="N385" s="21">
        <v>1.261655389662263E-5</v>
      </c>
      <c r="O385" s="21">
        <v>5.2864402751867158E-4</v>
      </c>
      <c r="P385" s="21">
        <v>3.3545788045134648E-4</v>
      </c>
      <c r="Q385" s="21">
        <v>1.7562864027127084E-4</v>
      </c>
      <c r="R385" s="21">
        <v>1.6101112417438602E-4</v>
      </c>
      <c r="S385" s="21">
        <v>3.5227138346816876E-4</v>
      </c>
      <c r="T385" s="21">
        <v>1.52657576026514E-4</v>
      </c>
      <c r="U385" s="21">
        <v>1.3643134448867485E-4</v>
      </c>
      <c r="V385" s="21">
        <v>3.4440539986143763E-4</v>
      </c>
      <c r="W385" s="21">
        <v>4.6483371262525373E-4</v>
      </c>
      <c r="X385" s="21">
        <v>4.0982346780657177E-4</v>
      </c>
      <c r="Y385" s="21">
        <v>4.7149504995374719E-4</v>
      </c>
      <c r="Z385" s="21">
        <v>4.7127743430651055E-4</v>
      </c>
    </row>
    <row r="386" spans="1:26" x14ac:dyDescent="0.2">
      <c r="A386" t="s">
        <v>409</v>
      </c>
      <c r="C386" s="21">
        <v>7.5281326119142988E-5</v>
      </c>
      <c r="D386" s="21">
        <v>2.1514657599395581E-4</v>
      </c>
      <c r="E386" s="21">
        <v>1.205430273202205E-4</v>
      </c>
      <c r="F386" s="21">
        <v>8.5654390599837363E-5</v>
      </c>
      <c r="G386" s="21">
        <v>1.3457389015252835E-4</v>
      </c>
      <c r="H386" s="21">
        <v>4.4388834930449013E-6</v>
      </c>
      <c r="I386" s="21">
        <v>8.4152074926874655E-4</v>
      </c>
      <c r="J386" s="21">
        <v>2.89495545308899E-6</v>
      </c>
      <c r="K386" s="21">
        <v>3.0219218148884469E-6</v>
      </c>
      <c r="L386" s="21">
        <v>4.3189024392267789E-4</v>
      </c>
      <c r="M386" s="21">
        <v>3.1953403518517171E-6</v>
      </c>
      <c r="N386" s="21">
        <v>2.277214679562511E-4</v>
      </c>
      <c r="O386" s="21">
        <v>2.5492265389640899E-6</v>
      </c>
      <c r="P386" s="21">
        <v>7.7999477844904714E-5</v>
      </c>
      <c r="Q386" s="21">
        <v>1.0362401080138332E-4</v>
      </c>
      <c r="R386" s="21">
        <v>1.0165820403254725E-4</v>
      </c>
      <c r="S386" s="21">
        <v>6.7156433445429678E-6</v>
      </c>
      <c r="T386" s="21">
        <v>6.7217994535418075E-4</v>
      </c>
      <c r="U386" s="21">
        <v>3.6495572255778864E-4</v>
      </c>
      <c r="V386" s="21">
        <v>2.5027881502024417E-6</v>
      </c>
      <c r="W386" s="21">
        <v>2.4903951422246847E-6</v>
      </c>
      <c r="X386" s="21">
        <v>3.0485827165918172E-6</v>
      </c>
      <c r="Y386" s="21">
        <v>3.132200009139554E-6</v>
      </c>
      <c r="Z386" s="21">
        <v>2.3727845001346681E-6</v>
      </c>
    </row>
    <row r="387" spans="1:26" x14ac:dyDescent="0.2">
      <c r="A387" t="s">
        <v>1632</v>
      </c>
      <c r="C387" s="21">
        <v>5.3321423629675458E-4</v>
      </c>
      <c r="D387" s="21">
        <v>2.1329011399023607E-4</v>
      </c>
      <c r="E387" s="21">
        <v>6.3596754225765813E-4</v>
      </c>
      <c r="F387" s="21">
        <v>1.3803418311447022E-4</v>
      </c>
      <c r="G387" s="21">
        <v>3.3322262422501655E-4</v>
      </c>
      <c r="H387" s="21">
        <v>7.7566861186152123E-6</v>
      </c>
      <c r="I387" s="21">
        <v>4.7059035172315802E-5</v>
      </c>
      <c r="J387" s="21">
        <v>6.4045323412884661E-6</v>
      </c>
      <c r="K387" s="21">
        <v>9.5625726676117693E-6</v>
      </c>
      <c r="L387" s="21">
        <v>6.0189670430106195E-5</v>
      </c>
      <c r="M387" s="21">
        <v>9.1610057047400124E-6</v>
      </c>
      <c r="N387" s="21">
        <v>3.7485287619315637E-5</v>
      </c>
      <c r="O387" s="21">
        <v>8.0812490805342313E-6</v>
      </c>
      <c r="P387" s="21">
        <v>4.423842329195119E-4</v>
      </c>
      <c r="Q387" s="21">
        <v>6.8973299748515868E-4</v>
      </c>
      <c r="R387" s="21">
        <v>1.9672945052386166E-4</v>
      </c>
      <c r="S387" s="21">
        <v>9.0046012388586472E-6</v>
      </c>
      <c r="T387" s="21">
        <v>2.7760066953429846E-5</v>
      </c>
      <c r="U387" s="21">
        <v>9.3862510662503986E-4</v>
      </c>
      <c r="V387" s="21">
        <v>5.544496351251374E-6</v>
      </c>
      <c r="W387" s="21">
        <v>1.741576151535268E-5</v>
      </c>
      <c r="X387" s="21">
        <v>9.9393758525333183E-6</v>
      </c>
      <c r="Y387" s="21">
        <v>6.5600550852337579E-6</v>
      </c>
      <c r="Z387" s="21">
        <v>6.5692515515810257E-6</v>
      </c>
    </row>
    <row r="388" spans="1:26" x14ac:dyDescent="0.2">
      <c r="A388" t="s">
        <v>330</v>
      </c>
      <c r="C388" s="21">
        <v>1.7225442478091072E-4</v>
      </c>
      <c r="D388" s="21">
        <v>2.1213734014257125E-4</v>
      </c>
      <c r="E388" s="21">
        <v>1.4899219072493742E-4</v>
      </c>
      <c r="F388" s="21">
        <v>1.1260116083285569E-4</v>
      </c>
      <c r="G388" s="21">
        <v>1.891684254712503E-4</v>
      </c>
      <c r="H388" s="21">
        <v>3.3991629224929099E-5</v>
      </c>
      <c r="I388" s="21">
        <v>4.8499703873902022E-4</v>
      </c>
      <c r="J388" s="21">
        <v>2.0643510713591377E-5</v>
      </c>
      <c r="K388" s="21">
        <v>1.3790666419038065E-5</v>
      </c>
      <c r="L388" s="21">
        <v>1.1575958051275098E-3</v>
      </c>
      <c r="M388" s="21">
        <v>1.9683779962320066E-5</v>
      </c>
      <c r="N388" s="21">
        <v>1.1434144234986391E-3</v>
      </c>
      <c r="O388" s="21">
        <v>1.395764932405526E-5</v>
      </c>
      <c r="P388" s="21">
        <v>1.7252791187062595E-4</v>
      </c>
      <c r="Q388" s="21">
        <v>1.9326889126061673E-4</v>
      </c>
      <c r="R388" s="21">
        <v>1.9449295543899308E-4</v>
      </c>
      <c r="S388" s="21">
        <v>5.8868872270920593E-5</v>
      </c>
      <c r="T388" s="21">
        <v>6.4595914835343694E-4</v>
      </c>
      <c r="U388" s="21">
        <v>6.2742898584928315E-4</v>
      </c>
      <c r="V388" s="21">
        <v>8.732232617472182E-6</v>
      </c>
      <c r="W388" s="21">
        <v>1.4380652733144902E-5</v>
      </c>
      <c r="X388" s="21">
        <v>8.3272799916047271E-6</v>
      </c>
      <c r="Y388" s="21">
        <v>1.8818502837346876E-5</v>
      </c>
      <c r="Z388" s="21">
        <v>1.8428561493742459E-5</v>
      </c>
    </row>
    <row r="389" spans="1:26" x14ac:dyDescent="0.2">
      <c r="A389" t="s">
        <v>1591</v>
      </c>
      <c r="C389" s="21">
        <v>1.6115192781445426E-4</v>
      </c>
      <c r="D389" s="21">
        <v>2.1178520275031337E-4</v>
      </c>
      <c r="E389" s="21">
        <v>1.7874809171778975E-4</v>
      </c>
      <c r="F389" s="21">
        <v>2.0081814549708174E-4</v>
      </c>
      <c r="G389" s="21">
        <v>1.6243571177353554E-4</v>
      </c>
      <c r="H389" s="21">
        <v>3.123932108425311E-4</v>
      </c>
      <c r="I389" s="21">
        <v>2.0492384129273367E-4</v>
      </c>
      <c r="J389" s="21">
        <v>2.6718076279165585E-4</v>
      </c>
      <c r="K389" s="21">
        <v>1.2163885225717078E-4</v>
      </c>
      <c r="L389" s="21">
        <v>2.8652190374892843E-4</v>
      </c>
      <c r="M389" s="21">
        <v>1.1882367567633389E-4</v>
      </c>
      <c r="N389" s="21">
        <v>5.4763184359205551E-4</v>
      </c>
      <c r="O389" s="21">
        <v>1.0282136541233498E-4</v>
      </c>
      <c r="P389" s="21">
        <v>7.0352596990100693E-4</v>
      </c>
      <c r="Q389" s="21">
        <v>7.7100689608481125E-4</v>
      </c>
      <c r="R389" s="21">
        <v>7.3033223211533464E-4</v>
      </c>
      <c r="S389" s="21">
        <v>9.063887326942533E-4</v>
      </c>
      <c r="T389" s="21">
        <v>3.8770651930734385E-4</v>
      </c>
      <c r="U389" s="21">
        <v>4.5590693285451348E-4</v>
      </c>
      <c r="V389" s="21">
        <v>1.714040954322159E-4</v>
      </c>
      <c r="W389" s="21">
        <v>1.5619528582547118E-4</v>
      </c>
      <c r="X389" s="21">
        <v>1.2837071450715447E-4</v>
      </c>
      <c r="Y389" s="21">
        <v>3.4334164923153311E-4</v>
      </c>
      <c r="Z389" s="21">
        <v>2.270682205455603E-4</v>
      </c>
    </row>
    <row r="390" spans="1:26" x14ac:dyDescent="0.2">
      <c r="A390" t="s">
        <v>1556</v>
      </c>
      <c r="C390" s="21">
        <v>8.8886088422328435E-5</v>
      </c>
      <c r="D390" s="21">
        <v>2.1061260430281536E-4</v>
      </c>
      <c r="E390" s="21">
        <v>1.2525947899702359E-4</v>
      </c>
      <c r="F390" s="21">
        <v>1.0432598106666575E-4</v>
      </c>
      <c r="G390" s="21">
        <v>1.8917394414987582E-4</v>
      </c>
      <c r="H390" s="21">
        <v>2.0131739561051228E-5</v>
      </c>
      <c r="I390" s="21">
        <v>3.9109930965178572E-4</v>
      </c>
      <c r="J390" s="21">
        <v>5.9640104126446574E-6</v>
      </c>
      <c r="K390" s="21">
        <v>1.3637060378073594E-6</v>
      </c>
      <c r="L390" s="21">
        <v>1.0422783636447888E-3</v>
      </c>
      <c r="M390" s="21">
        <v>6.6970771743703137E-6</v>
      </c>
      <c r="N390" s="21">
        <v>1.5698645725678063E-3</v>
      </c>
      <c r="O390" s="21">
        <v>3.2471810031257728E-6</v>
      </c>
      <c r="P390" s="21">
        <v>1.0676958004112563E-4</v>
      </c>
      <c r="Q390" s="21">
        <v>1.1465289236885162E-4</v>
      </c>
      <c r="R390" s="21">
        <v>1.3937714936519918E-4</v>
      </c>
      <c r="S390" s="21">
        <v>3.163308766656187E-5</v>
      </c>
      <c r="T390" s="21">
        <v>5.0231811998996336E-4</v>
      </c>
      <c r="U390" s="21">
        <v>3.3489461497597858E-4</v>
      </c>
      <c r="V390" s="21">
        <v>9.2332732777918247E-7</v>
      </c>
      <c r="W390" s="21">
        <v>3.5340029214189297E-6</v>
      </c>
      <c r="X390" s="21">
        <v>1.1417443012703489E-6</v>
      </c>
      <c r="Y390" s="21">
        <v>3.1988855379731341E-6</v>
      </c>
      <c r="Z390" s="21">
        <v>1.7725811272838297E-6</v>
      </c>
    </row>
    <row r="391" spans="1:26" x14ac:dyDescent="0.2">
      <c r="A391" t="s">
        <v>1010</v>
      </c>
      <c r="C391" s="21">
        <v>9.9537324208229358E-4</v>
      </c>
      <c r="D391" s="21">
        <v>2.0781221821692243E-4</v>
      </c>
      <c r="E391" s="21">
        <v>7.100358874262162E-4</v>
      </c>
      <c r="F391" s="21">
        <v>1.3999552960705118E-4</v>
      </c>
      <c r="G391" s="21">
        <v>2.904784655671225E-4</v>
      </c>
      <c r="H391" s="21">
        <v>2.5271726211316839E-7</v>
      </c>
      <c r="I391" s="21">
        <v>4.3152692426783472E-6</v>
      </c>
      <c r="J391" s="21">
        <v>6.5060528091738986E-8</v>
      </c>
      <c r="K391" s="21">
        <v>1.6625037471424227E-7</v>
      </c>
      <c r="L391" s="21">
        <v>4.6896674644894172E-6</v>
      </c>
      <c r="M391" s="21">
        <v>1.1007483022922466E-7</v>
      </c>
      <c r="N391" s="21">
        <v>3.2033987537797627E-7</v>
      </c>
      <c r="O391" s="21">
        <v>1.2034499076072445E-7</v>
      </c>
      <c r="P391" s="21">
        <v>2.8750663850229648E-4</v>
      </c>
      <c r="Q391" s="21">
        <v>3.5032747618646764E-4</v>
      </c>
      <c r="R391" s="21">
        <v>1.2773552286862743E-4</v>
      </c>
      <c r="S391" s="21">
        <v>1.2332798767210914E-7</v>
      </c>
      <c r="T391" s="21">
        <v>2.9172847335267392E-7</v>
      </c>
      <c r="U391" s="21">
        <v>1.7395490766074245E-4</v>
      </c>
      <c r="V391" s="21">
        <v>3.836777755102755E-7</v>
      </c>
      <c r="W391" s="21">
        <v>4.9555018182179315E-7</v>
      </c>
      <c r="X391" s="21">
        <v>9.3768862434356404E-7</v>
      </c>
      <c r="Y391" s="21">
        <v>2.8174195198539585E-7</v>
      </c>
      <c r="Z391" s="21">
        <v>1.0759061158718807E-7</v>
      </c>
    </row>
    <row r="392" spans="1:26" x14ac:dyDescent="0.2">
      <c r="A392" t="s">
        <v>600</v>
      </c>
      <c r="C392" s="21">
        <v>7.2509120124102273E-4</v>
      </c>
      <c r="D392" s="21">
        <v>2.0616150651513789E-4</v>
      </c>
      <c r="E392" s="21">
        <v>6.0689681215799721E-4</v>
      </c>
      <c r="F392" s="21">
        <v>1.5107728339181956E-4</v>
      </c>
      <c r="G392" s="21">
        <v>3.4937958433259292E-4</v>
      </c>
      <c r="H392" s="21">
        <v>1.5343332766147927E-6</v>
      </c>
      <c r="I392" s="21">
        <v>9.0138215354376459E-5</v>
      </c>
      <c r="J392" s="21">
        <v>8.1352125313535718E-7</v>
      </c>
      <c r="K392" s="21">
        <v>7.6505513839463783E-7</v>
      </c>
      <c r="L392" s="21">
        <v>9.6218683723841168E-5</v>
      </c>
      <c r="M392" s="21">
        <v>9.1743040822213987E-7</v>
      </c>
      <c r="N392" s="21">
        <v>2.3540577278481543E-5</v>
      </c>
      <c r="O392" s="21">
        <v>1.1922236957825499E-6</v>
      </c>
      <c r="P392" s="21">
        <v>3.2661892518558953E-4</v>
      </c>
      <c r="Q392" s="21">
        <v>6.4376410159219105E-4</v>
      </c>
      <c r="R392" s="21">
        <v>1.4834826078083678E-4</v>
      </c>
      <c r="S392" s="21">
        <v>1.2504704139520723E-6</v>
      </c>
      <c r="T392" s="21">
        <v>1.9643510744701928E-5</v>
      </c>
      <c r="U392" s="21">
        <v>1.578509048173271E-3</v>
      </c>
      <c r="V392" s="21">
        <v>9.4620636115970513E-7</v>
      </c>
      <c r="W392" s="21">
        <v>1.1049747720529715E-6</v>
      </c>
      <c r="X392" s="21">
        <v>9.714308182392558E-7</v>
      </c>
      <c r="Y392" s="21">
        <v>1.225211074963435E-6</v>
      </c>
      <c r="Z392" s="21">
        <v>7.156732409461735E-7</v>
      </c>
    </row>
    <row r="393" spans="1:26" x14ac:dyDescent="0.2">
      <c r="A393" t="s">
        <v>1604</v>
      </c>
      <c r="C393" s="21">
        <v>6.1769161694196143E-5</v>
      </c>
      <c r="D393" s="21">
        <v>2.0573657058153933E-4</v>
      </c>
      <c r="E393" s="21">
        <v>1.3188934337796828E-4</v>
      </c>
      <c r="F393" s="21">
        <v>8.6800781251827007E-5</v>
      </c>
      <c r="G393" s="21">
        <v>1.5664297164272341E-4</v>
      </c>
      <c r="H393" s="21">
        <v>2.015781946692805E-6</v>
      </c>
      <c r="I393" s="21">
        <v>5.0176188498681819E-4</v>
      </c>
      <c r="J393" s="21">
        <v>1.0350101100693666E-6</v>
      </c>
      <c r="K393" s="21">
        <v>7.5631468340849071E-7</v>
      </c>
      <c r="L393" s="21">
        <v>4.399002890273329E-4</v>
      </c>
      <c r="M393" s="21">
        <v>1.898820753996614E-6</v>
      </c>
      <c r="N393" s="21">
        <v>5.4267452723122877E-4</v>
      </c>
      <c r="O393" s="21">
        <v>8.6076734883690689E-7</v>
      </c>
      <c r="P393" s="21">
        <v>6.2952250606368465E-5</v>
      </c>
      <c r="Q393" s="21">
        <v>9.0797915547180459E-5</v>
      </c>
      <c r="R393" s="21">
        <v>8.6150197238766505E-5</v>
      </c>
      <c r="S393" s="21">
        <v>9.0897551205186184E-6</v>
      </c>
      <c r="T393" s="21">
        <v>5.8652441677447696E-4</v>
      </c>
      <c r="U393" s="21">
        <v>1.3699547487298997E-4</v>
      </c>
      <c r="V393" s="21">
        <v>8.8328469490764857E-7</v>
      </c>
      <c r="W393" s="21">
        <v>1.6486566507364061E-6</v>
      </c>
      <c r="X393" s="21">
        <v>1.2397662919950339E-6</v>
      </c>
      <c r="Y393" s="21">
        <v>1.4774513496962705E-6</v>
      </c>
      <c r="Z393" s="21">
        <v>9.7205678820128566E-7</v>
      </c>
    </row>
    <row r="394" spans="1:26" x14ac:dyDescent="0.2">
      <c r="A394" t="s">
        <v>1686</v>
      </c>
      <c r="C394" s="21">
        <v>8.6771162323242562E-5</v>
      </c>
      <c r="D394" s="21">
        <v>2.048948031220157E-4</v>
      </c>
      <c r="E394" s="21">
        <v>1.3050698687684596E-4</v>
      </c>
      <c r="F394" s="21">
        <v>8.6761047665306291E-5</v>
      </c>
      <c r="G394" s="21">
        <v>1.4046177637618614E-4</v>
      </c>
      <c r="H394" s="21">
        <v>4.3266367667245223E-6</v>
      </c>
      <c r="I394" s="21">
        <v>7.8388988815108172E-4</v>
      </c>
      <c r="J394" s="21">
        <v>3.3643760420873554E-6</v>
      </c>
      <c r="K394" s="21">
        <v>2.5171935629839342E-6</v>
      </c>
      <c r="L394" s="21">
        <v>1.4046146765999469E-3</v>
      </c>
      <c r="M394" s="21">
        <v>3.6249500198418733E-6</v>
      </c>
      <c r="N394" s="21">
        <v>8.6642896721822601E-4</v>
      </c>
      <c r="O394" s="21">
        <v>2.6460957859250178E-6</v>
      </c>
      <c r="P394" s="21">
        <v>1.0104700102454496E-4</v>
      </c>
      <c r="Q394" s="21">
        <v>1.2726442975106314E-4</v>
      </c>
      <c r="R394" s="21">
        <v>1.2236011098022305E-4</v>
      </c>
      <c r="S394" s="21">
        <v>1.1586806853965072E-5</v>
      </c>
      <c r="T394" s="21">
        <v>8.1179441793711733E-4</v>
      </c>
      <c r="U394" s="21">
        <v>4.4115848592544466E-4</v>
      </c>
      <c r="V394" s="21">
        <v>2.7790292517606198E-6</v>
      </c>
      <c r="W394" s="21">
        <v>5.3537538635134937E-6</v>
      </c>
      <c r="X394" s="21">
        <v>5.9331415666221307E-6</v>
      </c>
      <c r="Y394" s="21">
        <v>4.0935789648858639E-6</v>
      </c>
      <c r="Z394" s="21">
        <v>3.0231427291346344E-6</v>
      </c>
    </row>
    <row r="395" spans="1:26" x14ac:dyDescent="0.2">
      <c r="A395" t="s">
        <v>944</v>
      </c>
      <c r="C395" s="21">
        <v>1.9431905354507769E-4</v>
      </c>
      <c r="D395" s="21">
        <v>2.0344605251243735E-4</v>
      </c>
      <c r="E395" s="21">
        <v>1.7099780795915256E-4</v>
      </c>
      <c r="F395" s="21">
        <v>1.9945517314997563E-4</v>
      </c>
      <c r="G395" s="21">
        <v>1.759308831565087E-4</v>
      </c>
      <c r="H395" s="21">
        <v>4.53194438667696E-4</v>
      </c>
      <c r="I395" s="21">
        <v>1.4093654439712035E-4</v>
      </c>
      <c r="J395" s="21">
        <v>3.6247245984627089E-4</v>
      </c>
      <c r="K395" s="21">
        <v>1.3720361802648063E-4</v>
      </c>
      <c r="L395" s="21">
        <v>5.2052148980572869E-5</v>
      </c>
      <c r="M395" s="21">
        <v>1.9861307913334174E-4</v>
      </c>
      <c r="N395" s="21">
        <v>7.516758078655674E-5</v>
      </c>
      <c r="O395" s="21">
        <v>1.5831580257750992E-4</v>
      </c>
      <c r="P395" s="21">
        <v>2.7301774248942169E-4</v>
      </c>
      <c r="Q395" s="21">
        <v>1.7834415799032258E-4</v>
      </c>
      <c r="R395" s="21">
        <v>2.0212372068753685E-4</v>
      </c>
      <c r="S395" s="21">
        <v>2.9089436448864314E-4</v>
      </c>
      <c r="T395" s="21">
        <v>1.2156265832573027E-4</v>
      </c>
      <c r="U395" s="21">
        <v>8.8965480614232439E-5</v>
      </c>
      <c r="V395" s="21">
        <v>2.8493843838050392E-4</v>
      </c>
      <c r="W395" s="21">
        <v>3.3134294331188053E-4</v>
      </c>
      <c r="X395" s="21">
        <v>2.9048056050161704E-4</v>
      </c>
      <c r="Y395" s="21">
        <v>3.7688376203849947E-4</v>
      </c>
      <c r="Z395" s="21">
        <v>2.5625764043041359E-4</v>
      </c>
    </row>
    <row r="396" spans="1:26" x14ac:dyDescent="0.2">
      <c r="A396" t="s">
        <v>1508</v>
      </c>
      <c r="C396" s="21">
        <v>1.7862631968411179E-4</v>
      </c>
      <c r="D396" s="21">
        <v>2.031053207593756E-4</v>
      </c>
      <c r="E396" s="21">
        <v>1.9736014836590744E-4</v>
      </c>
      <c r="F396" s="21">
        <v>2.440531329182272E-4</v>
      </c>
      <c r="G396" s="21">
        <v>1.9588467807486566E-4</v>
      </c>
      <c r="H396" s="21">
        <v>6.1085498737650681E-4</v>
      </c>
      <c r="I396" s="21">
        <v>2.1646919944591812E-4</v>
      </c>
      <c r="J396" s="21">
        <v>2.6019452026807672E-4</v>
      </c>
      <c r="K396" s="21">
        <v>2.7978329884727069E-4</v>
      </c>
      <c r="L396" s="21">
        <v>3.047121015027974E-5</v>
      </c>
      <c r="M396" s="21">
        <v>2.4133398325681569E-4</v>
      </c>
      <c r="N396" s="21">
        <v>4.2424577863174547E-5</v>
      </c>
      <c r="O396" s="21">
        <v>1.7010550923929042E-4</v>
      </c>
      <c r="P396" s="21">
        <v>7.7088612540007341E-5</v>
      </c>
      <c r="Q396" s="21">
        <v>7.4389838458482761E-5</v>
      </c>
      <c r="R396" s="21">
        <v>7.157488026328173E-5</v>
      </c>
      <c r="S396" s="21">
        <v>9.4207604325061674E-5</v>
      </c>
      <c r="T396" s="21">
        <v>4.0904468409066519E-5</v>
      </c>
      <c r="U396" s="21">
        <v>7.0113402041188343E-5</v>
      </c>
      <c r="V396" s="21">
        <v>3.6410561808673E-5</v>
      </c>
      <c r="W396" s="21">
        <v>1.6364509725798619E-5</v>
      </c>
      <c r="X396" s="21">
        <v>2.8272995329864264E-5</v>
      </c>
      <c r="Y396" s="21">
        <v>3.4625688244048796E-5</v>
      </c>
      <c r="Z396" s="21">
        <v>1.6318660694787653E-5</v>
      </c>
    </row>
    <row r="397" spans="1:26" x14ac:dyDescent="0.2">
      <c r="A397" t="s">
        <v>582</v>
      </c>
      <c r="C397" s="21">
        <v>1.5089004258106304E-4</v>
      </c>
      <c r="D397" s="21">
        <v>2.0270171993896891E-4</v>
      </c>
      <c r="E397" s="21">
        <v>1.6052627332608914E-4</v>
      </c>
      <c r="F397" s="21">
        <v>1.3292647027232345E-4</v>
      </c>
      <c r="G397" s="21">
        <v>1.9901152650719315E-4</v>
      </c>
      <c r="H397" s="21">
        <v>9.5659504197379634E-5</v>
      </c>
      <c r="I397" s="21">
        <v>1.9554690616769134E-4</v>
      </c>
      <c r="J397" s="21">
        <v>1.0288937177772765E-4</v>
      </c>
      <c r="K397" s="21">
        <v>5.9130852335326787E-5</v>
      </c>
      <c r="L397" s="21">
        <v>5.603289759492714E-4</v>
      </c>
      <c r="M397" s="21">
        <v>6.7420802421898975E-5</v>
      </c>
      <c r="N397" s="21">
        <v>7.0315748721773647E-4</v>
      </c>
      <c r="O397" s="21">
        <v>5.3662614202894473E-5</v>
      </c>
      <c r="P397" s="21">
        <v>1.2670244817724124E-4</v>
      </c>
      <c r="Q397" s="21">
        <v>1.1355981149740205E-4</v>
      </c>
      <c r="R397" s="21">
        <v>1.2023438912650901E-4</v>
      </c>
      <c r="S397" s="21">
        <v>6.9726025681054224E-5</v>
      </c>
      <c r="T397" s="21">
        <v>2.7703259467353348E-4</v>
      </c>
      <c r="U397" s="21">
        <v>3.4423886770403164E-4</v>
      </c>
      <c r="V397" s="21">
        <v>3.2556169594706278E-5</v>
      </c>
      <c r="W397" s="21">
        <v>4.2579356587284487E-5</v>
      </c>
      <c r="X397" s="21">
        <v>3.4290799332353812E-5</v>
      </c>
      <c r="Y397" s="21">
        <v>5.2409490093291958E-5</v>
      </c>
      <c r="Z397" s="21">
        <v>4.6132700583663265E-5</v>
      </c>
    </row>
    <row r="398" spans="1:26" x14ac:dyDescent="0.2">
      <c r="A398" t="s">
        <v>677</v>
      </c>
      <c r="C398" s="21">
        <v>1.2600117744510255E-4</v>
      </c>
      <c r="D398" s="21">
        <v>2.0235310685817016E-4</v>
      </c>
      <c r="E398" s="21">
        <v>1.5717612107692117E-4</v>
      </c>
      <c r="F398" s="21">
        <v>1.8578912854822462E-4</v>
      </c>
      <c r="G398" s="21">
        <v>1.5099031381805375E-4</v>
      </c>
      <c r="H398" s="21">
        <v>1.8795991765479701E-4</v>
      </c>
      <c r="I398" s="21">
        <v>1.3923167331241125E-4</v>
      </c>
      <c r="J398" s="21">
        <v>2.3251420714262544E-4</v>
      </c>
      <c r="K398" s="21">
        <v>4.3522769507729894E-4</v>
      </c>
      <c r="L398" s="21">
        <v>1.8980506080339776E-5</v>
      </c>
      <c r="M398" s="21">
        <v>4.2383138302850009E-4</v>
      </c>
      <c r="N398" s="21">
        <v>3.1828866358172249E-5</v>
      </c>
      <c r="O398" s="21">
        <v>3.7322264108712646E-4</v>
      </c>
      <c r="P398" s="21">
        <v>2.0843277648918549E-4</v>
      </c>
      <c r="Q398" s="21">
        <v>1.6805948243962601E-4</v>
      </c>
      <c r="R398" s="21">
        <v>2.2802452779837416E-4</v>
      </c>
      <c r="S398" s="21">
        <v>2.703963320125275E-4</v>
      </c>
      <c r="T398" s="21">
        <v>1.191724066909036E-4</v>
      </c>
      <c r="U398" s="21">
        <v>1.116845157443366E-4</v>
      </c>
      <c r="V398" s="21">
        <v>1.6722484443073199E-4</v>
      </c>
      <c r="W398" s="21">
        <v>1.7934890416316894E-4</v>
      </c>
      <c r="X398" s="21">
        <v>1.6403984004525224E-4</v>
      </c>
      <c r="Y398" s="21">
        <v>2.2073155926029806E-4</v>
      </c>
      <c r="Z398" s="21">
        <v>2.114189793030252E-4</v>
      </c>
    </row>
    <row r="399" spans="1:26" x14ac:dyDescent="0.2">
      <c r="A399" t="s">
        <v>666</v>
      </c>
      <c r="C399" s="21">
        <v>8.3104777420797154E-5</v>
      </c>
      <c r="D399" s="21">
        <v>2.0026805932562021E-4</v>
      </c>
      <c r="E399" s="21">
        <v>1.3064737502741763E-4</v>
      </c>
      <c r="F399" s="21">
        <v>9.6197415382741604E-5</v>
      </c>
      <c r="G399" s="21">
        <v>1.7445051490069024E-4</v>
      </c>
      <c r="H399" s="21">
        <v>4.6294963431828606E-5</v>
      </c>
      <c r="I399" s="21">
        <v>3.8636553762038859E-4</v>
      </c>
      <c r="J399" s="21">
        <v>3.4006283056473909E-5</v>
      </c>
      <c r="K399" s="21">
        <v>1.6861112147451692E-5</v>
      </c>
      <c r="L399" s="21">
        <v>6.0422383331030876E-4</v>
      </c>
      <c r="M399" s="21">
        <v>2.7282628231832774E-5</v>
      </c>
      <c r="N399" s="21">
        <v>9.8980579214236674E-4</v>
      </c>
      <c r="O399" s="21">
        <v>2.2209235394951839E-5</v>
      </c>
      <c r="P399" s="21">
        <v>1.0677193781223706E-4</v>
      </c>
      <c r="Q399" s="21">
        <v>1.1555203406291835E-4</v>
      </c>
      <c r="R399" s="21">
        <v>1.2398613537042226E-4</v>
      </c>
      <c r="S399" s="21">
        <v>5.0207861529576665E-5</v>
      </c>
      <c r="T399" s="21">
        <v>4.4972755759330852E-4</v>
      </c>
      <c r="U399" s="21">
        <v>2.7775272205911533E-4</v>
      </c>
      <c r="V399" s="21">
        <v>4.1926856165535588E-5</v>
      </c>
      <c r="W399" s="21">
        <v>9.7335344075629617E-5</v>
      </c>
      <c r="X399" s="21">
        <v>4.9499074073962467E-5</v>
      </c>
      <c r="Y399" s="21">
        <v>4.1821932293457933E-5</v>
      </c>
      <c r="Z399" s="21">
        <v>4.3664102748715515E-5</v>
      </c>
    </row>
    <row r="400" spans="1:26" x14ac:dyDescent="0.2">
      <c r="A400" t="s">
        <v>928</v>
      </c>
      <c r="C400" s="21">
        <v>2.2618130569172529E-4</v>
      </c>
      <c r="D400" s="21">
        <v>1.9871662859523542E-4</v>
      </c>
      <c r="E400" s="21">
        <v>1.6549968423097163E-4</v>
      </c>
      <c r="F400" s="21">
        <v>2.219154817597744E-4</v>
      </c>
      <c r="G400" s="21">
        <v>1.7760906310904659E-4</v>
      </c>
      <c r="H400" s="21">
        <v>5.0805231961583038E-4</v>
      </c>
      <c r="I400" s="21">
        <v>1.8390299404082936E-4</v>
      </c>
      <c r="J400" s="21">
        <v>3.2066049088967918E-4</v>
      </c>
      <c r="K400" s="21">
        <v>1.7301769958503687E-4</v>
      </c>
      <c r="L400" s="21">
        <v>2.8839216881760794E-5</v>
      </c>
      <c r="M400" s="21">
        <v>1.4753609413857419E-4</v>
      </c>
      <c r="N400" s="21">
        <v>3.1772861130718226E-5</v>
      </c>
      <c r="O400" s="21">
        <v>1.9566516780868319E-4</v>
      </c>
      <c r="P400" s="21">
        <v>2.9002066065109692E-4</v>
      </c>
      <c r="Q400" s="21">
        <v>2.4612972141962476E-4</v>
      </c>
      <c r="R400" s="21">
        <v>2.3464658400737773E-4</v>
      </c>
      <c r="S400" s="21">
        <v>2.8985906256183668E-4</v>
      </c>
      <c r="T400" s="21">
        <v>1.1659784462527495E-4</v>
      </c>
      <c r="U400" s="21">
        <v>1.0369831710026491E-4</v>
      </c>
      <c r="V400" s="21">
        <v>5.1433814018031617E-4</v>
      </c>
      <c r="W400" s="21">
        <v>4.5122345818166199E-4</v>
      </c>
      <c r="X400" s="21">
        <v>6.3936774877765951E-4</v>
      </c>
      <c r="Y400" s="21">
        <v>6.0665935584004098E-4</v>
      </c>
      <c r="Z400" s="21">
        <v>2.7837818342202336E-4</v>
      </c>
    </row>
    <row r="401" spans="1:26" x14ac:dyDescent="0.2">
      <c r="A401" t="s">
        <v>1662</v>
      </c>
      <c r="C401" s="21">
        <v>1.2626415595443031E-4</v>
      </c>
      <c r="D401" s="21">
        <v>1.9689049660120175E-4</v>
      </c>
      <c r="E401" s="21">
        <v>1.7456742369686794E-4</v>
      </c>
      <c r="F401" s="21">
        <v>1.4830721344162863E-4</v>
      </c>
      <c r="G401" s="21">
        <v>1.5503696308729635E-4</v>
      </c>
      <c r="H401" s="21">
        <v>9.2386432690096514E-5</v>
      </c>
      <c r="I401" s="21">
        <v>6.7062115662345383E-4</v>
      </c>
      <c r="J401" s="21">
        <v>7.6613876011646692E-5</v>
      </c>
      <c r="K401" s="21">
        <v>4.8285127167272443E-5</v>
      </c>
      <c r="L401" s="21">
        <v>2.0415739222318357E-3</v>
      </c>
      <c r="M401" s="21">
        <v>6.0856808360021473E-5</v>
      </c>
      <c r="N401" s="21">
        <v>1.413669423774172E-3</v>
      </c>
      <c r="O401" s="21">
        <v>4.761785706766072E-5</v>
      </c>
      <c r="P401" s="21">
        <v>1.6343125902769956E-4</v>
      </c>
      <c r="Q401" s="21">
        <v>1.8742057717479786E-4</v>
      </c>
      <c r="R401" s="21">
        <v>1.7483374060104755E-4</v>
      </c>
      <c r="S401" s="21">
        <v>1.0007085932845748E-4</v>
      </c>
      <c r="T401" s="21">
        <v>9.0521372987206338E-4</v>
      </c>
      <c r="U401" s="21">
        <v>2.7327406749023584E-4</v>
      </c>
      <c r="V401" s="21">
        <v>6.6111397195624757E-5</v>
      </c>
      <c r="W401" s="21">
        <v>7.2247300377572955E-5</v>
      </c>
      <c r="X401" s="21">
        <v>6.5801548371534897E-5</v>
      </c>
      <c r="Y401" s="21">
        <v>8.5082225719663619E-5</v>
      </c>
      <c r="Z401" s="21">
        <v>9.5695078982692481E-5</v>
      </c>
    </row>
    <row r="402" spans="1:26" x14ac:dyDescent="0.2">
      <c r="A402" t="s">
        <v>591</v>
      </c>
      <c r="C402" s="21">
        <v>1.0097303336073595E-4</v>
      </c>
      <c r="D402" s="21">
        <v>1.9346802779768069E-4</v>
      </c>
      <c r="E402" s="21">
        <v>1.5674893637016216E-4</v>
      </c>
      <c r="F402" s="21">
        <v>1.5557806020047275E-4</v>
      </c>
      <c r="G402" s="21">
        <v>1.696567487809733E-4</v>
      </c>
      <c r="H402" s="21">
        <v>2.5365079342387972E-4</v>
      </c>
      <c r="I402" s="21">
        <v>1.1549072140178216E-4</v>
      </c>
      <c r="J402" s="21">
        <v>2.4598605747580532E-4</v>
      </c>
      <c r="K402" s="21">
        <v>4.0706998662553092E-4</v>
      </c>
      <c r="L402" s="21">
        <v>1.6199772205959375E-5</v>
      </c>
      <c r="M402" s="21">
        <v>3.8872075852861118E-4</v>
      </c>
      <c r="N402" s="21">
        <v>1.7355268355627249E-5</v>
      </c>
      <c r="O402" s="21">
        <v>3.547630465796824E-4</v>
      </c>
      <c r="P402" s="21">
        <v>1.7312261023067364E-4</v>
      </c>
      <c r="Q402" s="21">
        <v>1.3336994152509903E-4</v>
      </c>
      <c r="R402" s="21">
        <v>1.3835750604982065E-4</v>
      </c>
      <c r="S402" s="21">
        <v>1.9808262600261653E-4</v>
      </c>
      <c r="T402" s="21">
        <v>7.5288053350304251E-5</v>
      </c>
      <c r="U402" s="21">
        <v>8.8092186473469054E-5</v>
      </c>
      <c r="V402" s="21">
        <v>1.3305774237567822E-4</v>
      </c>
      <c r="W402" s="21">
        <v>7.4643240448108537E-5</v>
      </c>
      <c r="X402" s="21">
        <v>1.2822681489612817E-4</v>
      </c>
      <c r="Y402" s="21">
        <v>1.5787953015786716E-4</v>
      </c>
      <c r="Z402" s="21">
        <v>1.1347310490100362E-4</v>
      </c>
    </row>
    <row r="403" spans="1:26" x14ac:dyDescent="0.2">
      <c r="A403" t="s">
        <v>380</v>
      </c>
      <c r="C403" s="21">
        <v>1.6698155989579541E-4</v>
      </c>
      <c r="D403" s="21">
        <v>1.934608893129496E-4</v>
      </c>
      <c r="E403" s="21">
        <v>1.7830476276443869E-4</v>
      </c>
      <c r="F403" s="21">
        <v>2.1914725679372378E-4</v>
      </c>
      <c r="G403" s="21">
        <v>1.6198633906386577E-4</v>
      </c>
      <c r="H403" s="21">
        <v>3.3768096634229241E-4</v>
      </c>
      <c r="I403" s="21">
        <v>1.35291150955762E-4</v>
      </c>
      <c r="J403" s="21">
        <v>3.0963820659003657E-4</v>
      </c>
      <c r="K403" s="21">
        <v>2.7638198472395144E-4</v>
      </c>
      <c r="L403" s="21">
        <v>1.0448610598400827E-4</v>
      </c>
      <c r="M403" s="21">
        <v>4.6770324519951789E-4</v>
      </c>
      <c r="N403" s="21">
        <v>1.1207787446962188E-4</v>
      </c>
      <c r="O403" s="21">
        <v>3.753845392264E-4</v>
      </c>
      <c r="P403" s="21">
        <v>2.439582012049042E-4</v>
      </c>
      <c r="Q403" s="21">
        <v>1.2149898695196038E-4</v>
      </c>
      <c r="R403" s="21">
        <v>1.9071426214149246E-4</v>
      </c>
      <c r="S403" s="21">
        <v>3.1259488213978675E-4</v>
      </c>
      <c r="T403" s="21">
        <v>1.3739665914400663E-4</v>
      </c>
      <c r="U403" s="21">
        <v>8.8334298488128974E-5</v>
      </c>
      <c r="V403" s="21">
        <v>3.2905845121736015E-4</v>
      </c>
      <c r="W403" s="21">
        <v>5.0865248915405782E-4</v>
      </c>
      <c r="X403" s="21">
        <v>3.7781085033942172E-4</v>
      </c>
      <c r="Y403" s="21">
        <v>4.5942476810205738E-4</v>
      </c>
      <c r="Z403" s="21">
        <v>3.5676587158700661E-4</v>
      </c>
    </row>
    <row r="404" spans="1:26" x14ac:dyDescent="0.2">
      <c r="A404" t="s">
        <v>402</v>
      </c>
      <c r="C404" s="21">
        <v>6.9262064798370705E-5</v>
      </c>
      <c r="D404" s="21">
        <v>1.910458325116923E-4</v>
      </c>
      <c r="E404" s="21">
        <v>1.2542973474730356E-4</v>
      </c>
      <c r="F404" s="21">
        <v>8.0660132208119984E-5</v>
      </c>
      <c r="G404" s="21">
        <v>1.5341556088434091E-4</v>
      </c>
      <c r="H404" s="21">
        <v>1.2053977955479127E-5</v>
      </c>
      <c r="I404" s="21">
        <v>4.1693169811448446E-4</v>
      </c>
      <c r="J404" s="21">
        <v>8.6599978096093683E-6</v>
      </c>
      <c r="K404" s="21">
        <v>8.4300657444096203E-6</v>
      </c>
      <c r="L404" s="21">
        <v>6.2715209992402117E-4</v>
      </c>
      <c r="M404" s="21">
        <v>1.0304360987444731E-5</v>
      </c>
      <c r="N404" s="21">
        <v>8.2196670980215828E-4</v>
      </c>
      <c r="O404" s="21">
        <v>7.3484426728514329E-6</v>
      </c>
      <c r="P404" s="21">
        <v>7.1632158050970242E-5</v>
      </c>
      <c r="Q404" s="21">
        <v>7.8654454652654971E-5</v>
      </c>
      <c r="R404" s="21">
        <v>1.0986579390900613E-4</v>
      </c>
      <c r="S404" s="21">
        <v>1.8982510040030378E-5</v>
      </c>
      <c r="T404" s="21">
        <v>5.0184865311294756E-4</v>
      </c>
      <c r="U404" s="21">
        <v>2.8935909413896381E-4</v>
      </c>
      <c r="V404" s="21">
        <v>5.5735593815308553E-6</v>
      </c>
      <c r="W404" s="21">
        <v>6.1859102869241991E-6</v>
      </c>
      <c r="X404" s="21">
        <v>9.8381285229063911E-6</v>
      </c>
      <c r="Y404" s="21">
        <v>7.5289798186858075E-6</v>
      </c>
      <c r="Z404" s="21">
        <v>5.0885202106351679E-6</v>
      </c>
    </row>
    <row r="405" spans="1:26" x14ac:dyDescent="0.2">
      <c r="A405" t="s">
        <v>1597</v>
      </c>
      <c r="C405" s="21">
        <v>1.4796395333708138E-4</v>
      </c>
      <c r="D405" s="21">
        <v>1.8946280982467921E-4</v>
      </c>
      <c r="E405" s="21">
        <v>1.6068673458246644E-4</v>
      </c>
      <c r="F405" s="21">
        <v>1.7682302803931506E-4</v>
      </c>
      <c r="G405" s="21">
        <v>1.4930035587685598E-4</v>
      </c>
      <c r="H405" s="21">
        <v>2.5925368046061313E-4</v>
      </c>
      <c r="I405" s="21">
        <v>2.222092738729156E-4</v>
      </c>
      <c r="J405" s="21">
        <v>2.1000240856334116E-4</v>
      </c>
      <c r="K405" s="21">
        <v>1.8221018052676436E-4</v>
      </c>
      <c r="L405" s="21">
        <v>6.2296432293284132E-4</v>
      </c>
      <c r="M405" s="21">
        <v>1.610082366920018E-4</v>
      </c>
      <c r="N405" s="21">
        <v>1.1017335263771445E-3</v>
      </c>
      <c r="O405" s="21">
        <v>1.5218584138822718E-4</v>
      </c>
      <c r="P405" s="21">
        <v>5.9785502314972172E-4</v>
      </c>
      <c r="Q405" s="21">
        <v>7.0940359301958759E-4</v>
      </c>
      <c r="R405" s="21">
        <v>6.533422432830698E-4</v>
      </c>
      <c r="S405" s="21">
        <v>7.6139419222130656E-4</v>
      </c>
      <c r="T405" s="21">
        <v>3.8372787126131873E-4</v>
      </c>
      <c r="U405" s="21">
        <v>4.087958106770892E-4</v>
      </c>
      <c r="V405" s="21">
        <v>1.6090293635566381E-4</v>
      </c>
      <c r="W405" s="21">
        <v>2.3446386505018128E-4</v>
      </c>
      <c r="X405" s="21">
        <v>1.2974699700966978E-4</v>
      </c>
      <c r="Y405" s="21">
        <v>3.134391291225076E-4</v>
      </c>
      <c r="Z405" s="21">
        <v>2.4643499014743715E-4</v>
      </c>
    </row>
    <row r="406" spans="1:26" x14ac:dyDescent="0.2">
      <c r="A406" t="s">
        <v>837</v>
      </c>
      <c r="C406" s="21">
        <v>2.2404714336505006E-4</v>
      </c>
      <c r="D406" s="21">
        <v>1.8852936676443417E-4</v>
      </c>
      <c r="E406" s="21">
        <v>2.3469945784756463E-4</v>
      </c>
      <c r="F406" s="21">
        <v>2.7312632008989193E-4</v>
      </c>
      <c r="G406" s="21">
        <v>1.6420169688808315E-4</v>
      </c>
      <c r="H406" s="21">
        <v>4.2367790758414663E-4</v>
      </c>
      <c r="I406" s="21">
        <v>2.4801195846575741E-4</v>
      </c>
      <c r="J406" s="21">
        <v>3.5471122870885493E-4</v>
      </c>
      <c r="K406" s="21">
        <v>4.0231780096822631E-5</v>
      </c>
      <c r="L406" s="21">
        <v>1.1989565629175642E-5</v>
      </c>
      <c r="M406" s="21">
        <v>8.8859326100677831E-5</v>
      </c>
      <c r="N406" s="21">
        <v>5.982204257618122E-6</v>
      </c>
      <c r="O406" s="21">
        <v>8.8766356231231955E-5</v>
      </c>
      <c r="P406" s="21">
        <v>2.9917133514703126E-4</v>
      </c>
      <c r="Q406" s="21">
        <v>1.5499176733724176E-4</v>
      </c>
      <c r="R406" s="21">
        <v>1.9705094595644297E-4</v>
      </c>
      <c r="S406" s="21">
        <v>3.4737790604222666E-4</v>
      </c>
      <c r="T406" s="21">
        <v>1.8068483604080169E-4</v>
      </c>
      <c r="U406" s="21">
        <v>1.389708644419195E-4</v>
      </c>
      <c r="V406" s="21">
        <v>3.5611680925461082E-4</v>
      </c>
      <c r="W406" s="21">
        <v>3.8635749498455832E-4</v>
      </c>
      <c r="X406" s="21">
        <v>4.8253779016751655E-4</v>
      </c>
      <c r="Y406" s="21">
        <v>4.2381843683018147E-4</v>
      </c>
      <c r="Z406" s="21">
        <v>6.4112676440331972E-4</v>
      </c>
    </row>
    <row r="407" spans="1:26" x14ac:dyDescent="0.2">
      <c r="A407" t="s">
        <v>1069</v>
      </c>
      <c r="C407" s="21">
        <v>7.8023065311798675E-5</v>
      </c>
      <c r="D407" s="21">
        <v>1.8838167861860532E-4</v>
      </c>
      <c r="E407" s="21">
        <v>1.1500228580667917E-4</v>
      </c>
      <c r="F407" s="21">
        <v>8.7752381536046147E-5</v>
      </c>
      <c r="G407" s="21">
        <v>1.5782550738545424E-4</v>
      </c>
      <c r="H407" s="21">
        <v>1.6569067078788054E-5</v>
      </c>
      <c r="I407" s="21">
        <v>3.7337912048887871E-4</v>
      </c>
      <c r="J407" s="21">
        <v>9.5017363468915398E-6</v>
      </c>
      <c r="K407" s="21">
        <v>2.2835510409377374E-6</v>
      </c>
      <c r="L407" s="21">
        <v>1.2480951748406969E-3</v>
      </c>
      <c r="M407" s="21">
        <v>1.0232129673825847E-5</v>
      </c>
      <c r="N407" s="21">
        <v>2.5620429644780387E-3</v>
      </c>
      <c r="O407" s="21">
        <v>2.4100254423868569E-6</v>
      </c>
      <c r="P407" s="21">
        <v>6.3725470732819455E-5</v>
      </c>
      <c r="Q407" s="21">
        <v>9.482857434754547E-5</v>
      </c>
      <c r="R407" s="21">
        <v>1.0101547828881567E-4</v>
      </c>
      <c r="S407" s="21">
        <v>2.434691995646272E-5</v>
      </c>
      <c r="T407" s="21">
        <v>3.4455962809748437E-4</v>
      </c>
      <c r="U407" s="21">
        <v>2.4365965049757263E-4</v>
      </c>
      <c r="V407" s="21">
        <v>2.8692342001935919E-6</v>
      </c>
      <c r="W407" s="21">
        <v>2.5524305558879005E-6</v>
      </c>
      <c r="X407" s="21">
        <v>2.8890331152219253E-6</v>
      </c>
      <c r="Y407" s="21">
        <v>4.3550999252129403E-6</v>
      </c>
      <c r="Z407" s="21">
        <v>2.5407415986582564E-6</v>
      </c>
    </row>
    <row r="408" spans="1:26" x14ac:dyDescent="0.2">
      <c r="A408" t="s">
        <v>834</v>
      </c>
      <c r="C408" s="21">
        <v>3.0749061751352583E-4</v>
      </c>
      <c r="D408" s="21">
        <v>1.8811135604938971E-4</v>
      </c>
      <c r="E408" s="21">
        <v>2.8236585825181665E-4</v>
      </c>
      <c r="F408" s="21">
        <v>2.9313336794044097E-4</v>
      </c>
      <c r="G408" s="21">
        <v>1.9107268890857971E-4</v>
      </c>
      <c r="H408" s="21">
        <v>5.1457762526056024E-4</v>
      </c>
      <c r="I408" s="21">
        <v>3.1127022653422811E-4</v>
      </c>
      <c r="J408" s="21">
        <v>4.4654053643842584E-4</v>
      </c>
      <c r="K408" s="21">
        <v>5.7062715315019412E-4</v>
      </c>
      <c r="L408" s="21">
        <v>1.0791028529841186E-5</v>
      </c>
      <c r="M408" s="21">
        <v>7.1299330644507232E-4</v>
      </c>
      <c r="N408" s="21">
        <v>1.3232680293196426E-5</v>
      </c>
      <c r="O408" s="21">
        <v>6.7633281894944827E-4</v>
      </c>
      <c r="P408" s="21">
        <v>2.6367771444138136E-4</v>
      </c>
      <c r="Q408" s="21">
        <v>1.9370024687610324E-4</v>
      </c>
      <c r="R408" s="21">
        <v>1.874813108719238E-4</v>
      </c>
      <c r="S408" s="21">
        <v>3.4965818746497744E-4</v>
      </c>
      <c r="T408" s="21">
        <v>1.3564328937576198E-4</v>
      </c>
      <c r="U408" s="21">
        <v>1.3223561094923337E-4</v>
      </c>
      <c r="V408" s="21">
        <v>5.0994748817856502E-4</v>
      </c>
      <c r="W408" s="21">
        <v>1.1840479693280156E-3</v>
      </c>
      <c r="X408" s="21">
        <v>6.7480240010290334E-4</v>
      </c>
      <c r="Y408" s="21">
        <v>5.9399229710857765E-4</v>
      </c>
      <c r="Z408" s="21">
        <v>1.0953742536134925E-3</v>
      </c>
    </row>
    <row r="409" spans="1:26" x14ac:dyDescent="0.2">
      <c r="A409" t="s">
        <v>1137</v>
      </c>
      <c r="C409" s="21">
        <v>4.9299052472209137E-5</v>
      </c>
      <c r="D409" s="21">
        <v>1.8775910968045899E-4</v>
      </c>
      <c r="E409" s="21">
        <v>1.3733582800452913E-4</v>
      </c>
      <c r="F409" s="21">
        <v>2.709877271566315E-4</v>
      </c>
      <c r="G409" s="21">
        <v>2.9886509802369321E-4</v>
      </c>
      <c r="H409" s="21">
        <v>1.4055985372132749E-8</v>
      </c>
      <c r="I409" s="21">
        <v>4.0980642130080027E-7</v>
      </c>
      <c r="J409" s="21">
        <v>2.300078288284978E-8</v>
      </c>
      <c r="K409" s="21">
        <v>8.7512395517088587E-9</v>
      </c>
      <c r="L409" s="21">
        <v>3.4339132873250129E-7</v>
      </c>
      <c r="M409" s="21">
        <v>6.3386323028148162E-9</v>
      </c>
      <c r="N409" s="21">
        <v>2.2565700630952745E-7</v>
      </c>
      <c r="O409" s="21">
        <v>2.9523120124247509E-8</v>
      </c>
      <c r="P409" s="21">
        <v>1.2419863872967864E-5</v>
      </c>
      <c r="Q409" s="21">
        <v>3.0234425971525534E-4</v>
      </c>
      <c r="R409" s="21">
        <v>3.7161588091276461E-4</v>
      </c>
      <c r="S409" s="21">
        <v>1.5872397183849688E-8</v>
      </c>
      <c r="T409" s="21">
        <v>1.7382018473571356E-7</v>
      </c>
      <c r="U409" s="21">
        <v>6.5887033243590563E-6</v>
      </c>
      <c r="V409" s="21">
        <v>6.0918872624364572E-8</v>
      </c>
      <c r="W409" s="21">
        <v>1.055724527971665E-7</v>
      </c>
      <c r="X409" s="21">
        <v>3.5861910597643147E-7</v>
      </c>
      <c r="Y409" s="21">
        <v>3.7594305398543091E-8</v>
      </c>
      <c r="Z409" s="21">
        <v>2.7484707812983163E-8</v>
      </c>
    </row>
    <row r="410" spans="1:26" x14ac:dyDescent="0.2">
      <c r="A410" t="s">
        <v>531</v>
      </c>
      <c r="C410" s="21">
        <v>9.3601391161284584E-5</v>
      </c>
      <c r="D410" s="21">
        <v>1.8750658319233689E-4</v>
      </c>
      <c r="E410" s="21">
        <v>1.2630585441950496E-4</v>
      </c>
      <c r="F410" s="21">
        <v>1.2390145574941324E-4</v>
      </c>
      <c r="G410" s="21">
        <v>1.6411900315794651E-4</v>
      </c>
      <c r="H410" s="21">
        <v>7.4870471649744942E-5</v>
      </c>
      <c r="I410" s="21">
        <v>2.9741365096486275E-4</v>
      </c>
      <c r="J410" s="21">
        <v>9.5185224693767855E-5</v>
      </c>
      <c r="K410" s="21">
        <v>3.451727157806499E-5</v>
      </c>
      <c r="L410" s="21">
        <v>5.5687807452420497E-4</v>
      </c>
      <c r="M410" s="21">
        <v>3.9854617814088586E-5</v>
      </c>
      <c r="N410" s="21">
        <v>8.5931299137442416E-4</v>
      </c>
      <c r="O410" s="21">
        <v>2.5947431172290425E-5</v>
      </c>
      <c r="P410" s="21">
        <v>1.2860437258804691E-4</v>
      </c>
      <c r="Q410" s="21">
        <v>1.0552198096404205E-4</v>
      </c>
      <c r="R410" s="21">
        <v>1.4884857783522347E-4</v>
      </c>
      <c r="S410" s="21">
        <v>1.0648488585288289E-4</v>
      </c>
      <c r="T410" s="21">
        <v>3.5345010752271762E-4</v>
      </c>
      <c r="U410" s="21">
        <v>3.1568830206240921E-4</v>
      </c>
      <c r="V410" s="21">
        <v>3.7192201455099759E-5</v>
      </c>
      <c r="W410" s="21">
        <v>3.6586666005287004E-5</v>
      </c>
      <c r="X410" s="21">
        <v>3.3632326015127132E-5</v>
      </c>
      <c r="Y410" s="21">
        <v>6.1871992605435771E-5</v>
      </c>
      <c r="Z410" s="21">
        <v>4.9398281868041952E-5</v>
      </c>
    </row>
    <row r="411" spans="1:26" x14ac:dyDescent="0.2">
      <c r="A411" t="s">
        <v>754</v>
      </c>
      <c r="C411" s="21">
        <v>1.9937791999703622E-4</v>
      </c>
      <c r="D411" s="21">
        <v>1.8744843930372583E-4</v>
      </c>
      <c r="E411" s="21">
        <v>2.1188449424972117E-4</v>
      </c>
      <c r="F411" s="21">
        <v>2.3907762385462749E-4</v>
      </c>
      <c r="G411" s="21">
        <v>1.6249554383005602E-4</v>
      </c>
      <c r="H411" s="21">
        <v>3.3188366648045339E-4</v>
      </c>
      <c r="I411" s="21">
        <v>2.4204585038630811E-4</v>
      </c>
      <c r="J411" s="21">
        <v>3.3092683618892918E-4</v>
      </c>
      <c r="K411" s="21">
        <v>2.2062428740839805E-4</v>
      </c>
      <c r="L411" s="21">
        <v>1.6443764230257086E-4</v>
      </c>
      <c r="M411" s="21">
        <v>2.2801737392941796E-4</v>
      </c>
      <c r="N411" s="21">
        <v>1.5020586075041586E-4</v>
      </c>
      <c r="O411" s="21">
        <v>2.2986226874922109E-4</v>
      </c>
      <c r="P411" s="21">
        <v>2.1372418606498432E-4</v>
      </c>
      <c r="Q411" s="21">
        <v>1.4516069919698281E-4</v>
      </c>
      <c r="R411" s="21">
        <v>1.4598064540397412E-4</v>
      </c>
      <c r="S411" s="21">
        <v>2.3056853407541489E-4</v>
      </c>
      <c r="T411" s="21">
        <v>1.6419556802015805E-4</v>
      </c>
      <c r="U411" s="21">
        <v>1.1523877112709222E-4</v>
      </c>
      <c r="V411" s="21">
        <v>3.0076221448721265E-4</v>
      </c>
      <c r="W411" s="21">
        <v>4.9027546019695192E-4</v>
      </c>
      <c r="X411" s="21">
        <v>3.4546142676706107E-4</v>
      </c>
      <c r="Y411" s="21">
        <v>3.2599581276131462E-4</v>
      </c>
      <c r="Z411" s="21">
        <v>4.6287921443783091E-4</v>
      </c>
    </row>
    <row r="412" spans="1:26" x14ac:dyDescent="0.2">
      <c r="A412" t="s">
        <v>870</v>
      </c>
      <c r="C412" s="21">
        <v>1.882398603456396E-4</v>
      </c>
      <c r="D412" s="21">
        <v>1.8686558943335478E-4</v>
      </c>
      <c r="E412" s="21">
        <v>1.6809987844435654E-4</v>
      </c>
      <c r="F412" s="21">
        <v>2.0911136271837904E-4</v>
      </c>
      <c r="G412" s="21">
        <v>1.5860459900622297E-4</v>
      </c>
      <c r="H412" s="21">
        <v>3.6249435607277634E-4</v>
      </c>
      <c r="I412" s="21">
        <v>1.3433316237601703E-4</v>
      </c>
      <c r="J412" s="21">
        <v>3.4762043689813928E-4</v>
      </c>
      <c r="K412" s="21">
        <v>5.4938224150232623E-4</v>
      </c>
      <c r="L412" s="21">
        <v>1.5084511128962468E-5</v>
      </c>
      <c r="M412" s="21">
        <v>5.4063629401306199E-4</v>
      </c>
      <c r="N412" s="21">
        <v>2.5348778122920961E-5</v>
      </c>
      <c r="O412" s="21">
        <v>6.8561356285473782E-4</v>
      </c>
      <c r="P412" s="21">
        <v>3.0869456916652964E-4</v>
      </c>
      <c r="Q412" s="21">
        <v>1.9333418430673744E-4</v>
      </c>
      <c r="R412" s="21">
        <v>2.0391831408499928E-4</v>
      </c>
      <c r="S412" s="21">
        <v>3.4282953889875435E-4</v>
      </c>
      <c r="T412" s="21">
        <v>1.2367065228841112E-4</v>
      </c>
      <c r="U412" s="21">
        <v>1.0727020422724557E-4</v>
      </c>
      <c r="V412" s="21">
        <v>5.0197455347189774E-4</v>
      </c>
      <c r="W412" s="21">
        <v>4.1193310601025755E-4</v>
      </c>
      <c r="X412" s="21">
        <v>5.7641298990582549E-4</v>
      </c>
      <c r="Y412" s="21">
        <v>4.7826033123333665E-4</v>
      </c>
      <c r="Z412" s="21">
        <v>4.311130327361777E-4</v>
      </c>
    </row>
    <row r="413" spans="1:26" x14ac:dyDescent="0.2">
      <c r="A413" t="s">
        <v>1803</v>
      </c>
      <c r="C413" s="21">
        <v>1.9855039824003887E-4</v>
      </c>
      <c r="D413" s="21">
        <v>1.8343610291293432E-4</v>
      </c>
      <c r="E413" s="21">
        <v>1.9154021863427884E-4</v>
      </c>
      <c r="F413" s="21">
        <v>1.4053456391919852E-4</v>
      </c>
      <c r="G413" s="21">
        <v>1.719349622000601E-4</v>
      </c>
      <c r="H413" s="21">
        <v>4.9243347378276131E-5</v>
      </c>
      <c r="I413" s="21">
        <v>6.6064218903273068E-4</v>
      </c>
      <c r="J413" s="21">
        <v>4.7723877745509783E-5</v>
      </c>
      <c r="K413" s="21">
        <v>6.3322964756946072E-5</v>
      </c>
      <c r="L413" s="21">
        <v>1.0850969738492979E-3</v>
      </c>
      <c r="M413" s="21">
        <v>6.1508903082978225E-5</v>
      </c>
      <c r="N413" s="21">
        <v>5.7955774923857306E-4</v>
      </c>
      <c r="O413" s="21">
        <v>5.0947227077397378E-5</v>
      </c>
      <c r="P413" s="21">
        <v>1.4095928351510236E-4</v>
      </c>
      <c r="Q413" s="21">
        <v>2.1940225499477434E-4</v>
      </c>
      <c r="R413" s="21">
        <v>1.660466468393352E-4</v>
      </c>
      <c r="S413" s="21">
        <v>5.0958739208111866E-5</v>
      </c>
      <c r="T413" s="21">
        <v>4.9600323984227415E-4</v>
      </c>
      <c r="U413" s="21">
        <v>5.0106548741508515E-4</v>
      </c>
      <c r="V413" s="21">
        <v>3.1565043578544771E-5</v>
      </c>
      <c r="W413" s="21">
        <v>2.5574314474675114E-5</v>
      </c>
      <c r="X413" s="21">
        <v>3.5012640533953958E-5</v>
      </c>
      <c r="Y413" s="21">
        <v>4.0793647332145427E-5</v>
      </c>
      <c r="Z413" s="21">
        <v>2.2696953908514313E-5</v>
      </c>
    </row>
    <row r="414" spans="1:26" x14ac:dyDescent="0.2">
      <c r="A414" t="s">
        <v>1344</v>
      </c>
      <c r="C414" s="21">
        <v>7.9199920799265223E-4</v>
      </c>
      <c r="D414" s="21">
        <v>1.8322417887741815E-4</v>
      </c>
      <c r="E414" s="21">
        <v>7.4140800115115332E-4</v>
      </c>
      <c r="F414" s="21">
        <v>2.0940910150846068E-4</v>
      </c>
      <c r="G414" s="21">
        <v>3.1558421056956801E-4</v>
      </c>
      <c r="H414" s="21">
        <v>5.8761795090835474E-8</v>
      </c>
      <c r="I414" s="21">
        <v>3.4941511095015836E-6</v>
      </c>
      <c r="J414" s="21">
        <v>0</v>
      </c>
      <c r="K414" s="21">
        <v>0</v>
      </c>
      <c r="L414" s="21">
        <v>2.2530946877001269E-6</v>
      </c>
      <c r="M414" s="21">
        <v>0</v>
      </c>
      <c r="N414" s="21">
        <v>3.0638243264487303E-8</v>
      </c>
      <c r="O414" s="21">
        <v>0</v>
      </c>
      <c r="P414" s="21">
        <v>2.6950383391693728E-4</v>
      </c>
      <c r="Q414" s="21">
        <v>4.8168340082681879E-4</v>
      </c>
      <c r="R414" s="21">
        <v>1.9553622197849055E-4</v>
      </c>
      <c r="S414" s="21">
        <v>0</v>
      </c>
      <c r="T414" s="21">
        <v>4.7880555718101328E-7</v>
      </c>
      <c r="U414" s="21">
        <v>6.289404968910515E-5</v>
      </c>
      <c r="V414" s="21">
        <v>5.6701754812588347E-8</v>
      </c>
      <c r="W414" s="21">
        <v>2.1268755151128904E-8</v>
      </c>
      <c r="X414" s="21">
        <v>1.7289949877767614E-7</v>
      </c>
      <c r="Y414" s="21">
        <v>4.967870545472519E-9</v>
      </c>
      <c r="Z414" s="21">
        <v>1.6008382558763312E-8</v>
      </c>
    </row>
    <row r="415" spans="1:26" x14ac:dyDescent="0.2">
      <c r="A415" t="s">
        <v>520</v>
      </c>
      <c r="C415" s="21">
        <v>1.919412319639858E-4</v>
      </c>
      <c r="D415" s="21">
        <v>1.8281756786937191E-4</v>
      </c>
      <c r="E415" s="21">
        <v>1.7395794667491188E-4</v>
      </c>
      <c r="F415" s="21">
        <v>2.2713813646938657E-4</v>
      </c>
      <c r="G415" s="21">
        <v>1.6874916840600864E-4</v>
      </c>
      <c r="H415" s="21">
        <v>4.4359825735421386E-4</v>
      </c>
      <c r="I415" s="21">
        <v>1.8081423810675955E-4</v>
      </c>
      <c r="J415" s="21">
        <v>2.7255024697205255E-4</v>
      </c>
      <c r="K415" s="21">
        <v>2.2629506317410486E-5</v>
      </c>
      <c r="L415" s="21">
        <v>1.7002628016024813E-6</v>
      </c>
      <c r="M415" s="21">
        <v>1.9539984482492205E-5</v>
      </c>
      <c r="N415" s="21">
        <v>2.6447958863994825E-6</v>
      </c>
      <c r="O415" s="21">
        <v>3.0522737772413119E-5</v>
      </c>
      <c r="P415" s="21">
        <v>2.9567223227564863E-6</v>
      </c>
      <c r="Q415" s="21">
        <v>3.9234962567495274E-6</v>
      </c>
      <c r="R415" s="21">
        <v>4.1015819745155905E-6</v>
      </c>
      <c r="S415" s="21">
        <v>3.8715134923192716E-6</v>
      </c>
      <c r="T415" s="21">
        <v>1.4715805564275035E-6</v>
      </c>
      <c r="U415" s="21">
        <v>3.3399499951500796E-6</v>
      </c>
      <c r="V415" s="21">
        <v>3.1989729519926667E-6</v>
      </c>
      <c r="W415" s="21">
        <v>2.3541952372018346E-6</v>
      </c>
      <c r="X415" s="21">
        <v>2.851620841298846E-6</v>
      </c>
      <c r="Y415" s="21">
        <v>2.2494139744176631E-6</v>
      </c>
      <c r="Z415" s="21">
        <v>2.3853055127708817E-6</v>
      </c>
    </row>
    <row r="416" spans="1:26" x14ac:dyDescent="0.2">
      <c r="A416" t="s">
        <v>913</v>
      </c>
      <c r="C416" s="21">
        <v>2.0762638416892644E-4</v>
      </c>
      <c r="D416" s="21">
        <v>1.8037307396407057E-4</v>
      </c>
      <c r="E416" s="21">
        <v>1.9744781507237489E-4</v>
      </c>
      <c r="F416" s="21">
        <v>1.8076455615317018E-4</v>
      </c>
      <c r="G416" s="21">
        <v>1.6491059539216639E-4</v>
      </c>
      <c r="H416" s="21">
        <v>2.8777371973044908E-4</v>
      </c>
      <c r="I416" s="21">
        <v>1.6421126462063448E-4</v>
      </c>
      <c r="J416" s="21">
        <v>3.3631717025411374E-4</v>
      </c>
      <c r="K416" s="21">
        <v>5.7377145640648654E-4</v>
      </c>
      <c r="L416" s="21">
        <v>3.3570797028154886E-5</v>
      </c>
      <c r="M416" s="21">
        <v>4.7853619711959934E-4</v>
      </c>
      <c r="N416" s="21">
        <v>4.8743534781810507E-5</v>
      </c>
      <c r="O416" s="21">
        <v>4.7083156305078905E-4</v>
      </c>
      <c r="P416" s="21">
        <v>2.3936732764963872E-4</v>
      </c>
      <c r="Q416" s="21">
        <v>2.0577855495841128E-4</v>
      </c>
      <c r="R416" s="21">
        <v>1.7863254074962923E-4</v>
      </c>
      <c r="S416" s="21">
        <v>2.9582622231605457E-4</v>
      </c>
      <c r="T416" s="21">
        <v>1.1555171844972379E-4</v>
      </c>
      <c r="U416" s="21">
        <v>1.4450110861645476E-4</v>
      </c>
      <c r="V416" s="21">
        <v>3.1188697218775986E-4</v>
      </c>
      <c r="W416" s="21">
        <v>1.956549429027746E-4</v>
      </c>
      <c r="X416" s="21">
        <v>3.2058460009102863E-4</v>
      </c>
      <c r="Y416" s="21">
        <v>3.9415980476353423E-4</v>
      </c>
      <c r="Z416" s="21">
        <v>2.2096850666311832E-4</v>
      </c>
    </row>
    <row r="417" spans="1:26" x14ac:dyDescent="0.2">
      <c r="A417" t="s">
        <v>1910</v>
      </c>
      <c r="C417" s="21">
        <v>2.5406015044659471E-4</v>
      </c>
      <c r="D417" s="21">
        <v>1.7834511321711022E-4</v>
      </c>
      <c r="E417" s="21">
        <v>1.983303645387153E-4</v>
      </c>
      <c r="F417" s="21">
        <v>1.3977095292889503E-4</v>
      </c>
      <c r="G417" s="21">
        <v>1.8601062401305625E-4</v>
      </c>
      <c r="H417" s="21">
        <v>3.2552636222910362E-6</v>
      </c>
      <c r="I417" s="21">
        <v>8.5156519855215593E-4</v>
      </c>
      <c r="J417" s="21">
        <v>1.9722427561709211E-6</v>
      </c>
      <c r="K417" s="21">
        <v>3.1241644532956499E-6</v>
      </c>
      <c r="L417" s="21">
        <v>1.2996713423578847E-3</v>
      </c>
      <c r="M417" s="21">
        <v>2.9180066637416913E-6</v>
      </c>
      <c r="N417" s="21">
        <v>9.8330824324989767E-4</v>
      </c>
      <c r="O417" s="21">
        <v>1.8238184215648219E-6</v>
      </c>
      <c r="P417" s="21">
        <v>2.3223696581929043E-4</v>
      </c>
      <c r="Q417" s="21">
        <v>4.2561360318612082E-4</v>
      </c>
      <c r="R417" s="21">
        <v>2.5944416997655215E-4</v>
      </c>
      <c r="S417" s="21">
        <v>1.2769452495322215E-5</v>
      </c>
      <c r="T417" s="21">
        <v>7.0755115895371906E-4</v>
      </c>
      <c r="U417" s="21">
        <v>2.0414205572375143E-3</v>
      </c>
      <c r="V417" s="21">
        <v>1.7173157425648071E-6</v>
      </c>
      <c r="W417" s="21">
        <v>2.8001438410414688E-6</v>
      </c>
      <c r="X417" s="21">
        <v>3.2418405550189018E-6</v>
      </c>
      <c r="Y417" s="21">
        <v>2.610301962660224E-6</v>
      </c>
      <c r="Z417" s="21">
        <v>1.1794382588128454E-6</v>
      </c>
    </row>
    <row r="418" spans="1:26" x14ac:dyDescent="0.2">
      <c r="A418" t="s">
        <v>708</v>
      </c>
      <c r="C418" s="21">
        <v>2.3656908082306655E-5</v>
      </c>
      <c r="D418" s="21">
        <v>1.7709984153679783E-4</v>
      </c>
      <c r="E418" s="21">
        <v>9.1931600398807343E-5</v>
      </c>
      <c r="F418" s="21">
        <v>5.1045576871006106E-5</v>
      </c>
      <c r="G418" s="21">
        <v>1.3171068849511327E-4</v>
      </c>
      <c r="H418" s="21">
        <v>8.3934396986600944E-7</v>
      </c>
      <c r="I418" s="21">
        <v>3.3907516225817677E-4</v>
      </c>
      <c r="J418" s="21">
        <v>2.4443009530373791E-7</v>
      </c>
      <c r="K418" s="21">
        <v>2.2684817875736575E-7</v>
      </c>
      <c r="L418" s="21">
        <v>3.6661021307725502E-4</v>
      </c>
      <c r="M418" s="21">
        <v>3.8205165323948191E-7</v>
      </c>
      <c r="N418" s="21">
        <v>1.7001169117829192E-4</v>
      </c>
      <c r="O418" s="21">
        <v>1.9256798536176669E-7</v>
      </c>
      <c r="P418" s="21">
        <v>6.6125438276558283E-5</v>
      </c>
      <c r="Q418" s="21">
        <v>7.9500842006265067E-5</v>
      </c>
      <c r="R418" s="21">
        <v>6.9123747599674057E-5</v>
      </c>
      <c r="S418" s="21">
        <v>8.4814164851968998E-6</v>
      </c>
      <c r="T418" s="21">
        <v>5.122448536245091E-4</v>
      </c>
      <c r="U418" s="21">
        <v>1.8389562732862993E-4</v>
      </c>
      <c r="V418" s="21">
        <v>1.7932404000979743E-7</v>
      </c>
      <c r="W418" s="21">
        <v>8.2123864186053027E-7</v>
      </c>
      <c r="X418" s="21">
        <v>4.1970982606833057E-7</v>
      </c>
      <c r="Y418" s="21">
        <v>2.9485811940320673E-7</v>
      </c>
      <c r="Z418" s="21">
        <v>8.2920842069937778E-8</v>
      </c>
    </row>
    <row r="419" spans="1:26" x14ac:dyDescent="0.2">
      <c r="A419" t="s">
        <v>398</v>
      </c>
      <c r="C419" s="21">
        <v>1.640044907027038E-4</v>
      </c>
      <c r="D419" s="21">
        <v>1.7336981280565168E-4</v>
      </c>
      <c r="E419" s="21">
        <v>1.89984483855916E-4</v>
      </c>
      <c r="F419" s="21">
        <v>9.3704924892115582E-5</v>
      </c>
      <c r="G419" s="21">
        <v>1.5322182794872102E-4</v>
      </c>
      <c r="H419" s="21">
        <v>1.2990694920754258E-5</v>
      </c>
      <c r="I419" s="21">
        <v>3.9795369817958797E-4</v>
      </c>
      <c r="J419" s="21">
        <v>1.0455508519063656E-5</v>
      </c>
      <c r="K419" s="21">
        <v>1.5156790544002048E-5</v>
      </c>
      <c r="L419" s="21">
        <v>5.087344939620317E-4</v>
      </c>
      <c r="M419" s="21">
        <v>1.3930093947702362E-5</v>
      </c>
      <c r="N419" s="21">
        <v>4.6528056636076172E-4</v>
      </c>
      <c r="O419" s="21">
        <v>1.6243602797179058E-5</v>
      </c>
      <c r="P419" s="21">
        <v>1.1901571737752527E-4</v>
      </c>
      <c r="Q419" s="21">
        <v>1.191932451908473E-4</v>
      </c>
      <c r="R419" s="21">
        <v>1.2992518832346598E-4</v>
      </c>
      <c r="S419" s="21">
        <v>1.8442606125900922E-5</v>
      </c>
      <c r="T419" s="21">
        <v>6.2123352216911741E-4</v>
      </c>
      <c r="U419" s="21">
        <v>7.3451632341570974E-4</v>
      </c>
      <c r="V419" s="21">
        <v>8.3339626322632385E-6</v>
      </c>
      <c r="W419" s="21">
        <v>5.8353828424198398E-6</v>
      </c>
      <c r="X419" s="21">
        <v>7.9478067138306789E-6</v>
      </c>
      <c r="Y419" s="21">
        <v>1.0534414279445433E-5</v>
      </c>
      <c r="Z419" s="21">
        <v>8.0723926446657789E-6</v>
      </c>
    </row>
    <row r="420" spans="1:26" x14ac:dyDescent="0.2">
      <c r="A420" t="s">
        <v>894</v>
      </c>
      <c r="C420" s="21">
        <v>7.8418491938673054E-4</v>
      </c>
      <c r="D420" s="21">
        <v>1.7156568853352193E-4</v>
      </c>
      <c r="E420" s="21">
        <v>2.6267562218537703E-4</v>
      </c>
      <c r="F420" s="21">
        <v>8.8345651440224486E-5</v>
      </c>
      <c r="G420" s="21">
        <v>1.8156387915342338E-4</v>
      </c>
      <c r="H420" s="21">
        <v>6.5942409923946612E-7</v>
      </c>
      <c r="I420" s="21">
        <v>4.1730291383804716E-4</v>
      </c>
      <c r="J420" s="21">
        <v>3.0808816007579076E-7</v>
      </c>
      <c r="K420" s="21">
        <v>6.3224589289588651E-7</v>
      </c>
      <c r="L420" s="21">
        <v>4.8045291801999046E-4</v>
      </c>
      <c r="M420" s="21">
        <v>3.3796288578265736E-7</v>
      </c>
      <c r="N420" s="21">
        <v>2.6326477351419675E-5</v>
      </c>
      <c r="O420" s="21">
        <v>5.3542637344666816E-7</v>
      </c>
      <c r="P420" s="21">
        <v>4.7215175981777388E-4</v>
      </c>
      <c r="Q420" s="21">
        <v>4.3675914757230599E-4</v>
      </c>
      <c r="R420" s="21">
        <v>2.6519908231777855E-4</v>
      </c>
      <c r="S420" s="21">
        <v>4.4754931097166621E-7</v>
      </c>
      <c r="T420" s="21">
        <v>1.5841615956816341E-5</v>
      </c>
      <c r="U420" s="21">
        <v>6.0041224230550378E-3</v>
      </c>
      <c r="V420" s="21">
        <v>1.7323185853219859E-6</v>
      </c>
      <c r="W420" s="21">
        <v>1.5088824067593968E-6</v>
      </c>
      <c r="X420" s="21">
        <v>5.0332021054232275E-6</v>
      </c>
      <c r="Y420" s="21">
        <v>8.9038489830093645E-7</v>
      </c>
      <c r="Z420" s="21">
        <v>1.0558133912575074E-6</v>
      </c>
    </row>
    <row r="421" spans="1:26" x14ac:dyDescent="0.2">
      <c r="A421" t="s">
        <v>1199</v>
      </c>
      <c r="C421" s="21">
        <v>5.4402675356471852E-4</v>
      </c>
      <c r="D421" s="21">
        <v>1.7121773978565294E-4</v>
      </c>
      <c r="E421" s="21">
        <v>8.4060184338062235E-4</v>
      </c>
      <c r="F421" s="21">
        <v>1.6828160605901875E-4</v>
      </c>
      <c r="G421" s="21">
        <v>2.4913000306707412E-4</v>
      </c>
      <c r="H421" s="21">
        <v>1.4972221146043043E-7</v>
      </c>
      <c r="I421" s="21">
        <v>4.0757598754673998E-6</v>
      </c>
      <c r="J421" s="21">
        <v>2.870194066080461E-9</v>
      </c>
      <c r="K421" s="21">
        <v>1.1802065877879627E-8</v>
      </c>
      <c r="L421" s="21">
        <v>1.8054949773610262E-6</v>
      </c>
      <c r="M421" s="21">
        <v>5.5764377133032558E-9</v>
      </c>
      <c r="N421" s="21">
        <v>6.2240478956216028E-7</v>
      </c>
      <c r="O421" s="21">
        <v>0</v>
      </c>
      <c r="P421" s="21">
        <v>1.0490968941336734E-4</v>
      </c>
      <c r="Q421" s="21">
        <v>2.1617839175175143E-4</v>
      </c>
      <c r="R421" s="21">
        <v>1.0478310718526113E-4</v>
      </c>
      <c r="S421" s="21">
        <v>5.363354895740816E-8</v>
      </c>
      <c r="T421" s="21">
        <v>7.6314389563669427E-7</v>
      </c>
      <c r="U421" s="21">
        <v>5.3268237194745947E-5</v>
      </c>
      <c r="V421" s="21">
        <v>1.4734904052415497E-8</v>
      </c>
      <c r="W421" s="21">
        <v>4.0520805362660085E-8</v>
      </c>
      <c r="X421" s="21">
        <v>2.9550923126943749E-8</v>
      </c>
      <c r="Y421" s="21">
        <v>1.1723569989793018E-8</v>
      </c>
      <c r="Z421" s="21">
        <v>1.8309509294217747E-8</v>
      </c>
    </row>
    <row r="422" spans="1:26" x14ac:dyDescent="0.2">
      <c r="A422" t="s">
        <v>1001</v>
      </c>
      <c r="C422" s="21">
        <v>4.5906348500370496E-4</v>
      </c>
      <c r="D422" s="21">
        <v>1.7002486017879301E-4</v>
      </c>
      <c r="E422" s="21">
        <v>6.2176220115416026E-4</v>
      </c>
      <c r="F422" s="21">
        <v>2.5379609862634541E-4</v>
      </c>
      <c r="G422" s="21">
        <v>2.7263982837713656E-4</v>
      </c>
      <c r="H422" s="21">
        <v>6.8759663562927651E-8</v>
      </c>
      <c r="I422" s="21">
        <v>1.4420537202008603E-6</v>
      </c>
      <c r="J422" s="21">
        <v>1.2091249504495486E-8</v>
      </c>
      <c r="K422" s="21">
        <v>5.0573583845843233E-9</v>
      </c>
      <c r="L422" s="21">
        <v>8.9168153146448565E-7</v>
      </c>
      <c r="M422" s="21">
        <v>1.8322956026006389E-9</v>
      </c>
      <c r="N422" s="21">
        <v>2.7917768554589771E-7</v>
      </c>
      <c r="O422" s="21">
        <v>8.1101675114786927E-9</v>
      </c>
      <c r="P422" s="21">
        <v>1.3961258151917952E-4</v>
      </c>
      <c r="Q422" s="21">
        <v>8.5913054696190258E-4</v>
      </c>
      <c r="R422" s="21">
        <v>1.926371622036675E-4</v>
      </c>
      <c r="S422" s="21">
        <v>1.6947328039263883E-8</v>
      </c>
      <c r="T422" s="21">
        <v>3.3742801662402863E-7</v>
      </c>
      <c r="U422" s="21">
        <v>2.4458191487687731E-5</v>
      </c>
      <c r="V422" s="21">
        <v>6.7008517764356764E-9</v>
      </c>
      <c r="W422" s="21">
        <v>1.9508459494217876E-8</v>
      </c>
      <c r="X422" s="21">
        <v>6.7481584015727504E-8</v>
      </c>
      <c r="Y422" s="21">
        <v>1.8347653837250612E-8</v>
      </c>
      <c r="Z422" s="21">
        <v>1.7881019041123786E-8</v>
      </c>
    </row>
    <row r="423" spans="1:26" x14ac:dyDescent="0.2">
      <c r="A423" t="s">
        <v>1488</v>
      </c>
      <c r="C423" s="21">
        <v>1.2166228320617706E-4</v>
      </c>
      <c r="D423" s="21">
        <v>1.6837248270118585E-4</v>
      </c>
      <c r="E423" s="21">
        <v>1.4746471604084663E-4</v>
      </c>
      <c r="F423" s="21">
        <v>4.0319626604387978E-4</v>
      </c>
      <c r="G423" s="21">
        <v>3.7207654564921732E-4</v>
      </c>
      <c r="H423" s="21">
        <v>2.5195363208766237E-7</v>
      </c>
      <c r="I423" s="21">
        <v>1.1420668656496122E-6</v>
      </c>
      <c r="J423" s="21">
        <v>2.371238568533042E-7</v>
      </c>
      <c r="K423" s="21">
        <v>3.8784734084642786E-7</v>
      </c>
      <c r="L423" s="21">
        <v>8.3702354651549055E-7</v>
      </c>
      <c r="M423" s="21">
        <v>3.465498911716055E-7</v>
      </c>
      <c r="N423" s="21">
        <v>5.4023212774383352E-7</v>
      </c>
      <c r="O423" s="21">
        <v>2.2603886660287315E-7</v>
      </c>
      <c r="P423" s="21">
        <v>1.2389530429670706E-5</v>
      </c>
      <c r="Q423" s="21">
        <v>3.7820761101488065E-4</v>
      </c>
      <c r="R423" s="21">
        <v>7.4032522875770647E-4</v>
      </c>
      <c r="S423" s="21">
        <v>2.1481787933260951E-7</v>
      </c>
      <c r="T423" s="21">
        <v>6.1662584502084887E-7</v>
      </c>
      <c r="U423" s="21">
        <v>3.0901839523330888E-6</v>
      </c>
      <c r="V423" s="21">
        <v>2.4751236057524989E-7</v>
      </c>
      <c r="W423" s="21">
        <v>2.8106534789659965E-7</v>
      </c>
      <c r="X423" s="21">
        <v>8.5136953090028868E-7</v>
      </c>
      <c r="Y423" s="21">
        <v>2.3693417765532221E-7</v>
      </c>
      <c r="Z423" s="21">
        <v>1.9713637614276893E-7</v>
      </c>
    </row>
    <row r="424" spans="1:26" x14ac:dyDescent="0.2">
      <c r="A424" t="s">
        <v>1242</v>
      </c>
      <c r="C424" s="21">
        <v>7.9175801685006344E-5</v>
      </c>
      <c r="D424" s="21">
        <v>1.6546190171799115E-4</v>
      </c>
      <c r="E424" s="21">
        <v>8.467565650253167E-5</v>
      </c>
      <c r="F424" s="21">
        <v>7.0949220740894165E-5</v>
      </c>
      <c r="G424" s="21">
        <v>1.0634452776925951E-4</v>
      </c>
      <c r="H424" s="21">
        <v>2.2930149030285449E-6</v>
      </c>
      <c r="I424" s="21">
        <v>8.3795210144413487E-4</v>
      </c>
      <c r="J424" s="21">
        <v>3.4975367954263564E-7</v>
      </c>
      <c r="K424" s="21">
        <v>3.4051488736875014E-7</v>
      </c>
      <c r="L424" s="21">
        <v>8.2855882086319422E-4</v>
      </c>
      <c r="M424" s="21">
        <v>1.3939094405798773E-6</v>
      </c>
      <c r="N424" s="21">
        <v>3.3786181080457095E-4</v>
      </c>
      <c r="O424" s="21">
        <v>1.1617708768116383E-6</v>
      </c>
      <c r="P424" s="21">
        <v>8.9422891566680982E-5</v>
      </c>
      <c r="Q424" s="21">
        <v>7.3369090656621148E-5</v>
      </c>
      <c r="R424" s="21">
        <v>1.1022496873337727E-4</v>
      </c>
      <c r="S424" s="21">
        <v>7.5997033065723082E-6</v>
      </c>
      <c r="T424" s="21">
        <v>7.0431922171714184E-4</v>
      </c>
      <c r="U424" s="21">
        <v>4.6731267806121601E-4</v>
      </c>
      <c r="V424" s="21">
        <v>9.6132917268567736E-7</v>
      </c>
      <c r="W424" s="21">
        <v>3.2852882540667611E-6</v>
      </c>
      <c r="X424" s="21">
        <v>6.9665743943475641E-7</v>
      </c>
      <c r="Y424" s="21">
        <v>1.0193406511121674E-6</v>
      </c>
      <c r="Z424" s="21">
        <v>2.0557177798445413E-6</v>
      </c>
    </row>
    <row r="425" spans="1:26" x14ac:dyDescent="0.2">
      <c r="A425" t="s">
        <v>1283</v>
      </c>
      <c r="C425" s="21">
        <v>1.1822959662659564E-4</v>
      </c>
      <c r="D425" s="21">
        <v>1.6387067860958269E-4</v>
      </c>
      <c r="E425" s="21">
        <v>1.3953826750035951E-4</v>
      </c>
      <c r="F425" s="21">
        <v>9.5820939384514973E-5</v>
      </c>
      <c r="G425" s="21">
        <v>1.2758557547745645E-4</v>
      </c>
      <c r="H425" s="21">
        <v>3.0508442702311533E-5</v>
      </c>
      <c r="I425" s="21">
        <v>5.0211675534884417E-4</v>
      </c>
      <c r="J425" s="21">
        <v>2.1571408151787322E-5</v>
      </c>
      <c r="K425" s="21">
        <v>1.1373644188024669E-5</v>
      </c>
      <c r="L425" s="21">
        <v>8.1699222265488151E-4</v>
      </c>
      <c r="M425" s="21">
        <v>2.1206808043521586E-5</v>
      </c>
      <c r="N425" s="21">
        <v>4.7825590435654583E-4</v>
      </c>
      <c r="O425" s="21">
        <v>1.8531971581499603E-5</v>
      </c>
      <c r="P425" s="21">
        <v>1.4195150811811209E-4</v>
      </c>
      <c r="Q425" s="21">
        <v>1.4065408476942351E-4</v>
      </c>
      <c r="R425" s="21">
        <v>1.3564734452916691E-4</v>
      </c>
      <c r="S425" s="21">
        <v>3.4335765323459895E-5</v>
      </c>
      <c r="T425" s="21">
        <v>8.886974815136686E-4</v>
      </c>
      <c r="U425" s="21">
        <v>3.4874537636156862E-4</v>
      </c>
      <c r="V425" s="21">
        <v>2.7751282782861586E-5</v>
      </c>
      <c r="W425" s="21">
        <v>4.9366593943255738E-5</v>
      </c>
      <c r="X425" s="21">
        <v>3.4038017087528443E-5</v>
      </c>
      <c r="Y425" s="21">
        <v>3.2132746727593337E-5</v>
      </c>
      <c r="Z425" s="21">
        <v>4.6135613918479487E-5</v>
      </c>
    </row>
    <row r="426" spans="1:26" x14ac:dyDescent="0.2">
      <c r="A426" t="s">
        <v>1678</v>
      </c>
      <c r="C426" s="21">
        <v>1.4220272526579205E-4</v>
      </c>
      <c r="D426" s="21">
        <v>1.6384152266242519E-4</v>
      </c>
      <c r="E426" s="21">
        <v>1.2722722489935133E-4</v>
      </c>
      <c r="F426" s="21">
        <v>1.7138957800987023E-4</v>
      </c>
      <c r="G426" s="21">
        <v>1.3861068613073773E-4</v>
      </c>
      <c r="H426" s="21">
        <v>3.2205318089968427E-4</v>
      </c>
      <c r="I426" s="21">
        <v>1.4110587051689263E-4</v>
      </c>
      <c r="J426" s="21">
        <v>2.4837239601736686E-4</v>
      </c>
      <c r="K426" s="21">
        <v>2.8474447746185502E-4</v>
      </c>
      <c r="L426" s="21">
        <v>2.0620550757460806E-5</v>
      </c>
      <c r="M426" s="21">
        <v>5.5826937762080888E-4</v>
      </c>
      <c r="N426" s="21">
        <v>1.9928416350515536E-5</v>
      </c>
      <c r="O426" s="21">
        <v>4.1741767556423157E-4</v>
      </c>
      <c r="P426" s="21">
        <v>1.1415634842747483E-4</v>
      </c>
      <c r="Q426" s="21">
        <v>7.6828024191115193E-5</v>
      </c>
      <c r="R426" s="21">
        <v>1.0037097588356775E-4</v>
      </c>
      <c r="S426" s="21">
        <v>1.5841455008880589E-4</v>
      </c>
      <c r="T426" s="21">
        <v>5.7272092874823144E-5</v>
      </c>
      <c r="U426" s="21">
        <v>5.913662115841842E-5</v>
      </c>
      <c r="V426" s="21">
        <v>1.6136648101824924E-4</v>
      </c>
      <c r="W426" s="21">
        <v>1.0831362725747906E-4</v>
      </c>
      <c r="X426" s="21">
        <v>1.6020816702479686E-4</v>
      </c>
      <c r="Y426" s="21">
        <v>1.6104992924469901E-4</v>
      </c>
      <c r="Z426" s="21">
        <v>9.4653946673632568E-5</v>
      </c>
    </row>
    <row r="427" spans="1:26" x14ac:dyDescent="0.2">
      <c r="A427" t="s">
        <v>648</v>
      </c>
      <c r="C427" s="21">
        <v>1.748520385766299E-4</v>
      </c>
      <c r="D427" s="21">
        <v>1.5635029399013462E-4</v>
      </c>
      <c r="E427" s="21">
        <v>1.4093950725889415E-4</v>
      </c>
      <c r="F427" s="21">
        <v>1.9582428869864636E-4</v>
      </c>
      <c r="G427" s="21">
        <v>1.5237945757757128E-4</v>
      </c>
      <c r="H427" s="21">
        <v>4.5920112987286453E-4</v>
      </c>
      <c r="I427" s="21">
        <v>1.4437714593900465E-4</v>
      </c>
      <c r="J427" s="21">
        <v>2.2489864031994939E-4</v>
      </c>
      <c r="K427" s="21">
        <v>2.7556719003044266E-4</v>
      </c>
      <c r="L427" s="21">
        <v>1.8056661147349454E-5</v>
      </c>
      <c r="M427" s="21">
        <v>5.6791764508943101E-4</v>
      </c>
      <c r="N427" s="21">
        <v>3.6609810124137819E-5</v>
      </c>
      <c r="O427" s="21">
        <v>5.5915031437524286E-4</v>
      </c>
      <c r="P427" s="21">
        <v>1.8986811553907629E-4</v>
      </c>
      <c r="Q427" s="21">
        <v>1.1026307281213516E-4</v>
      </c>
      <c r="R427" s="21">
        <v>1.3754103829956521E-4</v>
      </c>
      <c r="S427" s="21">
        <v>2.3649413477776538E-4</v>
      </c>
      <c r="T427" s="21">
        <v>9.6499994657024482E-5</v>
      </c>
      <c r="U427" s="21">
        <v>7.0390715683327484E-5</v>
      </c>
      <c r="V427" s="21">
        <v>2.4118673793230335E-4</v>
      </c>
      <c r="W427" s="21">
        <v>4.3256495218746226E-4</v>
      </c>
      <c r="X427" s="21">
        <v>1.6625551017455562E-4</v>
      </c>
      <c r="Y427" s="21">
        <v>3.13237385273514E-4</v>
      </c>
      <c r="Z427" s="21">
        <v>3.8726809352681218E-4</v>
      </c>
    </row>
    <row r="428" spans="1:26" x14ac:dyDescent="0.2">
      <c r="A428" t="s">
        <v>1406</v>
      </c>
      <c r="C428" s="21">
        <v>8.4295306422646255E-5</v>
      </c>
      <c r="D428" s="21">
        <v>1.5508030789445368E-4</v>
      </c>
      <c r="E428" s="21">
        <v>1.4693685641261239E-4</v>
      </c>
      <c r="F428" s="21">
        <v>1.3213630932275451E-4</v>
      </c>
      <c r="G428" s="21">
        <v>1.1946807875476371E-4</v>
      </c>
      <c r="H428" s="21">
        <v>1.9565234657524449E-4</v>
      </c>
      <c r="I428" s="21">
        <v>1.0791601180047873E-4</v>
      </c>
      <c r="J428" s="21">
        <v>2.5022350002681747E-4</v>
      </c>
      <c r="K428" s="21">
        <v>2.9215660902915085E-4</v>
      </c>
      <c r="L428" s="21">
        <v>6.6483622231696993E-6</v>
      </c>
      <c r="M428" s="21">
        <v>1.9173795567525528E-4</v>
      </c>
      <c r="N428" s="21">
        <v>1.6835098179676937E-5</v>
      </c>
      <c r="O428" s="21">
        <v>2.5740511886294471E-4</v>
      </c>
      <c r="P428" s="21">
        <v>1.5639343813492369E-4</v>
      </c>
      <c r="Q428" s="21">
        <v>1.0760583433261459E-4</v>
      </c>
      <c r="R428" s="21">
        <v>1.0105302463279022E-4</v>
      </c>
      <c r="S428" s="21">
        <v>2.1167437429766152E-4</v>
      </c>
      <c r="T428" s="21">
        <v>7.2913724496147914E-5</v>
      </c>
      <c r="U428" s="21">
        <v>6.9593699659110131E-5</v>
      </c>
      <c r="V428" s="21">
        <v>2.378086790516754E-4</v>
      </c>
      <c r="W428" s="21">
        <v>7.1026026993194715E-5</v>
      </c>
      <c r="X428" s="21">
        <v>2.0660648254715097E-4</v>
      </c>
      <c r="Y428" s="21">
        <v>1.4841003564270222E-4</v>
      </c>
      <c r="Z428" s="21">
        <v>1.1309315161262217E-4</v>
      </c>
    </row>
    <row r="429" spans="1:26" x14ac:dyDescent="0.2">
      <c r="A429" t="s">
        <v>1486</v>
      </c>
      <c r="C429" s="21">
        <v>6.2548512348651816E-4</v>
      </c>
      <c r="D429" s="21">
        <v>1.5504854383084876E-4</v>
      </c>
      <c r="E429" s="21">
        <v>4.0641839564360726E-4</v>
      </c>
      <c r="F429" s="21">
        <v>3.4003523847320714E-4</v>
      </c>
      <c r="G429" s="21">
        <v>3.7666879761445688E-4</v>
      </c>
      <c r="H429" s="21">
        <v>8.1057113390997815E-8</v>
      </c>
      <c r="I429" s="21">
        <v>1.5158737114496195E-6</v>
      </c>
      <c r="J429" s="21">
        <v>4.5635168237050904E-8</v>
      </c>
      <c r="K429" s="21">
        <v>2.9593249810933881E-8</v>
      </c>
      <c r="L429" s="21">
        <v>9.5654668601853734E-7</v>
      </c>
      <c r="M429" s="21">
        <v>4.5176232373144941E-8</v>
      </c>
      <c r="N429" s="21">
        <v>1.8594167753336725E-7</v>
      </c>
      <c r="O429" s="21">
        <v>5.4648192424038652E-8</v>
      </c>
      <c r="P429" s="21">
        <v>9.8348781632485476E-5</v>
      </c>
      <c r="Q429" s="21">
        <v>4.8555410095446421E-4</v>
      </c>
      <c r="R429" s="21">
        <v>2.3294724011146183E-4</v>
      </c>
      <c r="S429" s="21">
        <v>7.7698615256685995E-8</v>
      </c>
      <c r="T429" s="21">
        <v>3.2440551919243527E-7</v>
      </c>
      <c r="U429" s="21">
        <v>4.2352750237316597E-5</v>
      </c>
      <c r="V429" s="21">
        <v>3.5676733495753343E-8</v>
      </c>
      <c r="W429" s="21">
        <v>1.7973146463724587E-8</v>
      </c>
      <c r="X429" s="21">
        <v>8.7729143373667189E-8</v>
      </c>
      <c r="Y429" s="21">
        <v>5.0492908662708822E-8</v>
      </c>
      <c r="Z429" s="21">
        <v>4.4211950086498753E-9</v>
      </c>
    </row>
    <row r="430" spans="1:26" x14ac:dyDescent="0.2">
      <c r="A430" t="s">
        <v>1081</v>
      </c>
      <c r="C430" s="21">
        <v>1.2524117931516328E-4</v>
      </c>
      <c r="D430" s="21">
        <v>1.5411340782384985E-4</v>
      </c>
      <c r="E430" s="21">
        <v>1.5659737761970316E-4</v>
      </c>
      <c r="F430" s="21">
        <v>1.6063631937678186E-4</v>
      </c>
      <c r="G430" s="21">
        <v>1.0730513518530675E-4</v>
      </c>
      <c r="H430" s="21">
        <v>3.0609859334621139E-4</v>
      </c>
      <c r="I430" s="21">
        <v>1.1975101620644691E-4</v>
      </c>
      <c r="J430" s="21">
        <v>2.2558617119360644E-4</v>
      </c>
      <c r="K430" s="21">
        <v>4.7754358175136429E-4</v>
      </c>
      <c r="L430" s="21">
        <v>9.5944154601543469E-6</v>
      </c>
      <c r="M430" s="21">
        <v>3.1401990082238545E-4</v>
      </c>
      <c r="N430" s="21">
        <v>1.6693288048354162E-5</v>
      </c>
      <c r="O430" s="21">
        <v>5.1612677215486956E-4</v>
      </c>
      <c r="P430" s="21">
        <v>2.4021230474616416E-4</v>
      </c>
      <c r="Q430" s="21">
        <v>1.9217887459672717E-4</v>
      </c>
      <c r="R430" s="21">
        <v>1.5279365055706105E-4</v>
      </c>
      <c r="S430" s="21">
        <v>2.405349551480127E-4</v>
      </c>
      <c r="T430" s="21">
        <v>1.2268365549247519E-4</v>
      </c>
      <c r="U430" s="21">
        <v>1.0304544767617242E-4</v>
      </c>
      <c r="V430" s="21">
        <v>1.9335112152894847E-4</v>
      </c>
      <c r="W430" s="21">
        <v>1.9799925373134933E-4</v>
      </c>
      <c r="X430" s="21">
        <v>2.6877076403855399E-4</v>
      </c>
      <c r="Y430" s="21">
        <v>2.6726055065412946E-4</v>
      </c>
      <c r="Z430" s="21">
        <v>1.6142423312991115E-4</v>
      </c>
    </row>
    <row r="431" spans="1:26" x14ac:dyDescent="0.2">
      <c r="A431" t="s">
        <v>1219</v>
      </c>
      <c r="C431" s="21">
        <v>5.5118496602416005E-5</v>
      </c>
      <c r="D431" s="21">
        <v>1.5351491628554757E-4</v>
      </c>
      <c r="E431" s="21">
        <v>1.0933726222721591E-4</v>
      </c>
      <c r="F431" s="21">
        <v>7.2531201425276293E-5</v>
      </c>
      <c r="G431" s="21">
        <v>1.0500318956879877E-4</v>
      </c>
      <c r="H431" s="21">
        <v>9.7042108560897183E-6</v>
      </c>
      <c r="I431" s="21">
        <v>4.2524022345454584E-4</v>
      </c>
      <c r="J431" s="21">
        <v>4.9032902225022419E-6</v>
      </c>
      <c r="K431" s="21">
        <v>1.1382276797355199E-5</v>
      </c>
      <c r="L431" s="21">
        <v>5.5895678932600598E-3</v>
      </c>
      <c r="M431" s="21">
        <v>4.3078943113791398E-5</v>
      </c>
      <c r="N431" s="21">
        <v>3.3246317853232576E-3</v>
      </c>
      <c r="O431" s="21">
        <v>2.4163796424803106E-5</v>
      </c>
      <c r="P431" s="21">
        <v>1.2616403248195997E-4</v>
      </c>
      <c r="Q431" s="21">
        <v>1.5281313203766627E-4</v>
      </c>
      <c r="R431" s="21">
        <v>1.5068350232588578E-4</v>
      </c>
      <c r="S431" s="21">
        <v>2.4441095612967876E-5</v>
      </c>
      <c r="T431" s="21">
        <v>9.7763238578094862E-4</v>
      </c>
      <c r="U431" s="21">
        <v>2.2444882945569844E-4</v>
      </c>
      <c r="V431" s="21">
        <v>4.8073352907166174E-6</v>
      </c>
      <c r="W431" s="21">
        <v>3.2204574473865388E-5</v>
      </c>
      <c r="X431" s="21">
        <v>5.0333763756567702E-6</v>
      </c>
      <c r="Y431" s="21">
        <v>9.685910288381075E-6</v>
      </c>
      <c r="Z431" s="21">
        <v>2.4875721191125158E-5</v>
      </c>
    </row>
    <row r="432" spans="1:26" x14ac:dyDescent="0.2">
      <c r="A432" t="s">
        <v>957</v>
      </c>
      <c r="C432" s="21">
        <v>1.7191861822550214E-4</v>
      </c>
      <c r="D432" s="21">
        <v>1.5310911835480107E-4</v>
      </c>
      <c r="E432" s="21">
        <v>1.2286680942611938E-4</v>
      </c>
      <c r="F432" s="21">
        <v>7.4049531981536427E-5</v>
      </c>
      <c r="G432" s="21">
        <v>1.0702762086740579E-4</v>
      </c>
      <c r="H432" s="21">
        <v>2.8372464241699249E-6</v>
      </c>
      <c r="I432" s="21">
        <v>4.7567177349925672E-4</v>
      </c>
      <c r="J432" s="21">
        <v>1.5816978960356953E-6</v>
      </c>
      <c r="K432" s="21">
        <v>4.6282492289134587E-7</v>
      </c>
      <c r="L432" s="21">
        <v>5.1646245677390101E-4</v>
      </c>
      <c r="M432" s="21">
        <v>1.7426922085635113E-6</v>
      </c>
      <c r="N432" s="21">
        <v>1.9092060889455847E-4</v>
      </c>
      <c r="O432" s="21">
        <v>1.2012996324532335E-6</v>
      </c>
      <c r="P432" s="21">
        <v>1.2346619235148546E-4</v>
      </c>
      <c r="Q432" s="21">
        <v>9.727949250921401E-5</v>
      </c>
      <c r="R432" s="21">
        <v>9.8927743534757062E-5</v>
      </c>
      <c r="S432" s="21">
        <v>5.7638625206280381E-6</v>
      </c>
      <c r="T432" s="21">
        <v>5.4215442654657886E-4</v>
      </c>
      <c r="U432" s="21">
        <v>3.9541780225356437E-4</v>
      </c>
      <c r="V432" s="21">
        <v>1.1105623062375344E-6</v>
      </c>
      <c r="W432" s="21">
        <v>1.9308713278595803E-6</v>
      </c>
      <c r="X432" s="21">
        <v>6.8410238127234396E-7</v>
      </c>
      <c r="Y432" s="21">
        <v>1.3575881738412593E-6</v>
      </c>
      <c r="Z432" s="21">
        <v>1.6810077074033547E-6</v>
      </c>
    </row>
    <row r="433" spans="1:26" x14ac:dyDescent="0.2">
      <c r="A433" t="s">
        <v>1317</v>
      </c>
      <c r="C433" s="21">
        <v>1.254598349062921E-4</v>
      </c>
      <c r="D433" s="21">
        <v>1.4849677258864751E-4</v>
      </c>
      <c r="E433" s="21">
        <v>9.4016896843206825E-5</v>
      </c>
      <c r="F433" s="21">
        <v>1.2556181056185792E-4</v>
      </c>
      <c r="G433" s="21">
        <v>1.3833509939501862E-4</v>
      </c>
      <c r="H433" s="21">
        <v>2.6919861062282542E-4</v>
      </c>
      <c r="I433" s="21">
        <v>1.1635599395546562E-4</v>
      </c>
      <c r="J433" s="21">
        <v>2.1345921599437892E-4</v>
      </c>
      <c r="K433" s="21">
        <v>2.8272604272627495E-4</v>
      </c>
      <c r="L433" s="21">
        <v>4.8657183909399278E-5</v>
      </c>
      <c r="M433" s="21">
        <v>6.23654171329304E-4</v>
      </c>
      <c r="N433" s="21">
        <v>5.3829938691679951E-5</v>
      </c>
      <c r="O433" s="21">
        <v>5.55411376680028E-4</v>
      </c>
      <c r="P433" s="21">
        <v>4.800032945970158E-5</v>
      </c>
      <c r="Q433" s="21">
        <v>3.6530214442714451E-5</v>
      </c>
      <c r="R433" s="21">
        <v>4.213840985137631E-5</v>
      </c>
      <c r="S433" s="21">
        <v>5.5599775448133563E-5</v>
      </c>
      <c r="T433" s="21">
        <v>2.5835710880174099E-5</v>
      </c>
      <c r="U433" s="21">
        <v>2.1241697247008569E-5</v>
      </c>
      <c r="V433" s="21">
        <v>4.6371470271670137E-5</v>
      </c>
      <c r="W433" s="21">
        <v>1.878162664060292E-4</v>
      </c>
      <c r="X433" s="21">
        <v>4.9224954597947044E-5</v>
      </c>
      <c r="Y433" s="21">
        <v>5.9753523235631453E-5</v>
      </c>
      <c r="Z433" s="21">
        <v>5.6412215108262028E-5</v>
      </c>
    </row>
    <row r="434" spans="1:26" x14ac:dyDescent="0.2">
      <c r="A434" t="s">
        <v>1389</v>
      </c>
      <c r="C434" s="21">
        <v>1.0205350709512275E-3</v>
      </c>
      <c r="D434" s="21">
        <v>1.4710772017677165E-4</v>
      </c>
      <c r="E434" s="21">
        <v>4.1750082710496683E-4</v>
      </c>
      <c r="F434" s="21">
        <v>2.2627314678024235E-4</v>
      </c>
      <c r="G434" s="21">
        <v>3.0952607658489068E-4</v>
      </c>
      <c r="H434" s="21">
        <v>1.2444328624593829E-6</v>
      </c>
      <c r="I434" s="21">
        <v>6.2692584727384954E-6</v>
      </c>
      <c r="J434" s="21">
        <v>8.208855944489246E-7</v>
      </c>
      <c r="K434" s="21">
        <v>1.387291145857407E-6</v>
      </c>
      <c r="L434" s="21">
        <v>7.4386583821743622E-6</v>
      </c>
      <c r="M434" s="21">
        <v>1.0952780165803832E-6</v>
      </c>
      <c r="N434" s="21">
        <v>3.9745079252858902E-6</v>
      </c>
      <c r="O434" s="21">
        <v>1.3986043497233272E-6</v>
      </c>
      <c r="P434" s="21">
        <v>2.4956125909299812E-4</v>
      </c>
      <c r="Q434" s="21">
        <v>6.1074361403716027E-4</v>
      </c>
      <c r="R434" s="21">
        <v>2.7703358931766795E-4</v>
      </c>
      <c r="S434" s="21">
        <v>1.1230437664476347E-6</v>
      </c>
      <c r="T434" s="21">
        <v>3.2892416171317558E-6</v>
      </c>
      <c r="U434" s="21">
        <v>3.4261369947641935E-4</v>
      </c>
      <c r="V434" s="21">
        <v>1.7904424139038543E-6</v>
      </c>
      <c r="W434" s="21">
        <v>3.534993828065441E-6</v>
      </c>
      <c r="X434" s="21">
        <v>9.2533497696304301E-6</v>
      </c>
      <c r="Y434" s="21">
        <v>1.7185667817578186E-6</v>
      </c>
      <c r="Z434" s="21">
        <v>1.7179623046655669E-6</v>
      </c>
    </row>
    <row r="435" spans="1:26" x14ac:dyDescent="0.2">
      <c r="A435" t="s">
        <v>1547</v>
      </c>
      <c r="C435" s="21">
        <v>4.4894782813489189E-5</v>
      </c>
      <c r="D435" s="21">
        <v>1.4292276202640787E-4</v>
      </c>
      <c r="E435" s="21">
        <v>7.0978825784468214E-5</v>
      </c>
      <c r="F435" s="21">
        <v>5.673438284624142E-5</v>
      </c>
      <c r="G435" s="21">
        <v>9.9257711127265867E-5</v>
      </c>
      <c r="H435" s="21">
        <v>6.3621015096388194E-6</v>
      </c>
      <c r="I435" s="21">
        <v>5.6626412630133834E-4</v>
      </c>
      <c r="J435" s="21">
        <v>1.6969414301524167E-6</v>
      </c>
      <c r="K435" s="21">
        <v>6.8325507941159669E-7</v>
      </c>
      <c r="L435" s="21">
        <v>4.6566633514973256E-4</v>
      </c>
      <c r="M435" s="21">
        <v>1.9707649070181647E-6</v>
      </c>
      <c r="N435" s="21">
        <v>5.1899588611395821E-4</v>
      </c>
      <c r="O435" s="21">
        <v>1.0894912464362782E-6</v>
      </c>
      <c r="P435" s="21">
        <v>6.259199682624096E-5</v>
      </c>
      <c r="Q435" s="21">
        <v>6.9738942347304114E-5</v>
      </c>
      <c r="R435" s="21">
        <v>7.3762208822314898E-5</v>
      </c>
      <c r="S435" s="21">
        <v>1.1229681804896949E-5</v>
      </c>
      <c r="T435" s="21">
        <v>3.5576104715694649E-4</v>
      </c>
      <c r="U435" s="21">
        <v>2.5085445916759349E-4</v>
      </c>
      <c r="V435" s="21">
        <v>5.7236450288790493E-7</v>
      </c>
      <c r="W435" s="21">
        <v>1.8936126094176375E-6</v>
      </c>
      <c r="X435" s="21">
        <v>1.1291987136390406E-6</v>
      </c>
      <c r="Y435" s="21">
        <v>1.3334841648724028E-6</v>
      </c>
      <c r="Z435" s="21">
        <v>6.108152935370761E-7</v>
      </c>
    </row>
    <row r="436" spans="1:26" x14ac:dyDescent="0.2">
      <c r="A436" t="s">
        <v>1741</v>
      </c>
      <c r="C436" s="21">
        <v>1.2848306781838776E-3</v>
      </c>
      <c r="D436" s="21">
        <v>1.3963825725129962E-4</v>
      </c>
      <c r="E436" s="21">
        <v>2.9911272515868904E-4</v>
      </c>
      <c r="F436" s="21">
        <v>1.4943865243097416E-4</v>
      </c>
      <c r="G436" s="21">
        <v>2.6490917900711297E-4</v>
      </c>
      <c r="H436" s="21">
        <v>1.9737556748302443E-7</v>
      </c>
      <c r="I436" s="21">
        <v>2.9405069876834676E-6</v>
      </c>
      <c r="J436" s="21">
        <v>1.00506463707841E-7</v>
      </c>
      <c r="K436" s="21">
        <v>4.8126693191134873E-8</v>
      </c>
      <c r="L436" s="21">
        <v>2.0214443441195568E-6</v>
      </c>
      <c r="M436" s="21">
        <v>5.787111326432024E-8</v>
      </c>
      <c r="N436" s="21">
        <v>2.9763371966724093E-7</v>
      </c>
      <c r="O436" s="21">
        <v>8.0034316881307046E-8</v>
      </c>
      <c r="P436" s="21">
        <v>3.4370090754860181E-4</v>
      </c>
      <c r="Q436" s="21">
        <v>2.8203747944238137E-4</v>
      </c>
      <c r="R436" s="21">
        <v>1.6458333512578608E-4</v>
      </c>
      <c r="S436" s="21">
        <v>1.3949794734179139E-7</v>
      </c>
      <c r="T436" s="21">
        <v>5.4822137620900859E-7</v>
      </c>
      <c r="U436" s="21">
        <v>3.4107243765162374E-3</v>
      </c>
      <c r="V436" s="21">
        <v>9.4700708294211542E-8</v>
      </c>
      <c r="W436" s="21">
        <v>2.1202598010624263E-7</v>
      </c>
      <c r="X436" s="21">
        <v>2.2299244001254996E-7</v>
      </c>
      <c r="Y436" s="21">
        <v>1.6853825056004659E-7</v>
      </c>
      <c r="Z436" s="21">
        <v>8.1834768313614938E-8</v>
      </c>
    </row>
    <row r="437" spans="1:26" x14ac:dyDescent="0.2">
      <c r="A437" t="s">
        <v>538</v>
      </c>
      <c r="C437" s="21">
        <v>6.3502972846975195E-5</v>
      </c>
      <c r="D437" s="21">
        <v>1.3931351701937226E-4</v>
      </c>
      <c r="E437" s="21">
        <v>9.7275215374930312E-5</v>
      </c>
      <c r="F437" s="21">
        <v>8.2914220092555671E-5</v>
      </c>
      <c r="G437" s="21">
        <v>1.2937124130048424E-4</v>
      </c>
      <c r="H437" s="21">
        <v>4.1204436393173477E-5</v>
      </c>
      <c r="I437" s="21">
        <v>2.5655342085382024E-4</v>
      </c>
      <c r="J437" s="21">
        <v>4.5914993154925732E-5</v>
      </c>
      <c r="K437" s="21">
        <v>1.7945707733849548E-5</v>
      </c>
      <c r="L437" s="21">
        <v>5.1321702052025873E-4</v>
      </c>
      <c r="M437" s="21">
        <v>2.0934317067260417E-5</v>
      </c>
      <c r="N437" s="21">
        <v>8.5088129755343583E-4</v>
      </c>
      <c r="O437" s="21">
        <v>1.5201680971248851E-5</v>
      </c>
      <c r="P437" s="21">
        <v>8.0308479962276985E-5</v>
      </c>
      <c r="Q437" s="21">
        <v>9.7203004064498803E-5</v>
      </c>
      <c r="R437" s="21">
        <v>1.0106823021668099E-4</v>
      </c>
      <c r="S437" s="21">
        <v>4.7420209836477136E-5</v>
      </c>
      <c r="T437" s="21">
        <v>2.8720578742043047E-4</v>
      </c>
      <c r="U437" s="21">
        <v>1.9036306931389307E-4</v>
      </c>
      <c r="V437" s="21">
        <v>1.3121100610077566E-5</v>
      </c>
      <c r="W437" s="21">
        <v>1.4334495677852159E-5</v>
      </c>
      <c r="X437" s="21">
        <v>1.4489748412813363E-5</v>
      </c>
      <c r="Y437" s="21">
        <v>2.3156695901089395E-5</v>
      </c>
      <c r="Z437" s="21">
        <v>1.472198877806734E-5</v>
      </c>
    </row>
    <row r="438" spans="1:26" x14ac:dyDescent="0.2">
      <c r="A438" t="s">
        <v>1046</v>
      </c>
      <c r="C438" s="21">
        <v>6.8684341975537537E-5</v>
      </c>
      <c r="D438" s="21">
        <v>1.3746955379047965E-4</v>
      </c>
      <c r="E438" s="21">
        <v>1.0361353199993118E-4</v>
      </c>
      <c r="F438" s="21">
        <v>1.4522045480954015E-4</v>
      </c>
      <c r="G438" s="21">
        <v>1.6782116835195953E-4</v>
      </c>
      <c r="H438" s="21">
        <v>4.3956118537613596E-8</v>
      </c>
      <c r="I438" s="21">
        <v>2.0066172302023175E-7</v>
      </c>
      <c r="J438" s="21">
        <v>0</v>
      </c>
      <c r="K438" s="21">
        <v>0</v>
      </c>
      <c r="L438" s="21">
        <v>1.246242123125632E-7</v>
      </c>
      <c r="M438" s="21">
        <v>1.852486187753263E-9</v>
      </c>
      <c r="N438" s="21">
        <v>8.3171558336358633E-8</v>
      </c>
      <c r="O438" s="21">
        <v>0</v>
      </c>
      <c r="P438" s="21">
        <v>1.5265245646666945E-5</v>
      </c>
      <c r="Q438" s="21">
        <v>1.7799678523957462E-4</v>
      </c>
      <c r="R438" s="21">
        <v>1.5733379313226633E-4</v>
      </c>
      <c r="S438" s="21">
        <v>0</v>
      </c>
      <c r="T438" s="21">
        <v>5.682727679326792E-8</v>
      </c>
      <c r="U438" s="21">
        <v>2.2116697592182046E-6</v>
      </c>
      <c r="V438" s="21">
        <v>0</v>
      </c>
      <c r="W438" s="21">
        <v>0</v>
      </c>
      <c r="X438" s="21">
        <v>0</v>
      </c>
      <c r="Y438" s="21">
        <v>2.1157413274412829E-9</v>
      </c>
      <c r="Z438" s="21">
        <v>0</v>
      </c>
    </row>
    <row r="439" spans="1:26" x14ac:dyDescent="0.2">
      <c r="A439" t="s">
        <v>952</v>
      </c>
      <c r="C439" s="21">
        <v>1.1580178620204212E-4</v>
      </c>
      <c r="D439" s="21">
        <v>1.3697099730332525E-4</v>
      </c>
      <c r="E439" s="21">
        <v>9.4547662241603841E-5</v>
      </c>
      <c r="F439" s="21">
        <v>6.0922255205439339E-5</v>
      </c>
      <c r="G439" s="21">
        <v>1.1090903389699794E-4</v>
      </c>
      <c r="H439" s="21">
        <v>9.942072535120438E-6</v>
      </c>
      <c r="I439" s="21">
        <v>5.8617659979644005E-4</v>
      </c>
      <c r="J439" s="21">
        <v>4.1889283640636518E-6</v>
      </c>
      <c r="K439" s="21">
        <v>4.5276530788386136E-6</v>
      </c>
      <c r="L439" s="21">
        <v>4.2884718293205551E-4</v>
      </c>
      <c r="M439" s="21">
        <v>5.9164578682835765E-6</v>
      </c>
      <c r="N439" s="21">
        <v>2.0870887144524886E-4</v>
      </c>
      <c r="O439" s="21">
        <v>8.4553983032393095E-6</v>
      </c>
      <c r="P439" s="21">
        <v>1.2373521726256076E-4</v>
      </c>
      <c r="Q439" s="21">
        <v>1.1119206022214533E-4</v>
      </c>
      <c r="R439" s="21">
        <v>9.8925997351767477E-5</v>
      </c>
      <c r="S439" s="21">
        <v>9.9649435785747394E-6</v>
      </c>
      <c r="T439" s="21">
        <v>6.1751471532711189E-4</v>
      </c>
      <c r="U439" s="21">
        <v>2.8132102511107068E-4</v>
      </c>
      <c r="V439" s="21">
        <v>5.061851950499559E-6</v>
      </c>
      <c r="W439" s="21">
        <v>1.0923520299352703E-5</v>
      </c>
      <c r="X439" s="21">
        <v>3.9162845522180855E-6</v>
      </c>
      <c r="Y439" s="21">
        <v>8.5550328102836616E-6</v>
      </c>
      <c r="Z439" s="21">
        <v>6.3897024454075028E-6</v>
      </c>
    </row>
    <row r="440" spans="1:26" x14ac:dyDescent="0.2">
      <c r="A440" t="s">
        <v>1906</v>
      </c>
      <c r="C440" s="21">
        <v>8.2246348611241318E-4</v>
      </c>
      <c r="D440" s="21">
        <v>1.339100668877841E-4</v>
      </c>
      <c r="E440" s="21">
        <v>2.7908192607686074E-4</v>
      </c>
      <c r="F440" s="21">
        <v>1.2132822559721035E-4</v>
      </c>
      <c r="G440" s="21">
        <v>2.0333771784925481E-4</v>
      </c>
      <c r="H440" s="21">
        <v>1.0725257502114259E-6</v>
      </c>
      <c r="I440" s="21">
        <v>1.6833934029077748E-5</v>
      </c>
      <c r="J440" s="21">
        <v>6.3581133086354684E-7</v>
      </c>
      <c r="K440" s="21">
        <v>8.5975092537933478E-7</v>
      </c>
      <c r="L440" s="21">
        <v>1.5497976386758924E-5</v>
      </c>
      <c r="M440" s="21">
        <v>6.9445517632450659E-7</v>
      </c>
      <c r="N440" s="21">
        <v>5.2191388278158613E-6</v>
      </c>
      <c r="O440" s="21">
        <v>9.242613816393919E-7</v>
      </c>
      <c r="P440" s="21">
        <v>1.911302409153171E-4</v>
      </c>
      <c r="Q440" s="21">
        <v>2.3260238591632599E-4</v>
      </c>
      <c r="R440" s="21">
        <v>1.0354641062435129E-4</v>
      </c>
      <c r="S440" s="21">
        <v>1.4245940255793455E-6</v>
      </c>
      <c r="T440" s="21">
        <v>5.0223831462771907E-6</v>
      </c>
      <c r="U440" s="21">
        <v>3.0054725524616323E-3</v>
      </c>
      <c r="V440" s="21">
        <v>5.3785575286000046E-7</v>
      </c>
      <c r="W440" s="21">
        <v>8.2112212148882531E-7</v>
      </c>
      <c r="X440" s="21">
        <v>1.1436289369600884E-6</v>
      </c>
      <c r="Y440" s="21">
        <v>7.3435458074280162E-7</v>
      </c>
      <c r="Z440" s="21">
        <v>3.6588435886120018E-7</v>
      </c>
    </row>
    <row r="441" spans="1:26" x14ac:dyDescent="0.2">
      <c r="A441" t="s">
        <v>1482</v>
      </c>
      <c r="C441" s="21">
        <v>1.3788627445613913E-3</v>
      </c>
      <c r="D441" s="21">
        <v>1.3322663572287724E-4</v>
      </c>
      <c r="E441" s="21">
        <v>4.7923065815722824E-4</v>
      </c>
      <c r="F441" s="21">
        <v>1.3733548953843636E-4</v>
      </c>
      <c r="G441" s="21">
        <v>2.391880885322444E-4</v>
      </c>
      <c r="H441" s="21">
        <v>1.0593309667757175E-6</v>
      </c>
      <c r="I441" s="21">
        <v>9.6847668486032205E-6</v>
      </c>
      <c r="J441" s="21">
        <v>5.1915882415901367E-7</v>
      </c>
      <c r="K441" s="21">
        <v>1.3965650684220285E-6</v>
      </c>
      <c r="L441" s="21">
        <v>5.982086220658E-6</v>
      </c>
      <c r="M441" s="21">
        <v>1.2051832963707886E-6</v>
      </c>
      <c r="N441" s="21">
        <v>3.6722414195711164E-6</v>
      </c>
      <c r="O441" s="21">
        <v>1.1439576337178546E-6</v>
      </c>
      <c r="P441" s="21">
        <v>1.689817965236117E-4</v>
      </c>
      <c r="Q441" s="21">
        <v>2.1873717353857564E-4</v>
      </c>
      <c r="R441" s="21">
        <v>1.0319112967531817E-4</v>
      </c>
      <c r="S441" s="21">
        <v>7.2072228203138901E-7</v>
      </c>
      <c r="T441" s="21">
        <v>2.9008199547516846E-6</v>
      </c>
      <c r="U441" s="21">
        <v>9.1428771923619039E-5</v>
      </c>
      <c r="V441" s="21">
        <v>7.1678097914453283E-7</v>
      </c>
      <c r="W441" s="21">
        <v>1.4892540424843377E-6</v>
      </c>
      <c r="X441" s="21">
        <v>2.0320870614605195E-6</v>
      </c>
      <c r="Y441" s="21">
        <v>8.1968066994026241E-7</v>
      </c>
      <c r="Z441" s="21">
        <v>8.3105169335523976E-7</v>
      </c>
    </row>
    <row r="442" spans="1:26" x14ac:dyDescent="0.2">
      <c r="A442" t="s">
        <v>604</v>
      </c>
      <c r="C442" s="21">
        <v>3.4430474117894193E-4</v>
      </c>
      <c r="D442" s="21">
        <v>1.2930302194327342E-4</v>
      </c>
      <c r="E442" s="21">
        <v>2.9025183540756148E-4</v>
      </c>
      <c r="F442" s="21">
        <v>6.7402494774074199E-5</v>
      </c>
      <c r="G442" s="21">
        <v>1.7191620288845E-4</v>
      </c>
      <c r="H442" s="21">
        <v>1.3122247875848332E-6</v>
      </c>
      <c r="I442" s="21">
        <v>6.9213257779511973E-5</v>
      </c>
      <c r="J442" s="21">
        <v>1.0741218121128487E-6</v>
      </c>
      <c r="K442" s="21">
        <v>1.4690351384965026E-6</v>
      </c>
      <c r="L442" s="21">
        <v>6.9757460491328747E-5</v>
      </c>
      <c r="M442" s="21">
        <v>9.2435234653001406E-7</v>
      </c>
      <c r="N442" s="21">
        <v>9.6822776645037499E-6</v>
      </c>
      <c r="O442" s="21">
        <v>1.3046265959209776E-6</v>
      </c>
      <c r="P442" s="21">
        <v>1.3993212878564499E-4</v>
      </c>
      <c r="Q442" s="21">
        <v>2.128043741565116E-4</v>
      </c>
      <c r="R442" s="21">
        <v>6.0802927073861958E-5</v>
      </c>
      <c r="S442" s="21">
        <v>1.0055827372873988E-6</v>
      </c>
      <c r="T442" s="21">
        <v>7.9648173876073811E-6</v>
      </c>
      <c r="U442" s="21">
        <v>7.4857250312438815E-4</v>
      </c>
      <c r="V442" s="21">
        <v>9.0990036230374909E-7</v>
      </c>
      <c r="W442" s="21">
        <v>8.0357178442367312E-7</v>
      </c>
      <c r="X442" s="21">
        <v>1.4488180479160485E-6</v>
      </c>
      <c r="Y442" s="21">
        <v>8.2526485318670252E-7</v>
      </c>
      <c r="Z442" s="21">
        <v>6.0006624932143455E-7</v>
      </c>
    </row>
    <row r="443" spans="1:26" x14ac:dyDescent="0.2">
      <c r="A443" t="s">
        <v>533</v>
      </c>
      <c r="C443" s="21">
        <v>5.7299853888505511E-5</v>
      </c>
      <c r="D443" s="21">
        <v>1.2863606778764906E-4</v>
      </c>
      <c r="E443" s="21">
        <v>8.6295096232739279E-5</v>
      </c>
      <c r="F443" s="21">
        <v>6.071769094857919E-5</v>
      </c>
      <c r="G443" s="21">
        <v>1.0197556057094918E-4</v>
      </c>
      <c r="H443" s="21">
        <v>1.62793991973548E-5</v>
      </c>
      <c r="I443" s="21">
        <v>2.7145467389489602E-4</v>
      </c>
      <c r="J443" s="21">
        <v>1.1122127167492521E-5</v>
      </c>
      <c r="K443" s="21">
        <v>4.2102148173014038E-6</v>
      </c>
      <c r="L443" s="21">
        <v>5.2955458653289463E-4</v>
      </c>
      <c r="M443" s="21">
        <v>5.6902397255516549E-6</v>
      </c>
      <c r="N443" s="21">
        <v>6.3728348694359275E-4</v>
      </c>
      <c r="O443" s="21">
        <v>4.7087777929621206E-6</v>
      </c>
      <c r="P443" s="21">
        <v>8.7773668559465616E-5</v>
      </c>
      <c r="Q443" s="21">
        <v>1.2624161002407246E-4</v>
      </c>
      <c r="R443" s="21">
        <v>1.0080411374200047E-4</v>
      </c>
      <c r="S443" s="21">
        <v>4.0063597277946264E-5</v>
      </c>
      <c r="T443" s="21">
        <v>3.753688705403006E-4</v>
      </c>
      <c r="U443" s="21">
        <v>2.130335856537892E-4</v>
      </c>
      <c r="V443" s="21">
        <v>7.5744772353825275E-6</v>
      </c>
      <c r="W443" s="21">
        <v>8.4358272049177888E-6</v>
      </c>
      <c r="X443" s="21">
        <v>6.6102796806959604E-6</v>
      </c>
      <c r="Y443" s="21">
        <v>9.7254692656808494E-6</v>
      </c>
      <c r="Z443" s="21">
        <v>9.2467101291545061E-6</v>
      </c>
    </row>
    <row r="444" spans="1:26" x14ac:dyDescent="0.2">
      <c r="A444" t="s">
        <v>1096</v>
      </c>
      <c r="C444" s="21">
        <v>8.5792388902007394E-5</v>
      </c>
      <c r="D444" s="21">
        <v>1.2823353886414016E-4</v>
      </c>
      <c r="E444" s="21">
        <v>1.1557840140068234E-4</v>
      </c>
      <c r="F444" s="21">
        <v>7.7816974299442179E-5</v>
      </c>
      <c r="G444" s="21">
        <v>1.063184298869041E-4</v>
      </c>
      <c r="H444" s="21">
        <v>9.7731414481486916E-6</v>
      </c>
      <c r="I444" s="21">
        <v>6.081632157628362E-4</v>
      </c>
      <c r="J444" s="21">
        <v>1.3087617060376405E-6</v>
      </c>
      <c r="K444" s="21">
        <v>7.2160546344361489E-7</v>
      </c>
      <c r="L444" s="21">
        <v>3.0717118157997444E-4</v>
      </c>
      <c r="M444" s="21">
        <v>6.0048325642612415E-6</v>
      </c>
      <c r="N444" s="21">
        <v>2.1345668785172211E-4</v>
      </c>
      <c r="O444" s="21">
        <v>5.247976798082819E-6</v>
      </c>
      <c r="P444" s="21">
        <v>5.9520716106673593E-5</v>
      </c>
      <c r="Q444" s="21">
        <v>1.1156628978881832E-4</v>
      </c>
      <c r="R444" s="21">
        <v>7.3837642688840479E-5</v>
      </c>
      <c r="S444" s="21">
        <v>6.2592963570670958E-6</v>
      </c>
      <c r="T444" s="21">
        <v>3.9917974674629245E-4</v>
      </c>
      <c r="U444" s="21">
        <v>1.6873717433143879E-4</v>
      </c>
      <c r="V444" s="21">
        <v>1.5486403130893985E-6</v>
      </c>
      <c r="W444" s="21">
        <v>3.8366259885419923E-6</v>
      </c>
      <c r="X444" s="21">
        <v>8.5954213817789945E-6</v>
      </c>
      <c r="Y444" s="21">
        <v>2.1057783839618422E-6</v>
      </c>
      <c r="Z444" s="21">
        <v>3.8635732840769578E-6</v>
      </c>
    </row>
    <row r="445" spans="1:26" x14ac:dyDescent="0.2">
      <c r="A445" t="s">
        <v>926</v>
      </c>
      <c r="C445" s="21">
        <v>7.3074986058618331E-4</v>
      </c>
      <c r="D445" s="21">
        <v>1.2710283315891364E-4</v>
      </c>
      <c r="E445" s="21">
        <v>2.4973673255657098E-4</v>
      </c>
      <c r="F445" s="21">
        <v>1.3761850642506207E-4</v>
      </c>
      <c r="G445" s="21">
        <v>1.9856360000862434E-4</v>
      </c>
      <c r="H445" s="21">
        <v>7.7513461746501662E-6</v>
      </c>
      <c r="I445" s="21">
        <v>6.5722827496700548E-5</v>
      </c>
      <c r="J445" s="21">
        <v>1.0312553938377558E-5</v>
      </c>
      <c r="K445" s="21">
        <v>8.4588443241189205E-6</v>
      </c>
      <c r="L445" s="21">
        <v>8.4709040953586068E-5</v>
      </c>
      <c r="M445" s="21">
        <v>7.4946933188502306E-6</v>
      </c>
      <c r="N445" s="21">
        <v>6.0494115939358072E-6</v>
      </c>
      <c r="O445" s="21">
        <v>8.335718890499393E-6</v>
      </c>
      <c r="P445" s="21">
        <v>1.1281574496017738E-4</v>
      </c>
      <c r="Q445" s="21">
        <v>1.297511809301309E-4</v>
      </c>
      <c r="R445" s="21">
        <v>8.4687200191650757E-5</v>
      </c>
      <c r="S445" s="21">
        <v>9.2216764511881755E-6</v>
      </c>
      <c r="T445" s="21">
        <v>1.1267716451475535E-5</v>
      </c>
      <c r="U445" s="21">
        <v>1.0876928129432003E-3</v>
      </c>
      <c r="V445" s="21">
        <v>9.8322430998183958E-6</v>
      </c>
      <c r="W445" s="21">
        <v>6.985370739477364E-6</v>
      </c>
      <c r="X445" s="21">
        <v>7.5917102582710093E-6</v>
      </c>
      <c r="Y445" s="21">
        <v>6.381891420628897E-6</v>
      </c>
      <c r="Z445" s="21">
        <v>7.2268876326803811E-6</v>
      </c>
    </row>
    <row r="446" spans="1:26" x14ac:dyDescent="0.2">
      <c r="A446" t="s">
        <v>1843</v>
      </c>
      <c r="C446" s="21">
        <v>1.4402673248948617E-3</v>
      </c>
      <c r="D446" s="21">
        <v>1.2686179374954423E-4</v>
      </c>
      <c r="E446" s="21">
        <v>4.815383528421709E-4</v>
      </c>
      <c r="F446" s="21">
        <v>1.6839457474618981E-4</v>
      </c>
      <c r="G446" s="21">
        <v>2.4079570605761618E-4</v>
      </c>
      <c r="H446" s="21">
        <v>1.1105467634584601E-6</v>
      </c>
      <c r="I446" s="21">
        <v>1.5190505553478948E-5</v>
      </c>
      <c r="J446" s="21">
        <v>6.3756171238022342E-7</v>
      </c>
      <c r="K446" s="21">
        <v>2.1914984772888772E-6</v>
      </c>
      <c r="L446" s="21">
        <v>6.2070990230532981E-5</v>
      </c>
      <c r="M446" s="21">
        <v>1.589759025136663E-6</v>
      </c>
      <c r="N446" s="21">
        <v>1.4223220572697915E-5</v>
      </c>
      <c r="O446" s="21">
        <v>1.4336649896124487E-5</v>
      </c>
      <c r="P446" s="21">
        <v>4.0983436656164609E-4</v>
      </c>
      <c r="Q446" s="21">
        <v>5.8336677807172303E-4</v>
      </c>
      <c r="R446" s="21">
        <v>2.0881406848913389E-4</v>
      </c>
      <c r="S446" s="21">
        <v>4.8312493277510555E-5</v>
      </c>
      <c r="T446" s="21">
        <v>5.3426324434509538E-5</v>
      </c>
      <c r="U446" s="21">
        <v>6.2278254292956242E-4</v>
      </c>
      <c r="V446" s="21">
        <v>2.266917102410111E-5</v>
      </c>
      <c r="W446" s="21">
        <v>6.1306532806935162E-6</v>
      </c>
      <c r="X446" s="21">
        <v>8.671895982751685E-6</v>
      </c>
      <c r="Y446" s="21">
        <v>2.4192603576155909E-6</v>
      </c>
      <c r="Z446" s="21">
        <v>7.8585576698311918E-6</v>
      </c>
    </row>
    <row r="447" spans="1:26" x14ac:dyDescent="0.2">
      <c r="A447" t="s">
        <v>572</v>
      </c>
      <c r="C447" s="21">
        <v>2.1402943115796921E-4</v>
      </c>
      <c r="D447" s="21">
        <v>1.2186659608713721E-4</v>
      </c>
      <c r="E447" s="21">
        <v>3.8059909823493952E-4</v>
      </c>
      <c r="F447" s="21">
        <v>4.8097439931572941E-4</v>
      </c>
      <c r="G447" s="21">
        <v>1.9090610899065517E-4</v>
      </c>
      <c r="H447" s="21">
        <v>1.5728904395863135E-4</v>
      </c>
      <c r="I447" s="21">
        <v>2.3262361401715933E-4</v>
      </c>
      <c r="J447" s="21">
        <v>5.1808606793892994E-4</v>
      </c>
      <c r="K447" s="21">
        <v>4.8956377484561503E-5</v>
      </c>
      <c r="L447" s="21">
        <v>6.4754021314209129E-5</v>
      </c>
      <c r="M447" s="21">
        <v>8.1835902845121816E-5</v>
      </c>
      <c r="N447" s="21">
        <v>1.3438101695929265E-4</v>
      </c>
      <c r="O447" s="21">
        <v>7.4252315014501624E-4</v>
      </c>
      <c r="P447" s="21">
        <v>1.4981037234526576E-4</v>
      </c>
      <c r="Q447" s="21">
        <v>1.8181316760349192E-4</v>
      </c>
      <c r="R447" s="21">
        <v>3.9085817740907414E-4</v>
      </c>
      <c r="S447" s="21">
        <v>8.328243009261717E-4</v>
      </c>
      <c r="T447" s="21">
        <v>1.993720433676193E-4</v>
      </c>
      <c r="U447" s="21">
        <v>1.0162092329526248E-4</v>
      </c>
      <c r="V447" s="21">
        <v>6.3494211849449611E-4</v>
      </c>
      <c r="W447" s="21">
        <v>1.0864298675387586E-4</v>
      </c>
      <c r="X447" s="21">
        <v>4.671141867639669E-4</v>
      </c>
      <c r="Y447" s="21">
        <v>8.2331306422675553E-4</v>
      </c>
      <c r="Z447" s="21">
        <v>9.4524769383503581E-5</v>
      </c>
    </row>
    <row r="448" spans="1:26" x14ac:dyDescent="0.2">
      <c r="A448" t="s">
        <v>565</v>
      </c>
      <c r="C448" s="21">
        <v>1.4921369067702738E-4</v>
      </c>
      <c r="D448" s="21">
        <v>1.2025370785956381E-4</v>
      </c>
      <c r="E448" s="21">
        <v>1.6154160101165902E-4</v>
      </c>
      <c r="F448" s="21">
        <v>2.2373684193454659E-4</v>
      </c>
      <c r="G448" s="21">
        <v>1.4950387540909569E-4</v>
      </c>
      <c r="H448" s="21">
        <v>2.1646314771684677E-4</v>
      </c>
      <c r="I448" s="21">
        <v>2.3262080822878122E-4</v>
      </c>
      <c r="J448" s="21">
        <v>5.7475759936728341E-4</v>
      </c>
      <c r="K448" s="21">
        <v>4.6775541191460033E-5</v>
      </c>
      <c r="L448" s="21">
        <v>1.4891670237469334E-4</v>
      </c>
      <c r="M448" s="21">
        <v>9.8043798969205489E-5</v>
      </c>
      <c r="N448" s="21">
        <v>1.6863795520353277E-4</v>
      </c>
      <c r="O448" s="21">
        <v>9.4637661085498169E-4</v>
      </c>
      <c r="P448" s="21">
        <v>4.7390373038345339E-4</v>
      </c>
      <c r="Q448" s="21">
        <v>3.2443884779811765E-4</v>
      </c>
      <c r="R448" s="21">
        <v>1.451427801970782E-3</v>
      </c>
      <c r="S448" s="21">
        <v>1.7193589153912615E-3</v>
      </c>
      <c r="T448" s="21">
        <v>7.581346834353742E-4</v>
      </c>
      <c r="U448" s="21">
        <v>3.5063452538212924E-4</v>
      </c>
      <c r="V448" s="21">
        <v>1.7857392663400691E-3</v>
      </c>
      <c r="W448" s="21">
        <v>1.9840104731906288E-4</v>
      </c>
      <c r="X448" s="21">
        <v>5.5593471389285976E-4</v>
      </c>
      <c r="Y448" s="21">
        <v>7.53992324065984E-4</v>
      </c>
      <c r="Z448" s="21">
        <v>8.8397675893586109E-5</v>
      </c>
    </row>
    <row r="449" spans="1:26" x14ac:dyDescent="0.2">
      <c r="A449" t="s">
        <v>828</v>
      </c>
      <c r="C449" s="21">
        <v>1.7531437882912257E-4</v>
      </c>
      <c r="D449" s="21">
        <v>1.1969411967520468E-4</v>
      </c>
      <c r="E449" s="21">
        <v>1.4770098315062017E-4</v>
      </c>
      <c r="F449" s="21">
        <v>1.9190492741583248E-4</v>
      </c>
      <c r="G449" s="21">
        <v>1.2578786095463073E-4</v>
      </c>
      <c r="H449" s="21">
        <v>2.8871564348272846E-4</v>
      </c>
      <c r="I449" s="21">
        <v>1.5667961652164494E-4</v>
      </c>
      <c r="J449" s="21">
        <v>2.4563899806534392E-4</v>
      </c>
      <c r="K449" s="21">
        <v>8.7943476037756247E-4</v>
      </c>
      <c r="L449" s="21">
        <v>1.3930632790893476E-5</v>
      </c>
      <c r="M449" s="21">
        <v>1.212986418948419E-3</v>
      </c>
      <c r="N449" s="21">
        <v>1.8093637175453141E-5</v>
      </c>
      <c r="O449" s="21">
        <v>1.2222372095717629E-3</v>
      </c>
      <c r="P449" s="21">
        <v>1.3968884303177585E-4</v>
      </c>
      <c r="Q449" s="21">
        <v>1.1512586938923116E-4</v>
      </c>
      <c r="R449" s="21">
        <v>1.3283851246630678E-4</v>
      </c>
      <c r="S449" s="21">
        <v>1.8256939233435881E-4</v>
      </c>
      <c r="T449" s="21">
        <v>7.2223371679980484E-5</v>
      </c>
      <c r="U449" s="21">
        <v>6.9145987760619096E-5</v>
      </c>
      <c r="V449" s="21">
        <v>3.094881917352457E-4</v>
      </c>
      <c r="W449" s="21">
        <v>7.1583160479967768E-4</v>
      </c>
      <c r="X449" s="21">
        <v>4.2246521921071221E-4</v>
      </c>
      <c r="Y449" s="21">
        <v>3.7327668114069975E-4</v>
      </c>
      <c r="Z449" s="21">
        <v>6.1684154688210115E-4</v>
      </c>
    </row>
    <row r="450" spans="1:26" x14ac:dyDescent="0.2">
      <c r="A450" t="s">
        <v>710</v>
      </c>
      <c r="C450" s="21">
        <v>5.0482748765549084E-5</v>
      </c>
      <c r="D450" s="21">
        <v>1.1916830847370679E-4</v>
      </c>
      <c r="E450" s="21">
        <v>8.4405812421906227E-5</v>
      </c>
      <c r="F450" s="21">
        <v>8.3400624176381473E-5</v>
      </c>
      <c r="G450" s="21">
        <v>1.1507871757613377E-4</v>
      </c>
      <c r="H450" s="21">
        <v>5.0025131026777911E-5</v>
      </c>
      <c r="I450" s="21">
        <v>1.6219294195471862E-4</v>
      </c>
      <c r="J450" s="21">
        <v>4.7177224297024976E-5</v>
      </c>
      <c r="K450" s="21">
        <v>1.7997853787736159E-5</v>
      </c>
      <c r="L450" s="21">
        <v>7.4704698880191244E-4</v>
      </c>
      <c r="M450" s="21">
        <v>2.4581342816714151E-5</v>
      </c>
      <c r="N450" s="21">
        <v>1.296849669663813E-3</v>
      </c>
      <c r="O450" s="21">
        <v>1.878967926729631E-5</v>
      </c>
      <c r="P450" s="21">
        <v>6.4113698314256966E-5</v>
      </c>
      <c r="Q450" s="21">
        <v>8.28685223311237E-5</v>
      </c>
      <c r="R450" s="21">
        <v>1.0108698592266321E-4</v>
      </c>
      <c r="S450" s="21">
        <v>5.4593288033691432E-5</v>
      </c>
      <c r="T450" s="21">
        <v>1.5632869464975694E-4</v>
      </c>
      <c r="U450" s="21">
        <v>1.0458980858276429E-4</v>
      </c>
      <c r="V450" s="21">
        <v>1.4385478653927848E-5</v>
      </c>
      <c r="W450" s="21">
        <v>1.7169888220633079E-5</v>
      </c>
      <c r="X450" s="21">
        <v>1.5618973918086452E-5</v>
      </c>
      <c r="Y450" s="21">
        <v>2.3830260342560309E-5</v>
      </c>
      <c r="Z450" s="21">
        <v>1.5233711240599017E-5</v>
      </c>
    </row>
    <row r="451" spans="1:26" x14ac:dyDescent="0.2">
      <c r="A451" t="s">
        <v>1514</v>
      </c>
      <c r="C451" s="21">
        <v>1.4704423616431904E-3</v>
      </c>
      <c r="D451" s="21">
        <v>1.1633756506072253E-4</v>
      </c>
      <c r="E451" s="21">
        <v>5.1242320327931994E-4</v>
      </c>
      <c r="F451" s="21">
        <v>1.6282090405854077E-4</v>
      </c>
      <c r="G451" s="21">
        <v>2.3729171802472967E-4</v>
      </c>
      <c r="H451" s="21">
        <v>4.0164867646701359E-7</v>
      </c>
      <c r="I451" s="21">
        <v>4.2289788685298442E-6</v>
      </c>
      <c r="J451" s="21">
        <v>1.8331960080510183E-7</v>
      </c>
      <c r="K451" s="21">
        <v>3.1221833085064782E-7</v>
      </c>
      <c r="L451" s="21">
        <v>7.546970575364722E-7</v>
      </c>
      <c r="M451" s="21">
        <v>2.7658391073038307E-7</v>
      </c>
      <c r="N451" s="21">
        <v>5.5896673559987042E-7</v>
      </c>
      <c r="O451" s="21">
        <v>2.5553076168044366E-7</v>
      </c>
      <c r="P451" s="21">
        <v>2.3262313286499469E-4</v>
      </c>
      <c r="Q451" s="21">
        <v>2.3935037465542484E-4</v>
      </c>
      <c r="R451" s="21">
        <v>1.2297529248608347E-4</v>
      </c>
      <c r="S451" s="21">
        <v>2.5177470408402371E-7</v>
      </c>
      <c r="T451" s="21">
        <v>6.1296157837592377E-7</v>
      </c>
      <c r="U451" s="21">
        <v>4.5628929857207919E-5</v>
      </c>
      <c r="V451" s="21">
        <v>1.3812235157878992E-7</v>
      </c>
      <c r="W451" s="21">
        <v>3.571429168113137E-7</v>
      </c>
      <c r="X451" s="21">
        <v>4.5189025461758578E-7</v>
      </c>
      <c r="Y451" s="21">
        <v>1.8753722300022794E-7</v>
      </c>
      <c r="Z451" s="21">
        <v>1.8179056339739466E-7</v>
      </c>
    </row>
    <row r="452" spans="1:26" x14ac:dyDescent="0.2">
      <c r="A452" t="s">
        <v>1789</v>
      </c>
      <c r="C452" s="21">
        <v>2.4041713396500588E-4</v>
      </c>
      <c r="D452" s="21">
        <v>1.1505240059444395E-4</v>
      </c>
      <c r="E452" s="21">
        <v>1.2873882467063794E-4</v>
      </c>
      <c r="F452" s="21">
        <v>5.9505066600549545E-5</v>
      </c>
      <c r="G452" s="21">
        <v>1.1846526164199041E-4</v>
      </c>
      <c r="H452" s="21">
        <v>8.0546166737081286E-6</v>
      </c>
      <c r="I452" s="21">
        <v>1.9543725946451432E-4</v>
      </c>
      <c r="J452" s="21">
        <v>6.801406962282573E-6</v>
      </c>
      <c r="K452" s="21">
        <v>6.7139718833533671E-6</v>
      </c>
      <c r="L452" s="21">
        <v>2.6477485223723793E-4</v>
      </c>
      <c r="M452" s="21">
        <v>6.791164190699358E-6</v>
      </c>
      <c r="N452" s="21">
        <v>1.3927068610688841E-4</v>
      </c>
      <c r="O452" s="21">
        <v>6.4868262719263487E-6</v>
      </c>
      <c r="P452" s="21">
        <v>1.0773796781673538E-4</v>
      </c>
      <c r="Q452" s="21">
        <v>1.0396115835396661E-4</v>
      </c>
      <c r="R452" s="21">
        <v>8.7686310879763488E-5</v>
      </c>
      <c r="S452" s="21">
        <v>9.9806059017301313E-6</v>
      </c>
      <c r="T452" s="21">
        <v>1.6206832602479721E-4</v>
      </c>
      <c r="U452" s="21">
        <v>9.6814131268992609E-4</v>
      </c>
      <c r="V452" s="21">
        <v>4.2657374760785611E-6</v>
      </c>
      <c r="W452" s="21">
        <v>5.7083660481022876E-6</v>
      </c>
      <c r="X452" s="21">
        <v>4.2084500629464762E-6</v>
      </c>
      <c r="Y452" s="21">
        <v>5.2682552559946031E-6</v>
      </c>
      <c r="Z452" s="21">
        <v>4.084765227132141E-6</v>
      </c>
    </row>
    <row r="453" spans="1:26" x14ac:dyDescent="0.2">
      <c r="A453" t="s">
        <v>328</v>
      </c>
      <c r="C453" s="21">
        <v>5.2803295224919336E-5</v>
      </c>
      <c r="D453" s="21">
        <v>1.1343813294776222E-4</v>
      </c>
      <c r="E453" s="21">
        <v>7.5626267544228305E-5</v>
      </c>
      <c r="F453" s="21">
        <v>5.0206094178837363E-5</v>
      </c>
      <c r="G453" s="21">
        <v>9.1279248568236731E-5</v>
      </c>
      <c r="H453" s="21">
        <v>6.251233744997283E-6</v>
      </c>
      <c r="I453" s="21">
        <v>3.3156525738682667E-4</v>
      </c>
      <c r="J453" s="21">
        <v>3.0113567632047868E-6</v>
      </c>
      <c r="K453" s="21">
        <v>1.5381161755893914E-6</v>
      </c>
      <c r="L453" s="21">
        <v>5.9544775318915799E-4</v>
      </c>
      <c r="M453" s="21">
        <v>3.8432737447320454E-6</v>
      </c>
      <c r="N453" s="21">
        <v>1.0416155950611792E-3</v>
      </c>
      <c r="O453" s="21">
        <v>1.3662231687749607E-6</v>
      </c>
      <c r="P453" s="21">
        <v>4.2708175509230296E-5</v>
      </c>
      <c r="Q453" s="21">
        <v>5.8858870945222095E-5</v>
      </c>
      <c r="R453" s="21">
        <v>6.1454319017861537E-5</v>
      </c>
      <c r="S453" s="21">
        <v>8.5493014969373105E-6</v>
      </c>
      <c r="T453" s="21">
        <v>2.6709731234112529E-4</v>
      </c>
      <c r="U453" s="21">
        <v>2.0525579171340561E-4</v>
      </c>
      <c r="V453" s="21">
        <v>1.3381425026438898E-6</v>
      </c>
      <c r="W453" s="21">
        <v>2.8288964917677839E-6</v>
      </c>
      <c r="X453" s="21">
        <v>3.407888685297807E-6</v>
      </c>
      <c r="Y453" s="21">
        <v>2.1130727456526972E-6</v>
      </c>
      <c r="Z453" s="21">
        <v>1.3135860691197859E-6</v>
      </c>
    </row>
    <row r="454" spans="1:26" x14ac:dyDescent="0.2">
      <c r="A454" t="s">
        <v>780</v>
      </c>
      <c r="C454" s="21">
        <v>4.9347092197949772E-4</v>
      </c>
      <c r="D454" s="21">
        <v>1.1317712722494263E-4</v>
      </c>
      <c r="E454" s="21">
        <v>6.9552832513429899E-4</v>
      </c>
      <c r="F454" s="21">
        <v>2.1309895440474393E-4</v>
      </c>
      <c r="G454" s="21">
        <v>1.8304189719601293E-4</v>
      </c>
      <c r="H454" s="21">
        <v>4.3870424708623921E-7</v>
      </c>
      <c r="I454" s="21">
        <v>8.6323386233796124E-7</v>
      </c>
      <c r="J454" s="21">
        <v>4.6242666435886649E-7</v>
      </c>
      <c r="K454" s="21">
        <v>2.8340572282268008E-7</v>
      </c>
      <c r="L454" s="21">
        <v>3.3821748662541917E-7</v>
      </c>
      <c r="M454" s="21">
        <v>2.5974889987719929E-7</v>
      </c>
      <c r="N454" s="21">
        <v>1.2694934585805556E-7</v>
      </c>
      <c r="O454" s="21">
        <v>3.3133300801126887E-7</v>
      </c>
      <c r="P454" s="21">
        <v>1.3560665157801846E-4</v>
      </c>
      <c r="Q454" s="21">
        <v>6.539160548149881E-4</v>
      </c>
      <c r="R454" s="21">
        <v>1.5676249012785585E-4</v>
      </c>
      <c r="S454" s="21">
        <v>2.5339164191912661E-7</v>
      </c>
      <c r="T454" s="21">
        <v>2.416574797303411E-7</v>
      </c>
      <c r="U454" s="21">
        <v>2.5269962439434496E-5</v>
      </c>
      <c r="V454" s="21">
        <v>4.1423166503492833E-7</v>
      </c>
      <c r="W454" s="21">
        <v>1.3899374282327709E-6</v>
      </c>
      <c r="X454" s="21">
        <v>1.2156110170463417E-6</v>
      </c>
      <c r="Y454" s="21">
        <v>6.1541221947694893E-7</v>
      </c>
      <c r="Z454" s="21">
        <v>9.4448066470203337E-7</v>
      </c>
    </row>
    <row r="455" spans="1:26" x14ac:dyDescent="0.2">
      <c r="A455" t="s">
        <v>659</v>
      </c>
      <c r="C455" s="21">
        <v>2.0542692845227715E-4</v>
      </c>
      <c r="D455" s="21">
        <v>1.12906235604149E-4</v>
      </c>
      <c r="E455" s="21">
        <v>7.9552690842309737E-5</v>
      </c>
      <c r="F455" s="21">
        <v>5.2519466378581096E-5</v>
      </c>
      <c r="G455" s="21">
        <v>1.2414039933005629E-4</v>
      </c>
      <c r="H455" s="21">
        <v>7.7873784701027868E-6</v>
      </c>
      <c r="I455" s="21">
        <v>1.4380774177122872E-4</v>
      </c>
      <c r="J455" s="21">
        <v>8.1881140087050376E-6</v>
      </c>
      <c r="K455" s="21">
        <v>4.4139807434973715E-6</v>
      </c>
      <c r="L455" s="21">
        <v>1.835710772614835E-4</v>
      </c>
      <c r="M455" s="21">
        <v>3.6498131606869806E-6</v>
      </c>
      <c r="N455" s="21">
        <v>7.9204857290216703E-5</v>
      </c>
      <c r="O455" s="21">
        <v>3.7624429951364532E-6</v>
      </c>
      <c r="P455" s="21">
        <v>1.0875690706323854E-4</v>
      </c>
      <c r="Q455" s="21">
        <v>8.5000387864439194E-5</v>
      </c>
      <c r="R455" s="21">
        <v>8.8131559986182723E-5</v>
      </c>
      <c r="S455" s="21">
        <v>9.5893064369814171E-6</v>
      </c>
      <c r="T455" s="21">
        <v>6.5733520056049252E-5</v>
      </c>
      <c r="U455" s="21">
        <v>1.2661317421952566E-3</v>
      </c>
      <c r="V455" s="21">
        <v>4.8581866277522697E-6</v>
      </c>
      <c r="W455" s="21">
        <v>7.2353153172260269E-6</v>
      </c>
      <c r="X455" s="21">
        <v>7.9242882697926215E-6</v>
      </c>
      <c r="Y455" s="21">
        <v>7.0279954630708328E-6</v>
      </c>
      <c r="Z455" s="21">
        <v>4.9651500327221196E-6</v>
      </c>
    </row>
    <row r="456" spans="1:26" x14ac:dyDescent="0.2">
      <c r="A456" t="s">
        <v>1061</v>
      </c>
      <c r="C456" s="21">
        <v>8.0333633295327051E-4</v>
      </c>
      <c r="D456" s="21">
        <v>1.1103842860147849E-4</v>
      </c>
      <c r="E456" s="21">
        <v>2.4637283973209806E-4</v>
      </c>
      <c r="F456" s="21">
        <v>7.3916348057591309E-5</v>
      </c>
      <c r="G456" s="21">
        <v>1.5036184335708773E-4</v>
      </c>
      <c r="H456" s="21">
        <v>2.2571378480392341E-7</v>
      </c>
      <c r="I456" s="21">
        <v>5.2910170662526586E-6</v>
      </c>
      <c r="J456" s="21">
        <v>7.816316059203096E-8</v>
      </c>
      <c r="K456" s="21">
        <v>2.0988948290382959E-7</v>
      </c>
      <c r="L456" s="21">
        <v>1.7781810489946222E-5</v>
      </c>
      <c r="M456" s="21">
        <v>2.0717019326954778E-7</v>
      </c>
      <c r="N456" s="21">
        <v>1.2127151141273457E-6</v>
      </c>
      <c r="O456" s="21">
        <v>3.6985271011861042E-7</v>
      </c>
      <c r="P456" s="21">
        <v>2.7826858557491226E-4</v>
      </c>
      <c r="Q456" s="21">
        <v>2.9674840624455357E-4</v>
      </c>
      <c r="R456" s="21">
        <v>9.0309630797104037E-5</v>
      </c>
      <c r="S456" s="21">
        <v>2.7036171405071421E-7</v>
      </c>
      <c r="T456" s="21">
        <v>7.9892914728897529E-7</v>
      </c>
      <c r="U456" s="21">
        <v>8.7234705332210844E-4</v>
      </c>
      <c r="V456" s="21">
        <v>9.4176756744111031E-7</v>
      </c>
      <c r="W456" s="21">
        <v>2.2336101095426489E-6</v>
      </c>
      <c r="X456" s="21">
        <v>3.9582418087854288E-6</v>
      </c>
      <c r="Y456" s="21">
        <v>9.778636581290085E-7</v>
      </c>
      <c r="Z456" s="21">
        <v>4.213920743706758E-7</v>
      </c>
    </row>
    <row r="457" spans="1:26" x14ac:dyDescent="0.2">
      <c r="A457" t="s">
        <v>1748</v>
      </c>
      <c r="C457" s="21">
        <v>7.6312877573762958E-4</v>
      </c>
      <c r="D457" s="21">
        <v>1.1081409418820784E-4</v>
      </c>
      <c r="E457" s="21">
        <v>3.3541491648569649E-4</v>
      </c>
      <c r="F457" s="21">
        <v>1.022264656755255E-4</v>
      </c>
      <c r="G457" s="21">
        <v>1.6075210509849648E-4</v>
      </c>
      <c r="H457" s="21">
        <v>3.6383537933285851E-7</v>
      </c>
      <c r="I457" s="21">
        <v>1.6764319615062468E-6</v>
      </c>
      <c r="J457" s="21">
        <v>2.6583479690494006E-7</v>
      </c>
      <c r="K457" s="21">
        <v>3.2004203077916015E-7</v>
      </c>
      <c r="L457" s="21">
        <v>5.0679392291893374E-6</v>
      </c>
      <c r="M457" s="21">
        <v>2.7123835235830006E-7</v>
      </c>
      <c r="N457" s="21">
        <v>1.0997138503258244E-6</v>
      </c>
      <c r="O457" s="21">
        <v>8.8619810357640834E-7</v>
      </c>
      <c r="P457" s="21">
        <v>2.5031904355941751E-4</v>
      </c>
      <c r="Q457" s="21">
        <v>2.799106495730488E-4</v>
      </c>
      <c r="R457" s="21">
        <v>9.9458319155534692E-5</v>
      </c>
      <c r="S457" s="21">
        <v>3.2290143929646481E-7</v>
      </c>
      <c r="T457" s="21">
        <v>3.7506947973252182E-7</v>
      </c>
      <c r="U457" s="21">
        <v>1.0219209875123375E-5</v>
      </c>
      <c r="V457" s="21">
        <v>2.3871101037383996E-6</v>
      </c>
      <c r="W457" s="21">
        <v>1.8485715549795909E-5</v>
      </c>
      <c r="X457" s="21">
        <v>5.1206734260488076E-6</v>
      </c>
      <c r="Y457" s="21">
        <v>3.6737021850330337E-6</v>
      </c>
      <c r="Z457" s="21">
        <v>3.0785533224028801E-6</v>
      </c>
    </row>
    <row r="458" spans="1:26" x14ac:dyDescent="0.2">
      <c r="A458" t="s">
        <v>1519</v>
      </c>
      <c r="C458" s="21">
        <v>7.539357917555581E-5</v>
      </c>
      <c r="D458" s="21">
        <v>1.0940197534019231E-4</v>
      </c>
      <c r="E458" s="21">
        <v>2.867895879532292E-4</v>
      </c>
      <c r="F458" s="21">
        <v>3.0210250400382972E-4</v>
      </c>
      <c r="G458" s="21">
        <v>2.8246869806648842E-4</v>
      </c>
      <c r="H458" s="21">
        <v>9.7505332437879703E-7</v>
      </c>
      <c r="I458" s="21">
        <v>4.73986756245728E-6</v>
      </c>
      <c r="J458" s="21">
        <v>4.7540597025567985E-7</v>
      </c>
      <c r="K458" s="21">
        <v>7.8945612227414559E-7</v>
      </c>
      <c r="L458" s="21">
        <v>3.9615319070625016E-6</v>
      </c>
      <c r="M458" s="21">
        <v>5.68300614556195E-7</v>
      </c>
      <c r="N458" s="21">
        <v>2.342151658663796E-6</v>
      </c>
      <c r="O458" s="21">
        <v>6.3475518503257128E-7</v>
      </c>
      <c r="P458" s="21">
        <v>1.547731098675858E-5</v>
      </c>
      <c r="Q458" s="21">
        <v>8.8819309218599995E-4</v>
      </c>
      <c r="R458" s="21">
        <v>1.7059874179842544E-4</v>
      </c>
      <c r="S458" s="21">
        <v>7.3147391586014548E-7</v>
      </c>
      <c r="T458" s="21">
        <v>2.8650915713982024E-6</v>
      </c>
      <c r="U458" s="21">
        <v>5.348479668672562E-6</v>
      </c>
      <c r="V458" s="21">
        <v>4.6415734029766864E-7</v>
      </c>
      <c r="W458" s="21">
        <v>6.4642029173450069E-7</v>
      </c>
      <c r="X458" s="21">
        <v>1.4632105760310563E-6</v>
      </c>
      <c r="Y458" s="21">
        <v>5.0086983081169143E-7</v>
      </c>
      <c r="Z458" s="21">
        <v>3.6948718956568008E-7</v>
      </c>
    </row>
    <row r="459" spans="1:26" x14ac:dyDescent="0.2">
      <c r="A459" t="s">
        <v>602</v>
      </c>
      <c r="C459" s="21">
        <v>3.2524961213843418E-4</v>
      </c>
      <c r="D459" s="21">
        <v>1.0685848506251731E-4</v>
      </c>
      <c r="E459" s="21">
        <v>2.4250947035678132E-4</v>
      </c>
      <c r="F459" s="21">
        <v>5.3618003603702271E-5</v>
      </c>
      <c r="G459" s="21">
        <v>1.4607264634847991E-4</v>
      </c>
      <c r="H459" s="21">
        <v>5.9621286102435259E-7</v>
      </c>
      <c r="I459" s="21">
        <v>6.3813191906243575E-5</v>
      </c>
      <c r="J459" s="21">
        <v>2.2294413706687501E-7</v>
      </c>
      <c r="K459" s="21">
        <v>5.6417130361396941E-7</v>
      </c>
      <c r="L459" s="21">
        <v>6.3696530346003707E-5</v>
      </c>
      <c r="M459" s="21">
        <v>1.82113778048067E-7</v>
      </c>
      <c r="N459" s="21">
        <v>1.1665669262223497E-5</v>
      </c>
      <c r="O459" s="21">
        <v>4.4174089684847291E-7</v>
      </c>
      <c r="P459" s="21">
        <v>1.206989462985884E-4</v>
      </c>
      <c r="Q459" s="21">
        <v>1.6416594908298505E-4</v>
      </c>
      <c r="R459" s="21">
        <v>4.9018943798860669E-5</v>
      </c>
      <c r="S459" s="21">
        <v>3.0270635660413948E-7</v>
      </c>
      <c r="T459" s="21">
        <v>8.971713354814617E-6</v>
      </c>
      <c r="U459" s="21">
        <v>6.1888824358206408E-4</v>
      </c>
      <c r="V459" s="21">
        <v>2.849041148338481E-7</v>
      </c>
      <c r="W459" s="21">
        <v>5.3013924610427312E-7</v>
      </c>
      <c r="X459" s="21">
        <v>7.7321079535031424E-7</v>
      </c>
      <c r="Y459" s="21">
        <v>4.4447922450583978E-7</v>
      </c>
      <c r="Z459" s="21">
        <v>2.6458791118569986E-7</v>
      </c>
    </row>
    <row r="460" spans="1:26" x14ac:dyDescent="0.2">
      <c r="A460" t="s">
        <v>638</v>
      </c>
      <c r="C460" s="21">
        <v>6.3607355734754089E-5</v>
      </c>
      <c r="D460" s="21">
        <v>1.0660516453871838E-4</v>
      </c>
      <c r="E460" s="21">
        <v>9.0129064069603806E-5</v>
      </c>
      <c r="F460" s="21">
        <v>9.5353919242475413E-5</v>
      </c>
      <c r="G460" s="21">
        <v>9.1213875193702675E-5</v>
      </c>
      <c r="H460" s="21">
        <v>1.0544975718958303E-4</v>
      </c>
      <c r="I460" s="21">
        <v>1.0909611271290584E-4</v>
      </c>
      <c r="J460" s="21">
        <v>1.0295366102307604E-4</v>
      </c>
      <c r="K460" s="21">
        <v>1.6889836790936211E-4</v>
      </c>
      <c r="L460" s="21">
        <v>3.6949217304803832E-4</v>
      </c>
      <c r="M460" s="21">
        <v>1.8657138204528632E-4</v>
      </c>
      <c r="N460" s="21">
        <v>7.9289492483941397E-4</v>
      </c>
      <c r="O460" s="21">
        <v>1.3204249858114631E-4</v>
      </c>
      <c r="P460" s="21">
        <v>1.4208802480771717E-4</v>
      </c>
      <c r="Q460" s="21">
        <v>1.2747079722410474E-4</v>
      </c>
      <c r="R460" s="21">
        <v>1.536768089422292E-4</v>
      </c>
      <c r="S460" s="21">
        <v>1.7409885406512746E-4</v>
      </c>
      <c r="T460" s="21">
        <v>1.6087136310065773E-4</v>
      </c>
      <c r="U460" s="21">
        <v>1.0566278985693208E-4</v>
      </c>
      <c r="V460" s="21">
        <v>5.9760465809324032E-5</v>
      </c>
      <c r="W460" s="21">
        <v>8.500395889110378E-5</v>
      </c>
      <c r="X460" s="21">
        <v>4.4595571639685019E-5</v>
      </c>
      <c r="Y460" s="21">
        <v>1.0850500038248828E-4</v>
      </c>
      <c r="Z460" s="21">
        <v>1.2606425259358145E-4</v>
      </c>
    </row>
    <row r="461" spans="1:26" x14ac:dyDescent="0.2">
      <c r="A461" t="s">
        <v>623</v>
      </c>
      <c r="C461" s="21">
        <v>5.219068432147013E-5</v>
      </c>
      <c r="D461" s="21">
        <v>1.0650642559443949E-4</v>
      </c>
      <c r="E461" s="21">
        <v>6.944507843025949E-5</v>
      </c>
      <c r="F461" s="21">
        <v>7.8441660336703235E-5</v>
      </c>
      <c r="G461" s="21">
        <v>9.258270250624884E-5</v>
      </c>
      <c r="H461" s="21">
        <v>8.396416286956294E-5</v>
      </c>
      <c r="I461" s="21">
        <v>8.672294569108218E-5</v>
      </c>
      <c r="J461" s="21">
        <v>9.3735695652193385E-5</v>
      </c>
      <c r="K461" s="21">
        <v>7.9966419252030336E-4</v>
      </c>
      <c r="L461" s="21">
        <v>1.0469476083705914E-4</v>
      </c>
      <c r="M461" s="21">
        <v>7.1333130340246742E-4</v>
      </c>
      <c r="N461" s="21">
        <v>9.638560114807909E-5</v>
      </c>
      <c r="O461" s="21">
        <v>6.139775765199825E-4</v>
      </c>
      <c r="P461" s="21">
        <v>7.5115551939073223E-5</v>
      </c>
      <c r="Q461" s="21">
        <v>6.7317446736538488E-5</v>
      </c>
      <c r="R461" s="21">
        <v>9.9703609225184695E-5</v>
      </c>
      <c r="S461" s="21">
        <v>8.3440959250041853E-5</v>
      </c>
      <c r="T461" s="21">
        <v>8.9441192578883341E-5</v>
      </c>
      <c r="U461" s="21">
        <v>7.0249326361013123E-5</v>
      </c>
      <c r="V461" s="21">
        <v>1.0384086419782346E-4</v>
      </c>
      <c r="W461" s="21">
        <v>1.3158905048000509E-4</v>
      </c>
      <c r="X461" s="21">
        <v>8.4975305080652017E-5</v>
      </c>
      <c r="Y461" s="21">
        <v>8.6831649901753164E-5</v>
      </c>
      <c r="Z461" s="21">
        <v>5.6906641279724025E-5</v>
      </c>
    </row>
    <row r="462" spans="1:26" x14ac:dyDescent="0.2">
      <c r="A462" t="s">
        <v>773</v>
      </c>
      <c r="C462" s="21">
        <v>1.2194930748407309E-3</v>
      </c>
      <c r="D462" s="21">
        <v>9.9206490164811164E-5</v>
      </c>
      <c r="E462" s="21">
        <v>5.4067612902398737E-4</v>
      </c>
      <c r="F462" s="21">
        <v>2.0883339284678362E-4</v>
      </c>
      <c r="G462" s="21">
        <v>2.3214566038769622E-4</v>
      </c>
      <c r="H462" s="21">
        <v>3.2628314855531164E-7</v>
      </c>
      <c r="I462" s="21">
        <v>1.5968399512633532E-6</v>
      </c>
      <c r="J462" s="21">
        <v>2.0895537037424859E-7</v>
      </c>
      <c r="K462" s="21">
        <v>1.0967501267104314E-7</v>
      </c>
      <c r="L462" s="21">
        <v>1.0689762712548778E-6</v>
      </c>
      <c r="M462" s="21">
        <v>2.5723285010840507E-7</v>
      </c>
      <c r="N462" s="21">
        <v>3.0246562602675004E-7</v>
      </c>
      <c r="O462" s="21">
        <v>1.8926200662669494E-7</v>
      </c>
      <c r="P462" s="21">
        <v>2.6120497784227478E-4</v>
      </c>
      <c r="Q462" s="21">
        <v>6.8592092999703773E-4</v>
      </c>
      <c r="R462" s="21">
        <v>1.3919518156615984E-4</v>
      </c>
      <c r="S462" s="21">
        <v>2.8327461796887677E-7</v>
      </c>
      <c r="T462" s="21">
        <v>4.5186582984347879E-7</v>
      </c>
      <c r="U462" s="21">
        <v>7.5134340418471653E-5</v>
      </c>
      <c r="V462" s="21">
        <v>3.7072890967369025E-7</v>
      </c>
      <c r="W462" s="21">
        <v>6.4986707069667581E-7</v>
      </c>
      <c r="X462" s="21">
        <v>9.0568913278329989E-7</v>
      </c>
      <c r="Y462" s="21">
        <v>5.1363214736177781E-7</v>
      </c>
      <c r="Z462" s="21">
        <v>5.2952957337553787E-7</v>
      </c>
    </row>
    <row r="463" spans="1:26" x14ac:dyDescent="0.2">
      <c r="A463" t="s">
        <v>1397</v>
      </c>
      <c r="C463" s="21">
        <v>3.9330403016561798E-5</v>
      </c>
      <c r="D463" s="21">
        <v>9.8118869646874598E-5</v>
      </c>
      <c r="E463" s="21">
        <v>5.798672573796267E-5</v>
      </c>
      <c r="F463" s="21">
        <v>4.2750091020373898E-5</v>
      </c>
      <c r="G463" s="21">
        <v>8.3494397356453904E-5</v>
      </c>
      <c r="H463" s="21">
        <v>4.8579545771281999E-6</v>
      </c>
      <c r="I463" s="21">
        <v>3.3369702083663395E-4</v>
      </c>
      <c r="J463" s="21">
        <v>3.8484544981180137E-7</v>
      </c>
      <c r="K463" s="21">
        <v>5.0641191684486418E-7</v>
      </c>
      <c r="L463" s="21">
        <v>8.2962984126876268E-4</v>
      </c>
      <c r="M463" s="21">
        <v>2.1417713394091443E-6</v>
      </c>
      <c r="N463" s="21">
        <v>8.6934887226570751E-4</v>
      </c>
      <c r="O463" s="21">
        <v>4.4607924023023131E-7</v>
      </c>
      <c r="P463" s="21">
        <v>6.4841293745597885E-5</v>
      </c>
      <c r="Q463" s="21">
        <v>9.7660635589722587E-5</v>
      </c>
      <c r="R463" s="21">
        <v>7.432560835506781E-5</v>
      </c>
      <c r="S463" s="21">
        <v>1.6459815105469675E-5</v>
      </c>
      <c r="T463" s="21">
        <v>2.7439225142089564E-4</v>
      </c>
      <c r="U463" s="21">
        <v>1.0349531787095402E-4</v>
      </c>
      <c r="V463" s="21">
        <v>1.9823451666399269E-7</v>
      </c>
      <c r="W463" s="21">
        <v>3.5910039459101992E-7</v>
      </c>
      <c r="X463" s="21">
        <v>5.222439018029189E-7</v>
      </c>
      <c r="Y463" s="21">
        <v>5.2039576022820613E-7</v>
      </c>
      <c r="Z463" s="21">
        <v>9.0740816890625696E-8</v>
      </c>
    </row>
    <row r="464" spans="1:26" x14ac:dyDescent="0.2">
      <c r="A464" t="s">
        <v>690</v>
      </c>
      <c r="C464" s="21">
        <v>8.6690629928465194E-4</v>
      </c>
      <c r="D464" s="21">
        <v>9.7092016440531863E-5</v>
      </c>
      <c r="E464" s="21">
        <v>3.8860864406347733E-4</v>
      </c>
      <c r="F464" s="21">
        <v>1.2430133301990256E-4</v>
      </c>
      <c r="G464" s="21">
        <v>1.3078719044508618E-4</v>
      </c>
      <c r="H464" s="21">
        <v>7.1314085258340978E-7</v>
      </c>
      <c r="I464" s="21">
        <v>5.9008107161826726E-6</v>
      </c>
      <c r="J464" s="21">
        <v>4.5812237804610069E-7</v>
      </c>
      <c r="K464" s="21">
        <v>6.7352726730506845E-7</v>
      </c>
      <c r="L464" s="21">
        <v>6.1757164510053021E-6</v>
      </c>
      <c r="M464" s="21">
        <v>5.5645732207029449E-7</v>
      </c>
      <c r="N464" s="21">
        <v>4.9166120204070566E-6</v>
      </c>
      <c r="O464" s="21">
        <v>5.9328939977125408E-7</v>
      </c>
      <c r="P464" s="21">
        <v>2.1010507183721452E-4</v>
      </c>
      <c r="Q464" s="21">
        <v>3.3493427818995854E-4</v>
      </c>
      <c r="R464" s="21">
        <v>1.2271344728791451E-4</v>
      </c>
      <c r="S464" s="21">
        <v>7.8824963747014753E-7</v>
      </c>
      <c r="T464" s="21">
        <v>3.2674414394716787E-6</v>
      </c>
      <c r="U464" s="21">
        <v>1.8115223533523756E-4</v>
      </c>
      <c r="V464" s="21">
        <v>4.8037072626773557E-7</v>
      </c>
      <c r="W464" s="21">
        <v>6.9727426225956287E-7</v>
      </c>
      <c r="X464" s="21">
        <v>1.4699410083398715E-6</v>
      </c>
      <c r="Y464" s="21">
        <v>5.4676910784944398E-7</v>
      </c>
      <c r="Z464" s="21">
        <v>4.4432910110728051E-7</v>
      </c>
    </row>
    <row r="465" spans="1:26" x14ac:dyDescent="0.2">
      <c r="A465" t="s">
        <v>340</v>
      </c>
      <c r="C465" s="21">
        <v>5.177073646992257E-5</v>
      </c>
      <c r="D465" s="21">
        <v>9.4515206471894322E-5</v>
      </c>
      <c r="E465" s="21">
        <v>7.516478989395355E-5</v>
      </c>
      <c r="F465" s="21">
        <v>5.988601556525006E-5</v>
      </c>
      <c r="G465" s="21">
        <v>1.0728879522884036E-4</v>
      </c>
      <c r="H465" s="21">
        <v>2.0596370933347054E-5</v>
      </c>
      <c r="I465" s="21">
        <v>2.723211795845296E-4</v>
      </c>
      <c r="J465" s="21">
        <v>7.7739626542603829E-6</v>
      </c>
      <c r="K465" s="21">
        <v>2.4543259763068819E-6</v>
      </c>
      <c r="L465" s="21">
        <v>9.313200236706463E-4</v>
      </c>
      <c r="M465" s="21">
        <v>8.5624708498764091E-6</v>
      </c>
      <c r="N465" s="21">
        <v>2.0279998734528963E-3</v>
      </c>
      <c r="O465" s="21">
        <v>2.1447743775121486E-6</v>
      </c>
      <c r="P465" s="21">
        <v>5.5409354426590715E-5</v>
      </c>
      <c r="Q465" s="21">
        <v>8.1245410794811307E-5</v>
      </c>
      <c r="R465" s="21">
        <v>7.4734526361783268E-5</v>
      </c>
      <c r="S465" s="21">
        <v>2.8427508045146291E-5</v>
      </c>
      <c r="T465" s="21">
        <v>2.0213857586612118E-4</v>
      </c>
      <c r="U465" s="21">
        <v>1.1911499572858865E-4</v>
      </c>
      <c r="V465" s="21">
        <v>3.8120855954207635E-6</v>
      </c>
      <c r="W465" s="21">
        <v>3.779825691744995E-6</v>
      </c>
      <c r="X465" s="21">
        <v>4.2761060418079981E-6</v>
      </c>
      <c r="Y465" s="21">
        <v>5.754105246782668E-6</v>
      </c>
      <c r="Z465" s="21">
        <v>3.3803271956422222E-6</v>
      </c>
    </row>
    <row r="466" spans="1:26" x14ac:dyDescent="0.2">
      <c r="A466" t="s">
        <v>1330</v>
      </c>
      <c r="C466" s="21">
        <v>9.0490420432440919E-5</v>
      </c>
      <c r="D466" s="21">
        <v>9.4078346674007497E-5</v>
      </c>
      <c r="E466" s="21">
        <v>6.7634091620689371E-5</v>
      </c>
      <c r="F466" s="21">
        <v>5.102955794237959E-5</v>
      </c>
      <c r="G466" s="21">
        <v>7.0209644225498107E-5</v>
      </c>
      <c r="H466" s="21">
        <v>3.6552049269723176E-6</v>
      </c>
      <c r="I466" s="21">
        <v>5.2474583769323332E-4</v>
      </c>
      <c r="J466" s="21">
        <v>1.535055582380084E-6</v>
      </c>
      <c r="K466" s="21">
        <v>8.1742820403708335E-7</v>
      </c>
      <c r="L466" s="21">
        <v>2.4876935914082074E-4</v>
      </c>
      <c r="M466" s="21">
        <v>2.1287045984159207E-6</v>
      </c>
      <c r="N466" s="21">
        <v>4.7483354297791164E-5</v>
      </c>
      <c r="O466" s="21">
        <v>2.8457605245247317E-6</v>
      </c>
      <c r="P466" s="21">
        <v>8.5465611351255775E-5</v>
      </c>
      <c r="Q466" s="21">
        <v>8.9397751811603774E-5</v>
      </c>
      <c r="R466" s="21">
        <v>9.4269815858024654E-5</v>
      </c>
      <c r="S466" s="21">
        <v>4.3012966879280205E-6</v>
      </c>
      <c r="T466" s="21">
        <v>7.0678234963098799E-4</v>
      </c>
      <c r="U466" s="21">
        <v>2.8496070365685762E-4</v>
      </c>
      <c r="V466" s="21">
        <v>1.3698235913276772E-6</v>
      </c>
      <c r="W466" s="21">
        <v>4.1735290105797211E-6</v>
      </c>
      <c r="X466" s="21">
        <v>1.4213708288167548E-6</v>
      </c>
      <c r="Y466" s="21">
        <v>2.6401189128477334E-6</v>
      </c>
      <c r="Z466" s="21">
        <v>2.0569628614915263E-6</v>
      </c>
    </row>
    <row r="467" spans="1:26" x14ac:dyDescent="0.2">
      <c r="A467" t="s">
        <v>1672</v>
      </c>
      <c r="C467" s="21">
        <v>6.7926735560554794E-4</v>
      </c>
      <c r="D467" s="21">
        <v>9.3659711540204475E-5</v>
      </c>
      <c r="E467" s="21">
        <v>1.9491167374456757E-4</v>
      </c>
      <c r="F467" s="21">
        <v>1.0489334144881566E-4</v>
      </c>
      <c r="G467" s="21">
        <v>1.7319036023458547E-4</v>
      </c>
      <c r="H467" s="21">
        <v>4.8393786344776808E-6</v>
      </c>
      <c r="I467" s="21">
        <v>1.7989402240727068E-5</v>
      </c>
      <c r="J467" s="21">
        <v>4.4768725672955158E-6</v>
      </c>
      <c r="K467" s="21">
        <v>5.2825032718317122E-6</v>
      </c>
      <c r="L467" s="21">
        <v>2.702013335670124E-5</v>
      </c>
      <c r="M467" s="21">
        <v>4.5656715299491374E-6</v>
      </c>
      <c r="N467" s="21">
        <v>1.8605753425283478E-5</v>
      </c>
      <c r="O467" s="21">
        <v>5.377109378359051E-6</v>
      </c>
      <c r="P467" s="21">
        <v>1.1514822376137575E-4</v>
      </c>
      <c r="Q467" s="21">
        <v>1.2509682612656025E-4</v>
      </c>
      <c r="R467" s="21">
        <v>7.415153818248919E-5</v>
      </c>
      <c r="S467" s="21">
        <v>5.7890574523954987E-6</v>
      </c>
      <c r="T467" s="21">
        <v>1.1136994342586144E-5</v>
      </c>
      <c r="U467" s="21">
        <v>4.2039945443874945E-4</v>
      </c>
      <c r="V467" s="21">
        <v>7.1396976848613216E-6</v>
      </c>
      <c r="W467" s="21">
        <v>1.4729314240078585E-5</v>
      </c>
      <c r="X467" s="21">
        <v>2.195040670778671E-5</v>
      </c>
      <c r="Y467" s="21">
        <v>8.6888257522669458E-6</v>
      </c>
      <c r="Z467" s="21">
        <v>5.3315693672600563E-6</v>
      </c>
    </row>
    <row r="468" spans="1:26" x14ac:dyDescent="0.2">
      <c r="A468" t="s">
        <v>1904</v>
      </c>
      <c r="C468" s="21">
        <v>3.6231344854215889E-4</v>
      </c>
      <c r="D468" s="21">
        <v>8.9375471100174757E-5</v>
      </c>
      <c r="E468" s="21">
        <v>9.8094816982910373E-5</v>
      </c>
      <c r="F468" s="21">
        <v>7.1357383551666218E-5</v>
      </c>
      <c r="G468" s="21">
        <v>1.4313117429526199E-4</v>
      </c>
      <c r="H468" s="21">
        <v>1.0739433033575566E-6</v>
      </c>
      <c r="I468" s="21">
        <v>6.6591840464563261E-5</v>
      </c>
      <c r="J468" s="21">
        <v>5.3855128818216812E-7</v>
      </c>
      <c r="K468" s="21">
        <v>9.9773066672375075E-7</v>
      </c>
      <c r="L468" s="21">
        <v>5.258913136826164E-5</v>
      </c>
      <c r="M468" s="21">
        <v>7.6954643585379692E-7</v>
      </c>
      <c r="N468" s="21">
        <v>7.3167962044134844E-6</v>
      </c>
      <c r="O468" s="21">
        <v>1.3167388453632759E-6</v>
      </c>
      <c r="P468" s="21">
        <v>1.3540688122382796E-4</v>
      </c>
      <c r="Q468" s="21">
        <v>1.8390343205439347E-4</v>
      </c>
      <c r="R468" s="21">
        <v>1.1074831558522572E-4</v>
      </c>
      <c r="S468" s="21">
        <v>1.1749623527119695E-6</v>
      </c>
      <c r="T468" s="21">
        <v>1.5033912627831137E-5</v>
      </c>
      <c r="U468" s="21">
        <v>1.6812522919750958E-3</v>
      </c>
      <c r="V468" s="21">
        <v>2.7495998221504863E-6</v>
      </c>
      <c r="W468" s="21">
        <v>5.1203413185856997E-6</v>
      </c>
      <c r="X468" s="21">
        <v>1.3160502486843524E-5</v>
      </c>
      <c r="Y468" s="21">
        <v>2.7961636284377591E-6</v>
      </c>
      <c r="Z468" s="21">
        <v>1.3760998828249235E-6</v>
      </c>
    </row>
    <row r="469" spans="1:26" x14ac:dyDescent="0.2">
      <c r="A469" t="s">
        <v>544</v>
      </c>
      <c r="C469" s="21">
        <v>3.9681186233907434E-5</v>
      </c>
      <c r="D469" s="21">
        <v>8.8993228902040599E-5</v>
      </c>
      <c r="E469" s="21">
        <v>6.4094590435211817E-5</v>
      </c>
      <c r="F469" s="21">
        <v>5.7036160475179024E-5</v>
      </c>
      <c r="G469" s="21">
        <v>9.6698341857823247E-5</v>
      </c>
      <c r="H469" s="21">
        <v>3.5416573456977516E-5</v>
      </c>
      <c r="I469" s="21">
        <v>8.831177292607155E-5</v>
      </c>
      <c r="J469" s="21">
        <v>3.3436607244042806E-5</v>
      </c>
      <c r="K469" s="21">
        <v>1.6683128835254974E-5</v>
      </c>
      <c r="L469" s="21">
        <v>2.3246160294925801E-4</v>
      </c>
      <c r="M469" s="21">
        <v>1.5385455756111544E-5</v>
      </c>
      <c r="N469" s="21">
        <v>6.3537339131554361E-4</v>
      </c>
      <c r="O469" s="21">
        <v>1.295012312527439E-5</v>
      </c>
      <c r="P469" s="21">
        <v>5.2817778691657974E-5</v>
      </c>
      <c r="Q469" s="21">
        <v>6.1710983524139332E-5</v>
      </c>
      <c r="R469" s="21">
        <v>6.7723991059997999E-5</v>
      </c>
      <c r="S469" s="21">
        <v>4.5563818782143164E-5</v>
      </c>
      <c r="T469" s="21">
        <v>9.7719087649836029E-5</v>
      </c>
      <c r="U469" s="21">
        <v>7.6401573587610449E-5</v>
      </c>
      <c r="V469" s="21">
        <v>1.6962644955171194E-5</v>
      </c>
      <c r="W469" s="21">
        <v>1.8144520613485879E-5</v>
      </c>
      <c r="X469" s="21">
        <v>2.1324052260657103E-5</v>
      </c>
      <c r="Y469" s="21">
        <v>2.3290788069346128E-5</v>
      </c>
      <c r="Z469" s="21">
        <v>1.6619546395380582E-5</v>
      </c>
    </row>
    <row r="470" spans="1:26" x14ac:dyDescent="0.2">
      <c r="A470" t="s">
        <v>1107</v>
      </c>
      <c r="C470" s="21">
        <v>5.4531937736218175E-5</v>
      </c>
      <c r="D470" s="21">
        <v>8.8260834181129566E-5</v>
      </c>
      <c r="E470" s="21">
        <v>8.3045849090599401E-5</v>
      </c>
      <c r="F470" s="21">
        <v>6.1515125612820326E-5</v>
      </c>
      <c r="G470" s="21">
        <v>8.6414387252743208E-5</v>
      </c>
      <c r="H470" s="21">
        <v>2.5137337712633425E-6</v>
      </c>
      <c r="I470" s="21">
        <v>3.0326561677351403E-4</v>
      </c>
      <c r="J470" s="21">
        <v>7.0656113404243442E-7</v>
      </c>
      <c r="K470" s="21">
        <v>6.7315771172615783E-7</v>
      </c>
      <c r="L470" s="21">
        <v>6.8087258482451272E-4</v>
      </c>
      <c r="M470" s="21">
        <v>2.5283842477404558E-6</v>
      </c>
      <c r="N470" s="21">
        <v>1.1899826174727453E-3</v>
      </c>
      <c r="O470" s="21">
        <v>7.908744964259925E-7</v>
      </c>
      <c r="P470" s="21">
        <v>4.0239606227299174E-5</v>
      </c>
      <c r="Q470" s="21">
        <v>7.3589145715215599E-5</v>
      </c>
      <c r="R470" s="21">
        <v>5.2781155519903374E-5</v>
      </c>
      <c r="S470" s="21">
        <v>5.1271604762171877E-6</v>
      </c>
      <c r="T470" s="21">
        <v>2.8685261861541197E-4</v>
      </c>
      <c r="U470" s="21">
        <v>7.1789624152161826E-5</v>
      </c>
      <c r="V470" s="21">
        <v>7.9237631860285642E-7</v>
      </c>
      <c r="W470" s="21">
        <v>1.5429837938015188E-6</v>
      </c>
      <c r="X470" s="21">
        <v>9.9044222406359199E-7</v>
      </c>
      <c r="Y470" s="21">
        <v>1.0407553605137252E-6</v>
      </c>
      <c r="Z470" s="21">
        <v>9.5621007289860281E-7</v>
      </c>
    </row>
    <row r="471" spans="1:26" x14ac:dyDescent="0.2">
      <c r="A471" t="s">
        <v>1908</v>
      </c>
      <c r="C471" s="21">
        <v>9.323967227749613E-5</v>
      </c>
      <c r="D471" s="21">
        <v>8.7484451114104911E-5</v>
      </c>
      <c r="E471" s="21">
        <v>7.0774516380466026E-5</v>
      </c>
      <c r="F471" s="21">
        <v>6.1545948363099295E-5</v>
      </c>
      <c r="G471" s="21">
        <v>7.9790881928359505E-5</v>
      </c>
      <c r="H471" s="21">
        <v>2.063290612044138E-5</v>
      </c>
      <c r="I471" s="21">
        <v>2.0872104676905354E-4</v>
      </c>
      <c r="J471" s="21">
        <v>1.6462057348399425E-5</v>
      </c>
      <c r="K471" s="21">
        <v>1.8967923450476287E-5</v>
      </c>
      <c r="L471" s="21">
        <v>2.2918177044630142E-4</v>
      </c>
      <c r="M471" s="21">
        <v>1.7491856723685693E-5</v>
      </c>
      <c r="N471" s="21">
        <v>1.3071975022158725E-4</v>
      </c>
      <c r="O471" s="21">
        <v>1.4444995262956099E-5</v>
      </c>
      <c r="P471" s="21">
        <v>1.4573393476974939E-4</v>
      </c>
      <c r="Q471" s="21">
        <v>2.5637915400862421E-4</v>
      </c>
      <c r="R471" s="21">
        <v>1.5305219781163359E-4</v>
      </c>
      <c r="S471" s="21">
        <v>2.0911779706004372E-5</v>
      </c>
      <c r="T471" s="21">
        <v>1.7016654498540869E-4</v>
      </c>
      <c r="U471" s="21">
        <v>3.3988714798601776E-3</v>
      </c>
      <c r="V471" s="21">
        <v>1.1632999885686839E-5</v>
      </c>
      <c r="W471" s="21">
        <v>9.7250704837992044E-6</v>
      </c>
      <c r="X471" s="21">
        <v>1.567764460595059E-5</v>
      </c>
      <c r="Y471" s="21">
        <v>1.4663375968067981E-5</v>
      </c>
      <c r="Z471" s="21">
        <v>8.3384813244027848E-6</v>
      </c>
    </row>
    <row r="472" spans="1:26" x14ac:dyDescent="0.2">
      <c r="A472" t="s">
        <v>1989</v>
      </c>
      <c r="C472" s="21">
        <v>4.9391194709414593E-4</v>
      </c>
      <c r="D472" s="21">
        <v>8.6361549764516485E-5</v>
      </c>
      <c r="E472" s="21">
        <v>1.8870819115221913E-4</v>
      </c>
      <c r="F472" s="21">
        <v>6.6088448943387424E-5</v>
      </c>
      <c r="G472" s="21">
        <v>1.1707755141901297E-4</v>
      </c>
      <c r="H472" s="21">
        <v>6.4383059373358779E-6</v>
      </c>
      <c r="I472" s="21">
        <v>4.7379904121601325E-5</v>
      </c>
      <c r="J472" s="21">
        <v>4.914845265584103E-6</v>
      </c>
      <c r="K472" s="21">
        <v>4.6060977982343415E-6</v>
      </c>
      <c r="L472" s="21">
        <v>8.6479428709110553E-5</v>
      </c>
      <c r="M472" s="21">
        <v>4.2560491085394984E-6</v>
      </c>
      <c r="N472" s="21">
        <v>2.9348846086989947E-5</v>
      </c>
      <c r="O472" s="21">
        <v>4.1415166230476455E-6</v>
      </c>
      <c r="P472" s="21">
        <v>1.588517153203292E-4</v>
      </c>
      <c r="Q472" s="21">
        <v>1.3487118812793058E-4</v>
      </c>
      <c r="R472" s="21">
        <v>7.1155870802453046E-5</v>
      </c>
      <c r="S472" s="21">
        <v>5.9466059979163334E-6</v>
      </c>
      <c r="T472" s="21">
        <v>2.9232087776132012E-5</v>
      </c>
      <c r="U472" s="21">
        <v>6.7090730980450344E-4</v>
      </c>
      <c r="V472" s="21">
        <v>5.6535173738528228E-6</v>
      </c>
      <c r="W472" s="21">
        <v>7.6022477180462898E-6</v>
      </c>
      <c r="X472" s="21">
        <v>1.2955976087137185E-5</v>
      </c>
      <c r="Y472" s="21">
        <v>6.9075591136562049E-6</v>
      </c>
      <c r="Z472" s="21">
        <v>5.4064342158283929E-6</v>
      </c>
    </row>
    <row r="473" spans="1:26" x14ac:dyDescent="0.2">
      <c r="A473" t="s">
        <v>868</v>
      </c>
      <c r="C473" s="21">
        <v>1.5705122041995292E-4</v>
      </c>
      <c r="D473" s="21">
        <v>8.6278376687862153E-5</v>
      </c>
      <c r="E473" s="21">
        <v>8.1515900936042669E-5</v>
      </c>
      <c r="F473" s="21">
        <v>6.0737781871578235E-5</v>
      </c>
      <c r="G473" s="21">
        <v>8.564312859800458E-5</v>
      </c>
      <c r="H473" s="21">
        <v>4.5290847726164848E-5</v>
      </c>
      <c r="I473" s="21">
        <v>8.5884478138492388E-5</v>
      </c>
      <c r="J473" s="21">
        <v>4.4746367429103122E-5</v>
      </c>
      <c r="K473" s="21">
        <v>4.800949550858274E-5</v>
      </c>
      <c r="L473" s="21">
        <v>7.8283790644899679E-4</v>
      </c>
      <c r="M473" s="21">
        <v>4.5011831038304327E-5</v>
      </c>
      <c r="N473" s="21">
        <v>9.6252548865754291E-5</v>
      </c>
      <c r="O473" s="21">
        <v>5.3141287553111095E-5</v>
      </c>
      <c r="P473" s="21">
        <v>7.0797849915495967E-5</v>
      </c>
      <c r="Q473" s="21">
        <v>8.7920248198616904E-5</v>
      </c>
      <c r="R473" s="21">
        <v>8.9860628935100638E-5</v>
      </c>
      <c r="S473" s="21">
        <v>4.522269184041774E-5</v>
      </c>
      <c r="T473" s="21">
        <v>1.096160451734504E-4</v>
      </c>
      <c r="U473" s="21">
        <v>2.0226180712131159E-4</v>
      </c>
      <c r="V473" s="21">
        <v>8.5419551397290799E-5</v>
      </c>
      <c r="W473" s="21">
        <v>1.4917167029577556E-4</v>
      </c>
      <c r="X473" s="21">
        <v>1.4073587992268193E-4</v>
      </c>
      <c r="Y473" s="21">
        <v>9.1873263649493045E-5</v>
      </c>
      <c r="Z473" s="21">
        <v>5.3125015177553073E-5</v>
      </c>
    </row>
    <row r="474" spans="1:26" x14ac:dyDescent="0.2">
      <c r="A474" t="s">
        <v>911</v>
      </c>
      <c r="C474" s="21">
        <v>5.4806325901179893E-5</v>
      </c>
      <c r="D474" s="21">
        <v>8.432806804545715E-5</v>
      </c>
      <c r="E474" s="21">
        <v>6.6438400505056098E-5</v>
      </c>
      <c r="F474" s="21">
        <v>5.7842347574599398E-5</v>
      </c>
      <c r="G474" s="21">
        <v>8.046001718819737E-5</v>
      </c>
      <c r="H474" s="21">
        <v>3.303394353670735E-5</v>
      </c>
      <c r="I474" s="21">
        <v>1.6357444174859733E-4</v>
      </c>
      <c r="J474" s="21">
        <v>3.1246019301637957E-5</v>
      </c>
      <c r="K474" s="21">
        <v>2.0622484800484137E-5</v>
      </c>
      <c r="L474" s="21">
        <v>4.547041620239921E-4</v>
      </c>
      <c r="M474" s="21">
        <v>2.3015052116323792E-5</v>
      </c>
      <c r="N474" s="21">
        <v>8.4601069415699036E-4</v>
      </c>
      <c r="O474" s="21">
        <v>1.9020721893792886E-5</v>
      </c>
      <c r="P474" s="21">
        <v>6.092012844712752E-5</v>
      </c>
      <c r="Q474" s="21">
        <v>7.6202337288768502E-5</v>
      </c>
      <c r="R474" s="21">
        <v>7.5179150727990479E-5</v>
      </c>
      <c r="S474" s="21">
        <v>4.5325968549099474E-5</v>
      </c>
      <c r="T474" s="21">
        <v>1.7386720350003943E-4</v>
      </c>
      <c r="U474" s="21">
        <v>1.5182439753540458E-4</v>
      </c>
      <c r="V474" s="21">
        <v>1.7664834333338087E-5</v>
      </c>
      <c r="W474" s="21">
        <v>2.3901493545608832E-5</v>
      </c>
      <c r="X474" s="21">
        <v>2.686924704102419E-5</v>
      </c>
      <c r="Y474" s="21">
        <v>2.6961335876400069E-5</v>
      </c>
      <c r="Z474" s="21">
        <v>1.8416519000671281E-5</v>
      </c>
    </row>
    <row r="475" spans="1:26" x14ac:dyDescent="0.2">
      <c r="A475" t="s">
        <v>664</v>
      </c>
      <c r="C475" s="21">
        <v>3.0382111389363841E-4</v>
      </c>
      <c r="D475" s="21">
        <v>8.339435950104606E-5</v>
      </c>
      <c r="E475" s="21">
        <v>9.432888324022115E-5</v>
      </c>
      <c r="F475" s="21">
        <v>5.060854360305048E-5</v>
      </c>
      <c r="G475" s="21">
        <v>1.213507861730684E-4</v>
      </c>
      <c r="H475" s="21">
        <v>5.1378437305884509E-6</v>
      </c>
      <c r="I475" s="21">
        <v>5.4331813104347096E-5</v>
      </c>
      <c r="J475" s="21">
        <v>5.0216038157969516E-6</v>
      </c>
      <c r="K475" s="21">
        <v>4.0436779482585398E-6</v>
      </c>
      <c r="L475" s="21">
        <v>1.2296139539829141E-4</v>
      </c>
      <c r="M475" s="21">
        <v>3.4722506433910925E-6</v>
      </c>
      <c r="N475" s="21">
        <v>3.3847750870681411E-5</v>
      </c>
      <c r="O475" s="21">
        <v>3.2764426404022438E-6</v>
      </c>
      <c r="P475" s="21">
        <v>1.3540145656124676E-4</v>
      </c>
      <c r="Q475" s="21">
        <v>1.0089535130050258E-4</v>
      </c>
      <c r="R475" s="21">
        <v>8.3870811212382175E-5</v>
      </c>
      <c r="S475" s="21">
        <v>6.916829156118028E-6</v>
      </c>
      <c r="T475" s="21">
        <v>2.2088624167181721E-5</v>
      </c>
      <c r="U475" s="21">
        <v>1.5306552280066337E-3</v>
      </c>
      <c r="V475" s="21">
        <v>3.7363513661151011E-6</v>
      </c>
      <c r="W475" s="21">
        <v>3.9529215387828057E-6</v>
      </c>
      <c r="X475" s="21">
        <v>5.160414702950016E-6</v>
      </c>
      <c r="Y475" s="21">
        <v>4.5078667255120771E-6</v>
      </c>
      <c r="Z475" s="21">
        <v>4.0193704896268179E-6</v>
      </c>
    </row>
    <row r="476" spans="1:26" x14ac:dyDescent="0.2">
      <c r="A476" t="s">
        <v>1690</v>
      </c>
      <c r="C476" s="21">
        <v>5.5492690942738039E-5</v>
      </c>
      <c r="D476" s="21">
        <v>8.0036843650790237E-5</v>
      </c>
      <c r="E476" s="21">
        <v>6.1032940801073223E-5</v>
      </c>
      <c r="F476" s="21">
        <v>4.8744932041339554E-5</v>
      </c>
      <c r="G476" s="21">
        <v>7.4989516578997091E-5</v>
      </c>
      <c r="H476" s="21">
        <v>1.6745912368309043E-5</v>
      </c>
      <c r="I476" s="21">
        <v>2.7262635624782978E-4</v>
      </c>
      <c r="J476" s="21">
        <v>1.0991399831959742E-5</v>
      </c>
      <c r="K476" s="21">
        <v>7.4880892720941464E-6</v>
      </c>
      <c r="L476" s="21">
        <v>5.7135841773587953E-4</v>
      </c>
      <c r="M476" s="21">
        <v>1.3007784484578088E-5</v>
      </c>
      <c r="N476" s="21">
        <v>1.5958301488094516E-3</v>
      </c>
      <c r="O476" s="21">
        <v>1.036612222087929E-5</v>
      </c>
      <c r="P476" s="21">
        <v>4.9523320858053614E-5</v>
      </c>
      <c r="Q476" s="21">
        <v>7.0385548030736051E-5</v>
      </c>
      <c r="R476" s="21">
        <v>6.674558769635237E-5</v>
      </c>
      <c r="S476" s="21">
        <v>1.3864894743441147E-5</v>
      </c>
      <c r="T476" s="21">
        <v>3.0968142334149382E-4</v>
      </c>
      <c r="U476" s="21">
        <v>1.679945387663003E-4</v>
      </c>
      <c r="V476" s="21">
        <v>3.7500528140463234E-6</v>
      </c>
      <c r="W476" s="21">
        <v>7.534339387556935E-6</v>
      </c>
      <c r="X476" s="21">
        <v>9.2197807244580197E-6</v>
      </c>
      <c r="Y476" s="21">
        <v>6.3776170736042641E-6</v>
      </c>
      <c r="Z476" s="21">
        <v>4.5854831801576387E-6</v>
      </c>
    </row>
    <row r="477" spans="1:26" x14ac:dyDescent="0.2">
      <c r="A477" t="s">
        <v>1567</v>
      </c>
      <c r="C477" s="21">
        <v>5.7632866970602602E-5</v>
      </c>
      <c r="D477" s="21">
        <v>7.9821609302362071E-5</v>
      </c>
      <c r="E477" s="21">
        <v>6.2158958755727137E-5</v>
      </c>
      <c r="F477" s="21">
        <v>3.7974550719279763E-5</v>
      </c>
      <c r="G477" s="21">
        <v>4.8777321484972192E-5</v>
      </c>
      <c r="H477" s="21">
        <v>6.7410755125889912E-7</v>
      </c>
      <c r="I477" s="21">
        <v>2.3297322553648088E-4</v>
      </c>
      <c r="J477" s="21">
        <v>3.0087235239730205E-8</v>
      </c>
      <c r="K477" s="21">
        <v>0</v>
      </c>
      <c r="L477" s="21">
        <v>4.6400182695766561E-4</v>
      </c>
      <c r="M477" s="21">
        <v>3.3656403156682063E-7</v>
      </c>
      <c r="N477" s="21">
        <v>1.5018100388565663E-4</v>
      </c>
      <c r="O477" s="21">
        <v>5.0441128829042077E-7</v>
      </c>
      <c r="P477" s="21">
        <v>1.1104448864765306E-4</v>
      </c>
      <c r="Q477" s="21">
        <v>1.3172732392791378E-4</v>
      </c>
      <c r="R477" s="21">
        <v>1.0817879200718314E-4</v>
      </c>
      <c r="S477" s="21">
        <v>6.6112104657239782E-6</v>
      </c>
      <c r="T477" s="21">
        <v>8.8883719299828723E-4</v>
      </c>
      <c r="U477" s="21">
        <v>4.4497679192601563E-4</v>
      </c>
      <c r="V477" s="21">
        <v>6.2385722897751978E-7</v>
      </c>
      <c r="W477" s="21">
        <v>1.6601020777872193E-6</v>
      </c>
      <c r="X477" s="21">
        <v>3.5574785278645965E-7</v>
      </c>
      <c r="Y477" s="21">
        <v>5.6026814201604144E-7</v>
      </c>
      <c r="Z477" s="21">
        <v>1.6007127670706345E-6</v>
      </c>
    </row>
    <row r="478" spans="1:26" x14ac:dyDescent="0.2">
      <c r="A478" t="s">
        <v>1185</v>
      </c>
      <c r="C478" s="21">
        <v>1.3514219277815446E-4</v>
      </c>
      <c r="D478" s="21">
        <v>7.9615076170012737E-5</v>
      </c>
      <c r="E478" s="21">
        <v>8.0503641607201069E-5</v>
      </c>
      <c r="F478" s="21">
        <v>3.3321992925467495E-5</v>
      </c>
      <c r="G478" s="21">
        <v>6.4241492542745356E-5</v>
      </c>
      <c r="H478" s="21">
        <v>8.1446581102646381E-8</v>
      </c>
      <c r="I478" s="21">
        <v>4.2103546698463389E-5</v>
      </c>
      <c r="J478" s="21">
        <v>8.3877817456232661E-9</v>
      </c>
      <c r="K478" s="21">
        <v>8.5740645460502418E-9</v>
      </c>
      <c r="L478" s="21">
        <v>3.0607849853166858E-5</v>
      </c>
      <c r="M478" s="21">
        <v>2.0493443929913483E-8</v>
      </c>
      <c r="N478" s="21">
        <v>7.3747154281269257E-7</v>
      </c>
      <c r="O478" s="21">
        <v>1.0874930049578121E-8</v>
      </c>
      <c r="P478" s="21">
        <v>1.1101472435982529E-4</v>
      </c>
      <c r="Q478" s="21">
        <v>7.0816009721071327E-5</v>
      </c>
      <c r="R478" s="21">
        <v>7.463091739363489E-5</v>
      </c>
      <c r="S478" s="21">
        <v>9.8388182128764776E-8</v>
      </c>
      <c r="T478" s="21">
        <v>9.1200561986950582E-6</v>
      </c>
      <c r="U478" s="21">
        <v>1.4015662381650948E-3</v>
      </c>
      <c r="V478" s="21">
        <v>4.4355472064584028E-7</v>
      </c>
      <c r="W478" s="21">
        <v>8.3675486845338196E-7</v>
      </c>
      <c r="X478" s="21">
        <v>9.3558878329570625E-7</v>
      </c>
      <c r="Y478" s="21">
        <v>3.8632887095875889E-7</v>
      </c>
      <c r="Z478" s="21">
        <v>2.0288742007112586E-7</v>
      </c>
    </row>
    <row r="479" spans="1:26" x14ac:dyDescent="0.2">
      <c r="A479" t="s">
        <v>651</v>
      </c>
      <c r="C479" s="21">
        <v>3.4563438272249426E-5</v>
      </c>
      <c r="D479" s="21">
        <v>7.8397291145658704E-5</v>
      </c>
      <c r="E479" s="21">
        <v>4.949773359858668E-5</v>
      </c>
      <c r="F479" s="21">
        <v>4.1095200578700193E-5</v>
      </c>
      <c r="G479" s="21">
        <v>5.5806573418269336E-5</v>
      </c>
      <c r="H479" s="21">
        <v>8.9996579715311647E-6</v>
      </c>
      <c r="I479" s="21">
        <v>2.6080168042041425E-4</v>
      </c>
      <c r="J479" s="21">
        <v>7.2629587198444618E-6</v>
      </c>
      <c r="K479" s="21">
        <v>6.279540444100422E-6</v>
      </c>
      <c r="L479" s="21">
        <v>4.6321839521206516E-4</v>
      </c>
      <c r="M479" s="21">
        <v>9.3962841706533234E-6</v>
      </c>
      <c r="N479" s="21">
        <v>1.8049915170075255E-4</v>
      </c>
      <c r="O479" s="21">
        <v>1.1477565159656089E-5</v>
      </c>
      <c r="P479" s="21">
        <v>6.1026496500876499E-5</v>
      </c>
      <c r="Q479" s="21">
        <v>5.8619513050545606E-5</v>
      </c>
      <c r="R479" s="21">
        <v>7.565190698311479E-5</v>
      </c>
      <c r="S479" s="21">
        <v>9.2441962998412449E-6</v>
      </c>
      <c r="T479" s="21">
        <v>6.7210308410972641E-4</v>
      </c>
      <c r="U479" s="21">
        <v>1.4339109434047487E-4</v>
      </c>
      <c r="V479" s="21">
        <v>8.9474706907242077E-6</v>
      </c>
      <c r="W479" s="21">
        <v>2.2901209829516436E-5</v>
      </c>
      <c r="X479" s="21">
        <v>9.3928242126921549E-6</v>
      </c>
      <c r="Y479" s="21">
        <v>2.0443965295427074E-5</v>
      </c>
      <c r="Z479" s="21">
        <v>1.0363058323018043E-5</v>
      </c>
    </row>
    <row r="480" spans="1:26" x14ac:dyDescent="0.2">
      <c r="A480" t="s">
        <v>1074</v>
      </c>
      <c r="C480" s="21">
        <v>3.1652963445653946E-5</v>
      </c>
      <c r="D480" s="21">
        <v>7.7231942210200939E-5</v>
      </c>
      <c r="E480" s="21">
        <v>6.3698233294476293E-5</v>
      </c>
      <c r="F480" s="21">
        <v>4.8286518279381887E-5</v>
      </c>
      <c r="G480" s="21">
        <v>8.1660196531538399E-5</v>
      </c>
      <c r="H480" s="21">
        <v>1.8224650481973844E-5</v>
      </c>
      <c r="I480" s="21">
        <v>1.3895038462718326E-4</v>
      </c>
      <c r="J480" s="21">
        <v>9.5481198188448457E-6</v>
      </c>
      <c r="K480" s="21">
        <v>8.4983770582548623E-6</v>
      </c>
      <c r="L480" s="21">
        <v>3.7451549684784164E-4</v>
      </c>
      <c r="M480" s="21">
        <v>1.2412937742951391E-5</v>
      </c>
      <c r="N480" s="21">
        <v>8.9630562209278822E-4</v>
      </c>
      <c r="O480" s="21">
        <v>1.0533091374612372E-5</v>
      </c>
      <c r="P480" s="21">
        <v>3.0372355991805438E-5</v>
      </c>
      <c r="Q480" s="21">
        <v>4.2586858660387905E-5</v>
      </c>
      <c r="R480" s="21">
        <v>5.4608776437033282E-5</v>
      </c>
      <c r="S480" s="21">
        <v>1.9242822643845259E-5</v>
      </c>
      <c r="T480" s="21">
        <v>1.609029918215973E-4</v>
      </c>
      <c r="U480" s="21">
        <v>6.6165191139161289E-5</v>
      </c>
      <c r="V480" s="21">
        <v>1.1294058387969405E-5</v>
      </c>
      <c r="W480" s="21">
        <v>1.8722459239707045E-5</v>
      </c>
      <c r="X480" s="21">
        <v>1.9200799810685227E-5</v>
      </c>
      <c r="Y480" s="21">
        <v>1.3247738721491759E-5</v>
      </c>
      <c r="Z480" s="21">
        <v>1.3043882715353059E-5</v>
      </c>
    </row>
    <row r="481" spans="1:26" x14ac:dyDescent="0.2">
      <c r="A481" t="s">
        <v>1295</v>
      </c>
      <c r="C481" s="21">
        <v>2.8821200515117911E-5</v>
      </c>
      <c r="D481" s="21">
        <v>7.6704194768597575E-5</v>
      </c>
      <c r="E481" s="21">
        <v>5.0529396112854326E-5</v>
      </c>
      <c r="F481" s="21">
        <v>3.8640159360448858E-5</v>
      </c>
      <c r="G481" s="21">
        <v>4.2053149466080468E-5</v>
      </c>
      <c r="H481" s="21">
        <v>3.8781354798500643E-6</v>
      </c>
      <c r="I481" s="21">
        <v>5.9708468376909853E-4</v>
      </c>
      <c r="J481" s="21">
        <v>2.0077228108367282E-6</v>
      </c>
      <c r="K481" s="21">
        <v>3.0005720592443856E-6</v>
      </c>
      <c r="L481" s="21">
        <v>1.6951749442312017E-4</v>
      </c>
      <c r="M481" s="21">
        <v>2.7433517421371693E-6</v>
      </c>
      <c r="N481" s="21">
        <v>8.0069986520004774E-5</v>
      </c>
      <c r="O481" s="21">
        <v>2.4959953176237387E-6</v>
      </c>
      <c r="P481" s="21">
        <v>4.4389602367732244E-5</v>
      </c>
      <c r="Q481" s="21">
        <v>6.5543268535853106E-5</v>
      </c>
      <c r="R481" s="21">
        <v>4.6557248238175128E-5</v>
      </c>
      <c r="S481" s="21">
        <v>4.7706362926424352E-6</v>
      </c>
      <c r="T481" s="21">
        <v>2.8941971673397297E-4</v>
      </c>
      <c r="U481" s="21">
        <v>1.970193598112782E-4</v>
      </c>
      <c r="V481" s="21">
        <v>1.8918670039199698E-6</v>
      </c>
      <c r="W481" s="21">
        <v>2.3249151021372201E-6</v>
      </c>
      <c r="X481" s="21">
        <v>2.8039929796205992E-6</v>
      </c>
      <c r="Y481" s="21">
        <v>2.2157294490835914E-6</v>
      </c>
      <c r="Z481" s="21">
        <v>1.8959306397114361E-6</v>
      </c>
    </row>
    <row r="482" spans="1:26" x14ac:dyDescent="0.2">
      <c r="A482" t="s">
        <v>1921</v>
      </c>
      <c r="C482" s="21">
        <v>1.0610420821922635E-4</v>
      </c>
      <c r="D482" s="21">
        <v>7.559613182340019E-5</v>
      </c>
      <c r="E482" s="21">
        <v>7.9814464544618612E-5</v>
      </c>
      <c r="F482" s="21">
        <v>8.4229873849322041E-5</v>
      </c>
      <c r="G482" s="21">
        <v>7.1380904941108808E-5</v>
      </c>
      <c r="H482" s="21">
        <v>1.1827570617506725E-4</v>
      </c>
      <c r="I482" s="21">
        <v>1.6218329065739487E-4</v>
      </c>
      <c r="J482" s="21">
        <v>9.4796247911955442E-5</v>
      </c>
      <c r="K482" s="21">
        <v>4.1864644649225436E-4</v>
      </c>
      <c r="L482" s="21">
        <v>1.5028352659937614E-4</v>
      </c>
      <c r="M482" s="21">
        <v>3.4120483917939807E-4</v>
      </c>
      <c r="N482" s="21">
        <v>2.0927191374454145E-4</v>
      </c>
      <c r="O482" s="21">
        <v>4.0158995227269873E-4</v>
      </c>
      <c r="P482" s="21">
        <v>7.5639055001013047E-5</v>
      </c>
      <c r="Q482" s="21">
        <v>8.7073844217523929E-5</v>
      </c>
      <c r="R482" s="21">
        <v>8.2578023863632229E-5</v>
      </c>
      <c r="S482" s="21">
        <v>6.6987958361830176E-5</v>
      </c>
      <c r="T482" s="21">
        <v>8.3433234412738825E-5</v>
      </c>
      <c r="U482" s="21">
        <v>5.0178925007485566E-5</v>
      </c>
      <c r="V482" s="21">
        <v>5.1857433784537196E-5</v>
      </c>
      <c r="W482" s="21">
        <v>2.3401173522595938E-5</v>
      </c>
      <c r="X482" s="21">
        <v>5.0584485413204399E-5</v>
      </c>
      <c r="Y482" s="21">
        <v>5.9794399962575135E-5</v>
      </c>
      <c r="Z482" s="21">
        <v>2.6469301318528956E-5</v>
      </c>
    </row>
    <row r="483" spans="1:26" x14ac:dyDescent="0.2">
      <c r="A483" t="s">
        <v>822</v>
      </c>
      <c r="C483" s="21">
        <v>1.2141958478030764E-3</v>
      </c>
      <c r="D483" s="21">
        <v>7.3571781148439177E-5</v>
      </c>
      <c r="E483" s="21">
        <v>8.1802180750700532E-4</v>
      </c>
      <c r="F483" s="21">
        <v>7.4968245332218954E-5</v>
      </c>
      <c r="G483" s="21">
        <v>6.4826022923488498E-5</v>
      </c>
      <c r="H483" s="21">
        <v>1.3733474878410034E-4</v>
      </c>
      <c r="I483" s="21">
        <v>6.4087641930184666E-5</v>
      </c>
      <c r="J483" s="21">
        <v>1.3115512192543279E-4</v>
      </c>
      <c r="K483" s="21">
        <v>1.1880662713237679E-4</v>
      </c>
      <c r="L483" s="21">
        <v>1.2514251457821752E-2</v>
      </c>
      <c r="M483" s="21">
        <v>1.0903666385704806E-4</v>
      </c>
      <c r="N483" s="21">
        <v>3.3599491874270008E-5</v>
      </c>
      <c r="O483" s="21">
        <v>4.4647172797668607E-3</v>
      </c>
      <c r="P483" s="21">
        <v>8.2360121844756023E-3</v>
      </c>
      <c r="Q483" s="21">
        <v>8.2474331339284728E-5</v>
      </c>
      <c r="R483" s="21">
        <v>2.6299569707243387E-4</v>
      </c>
      <c r="S483" s="21">
        <v>1.2093757288715696E-2</v>
      </c>
      <c r="T483" s="21">
        <v>1.1967160587858116E-2</v>
      </c>
      <c r="U483" s="21">
        <v>4.1645653116152583E-5</v>
      </c>
      <c r="V483" s="21">
        <v>7.0509314333543037E-3</v>
      </c>
      <c r="W483" s="21">
        <v>1.5469238979382515E-4</v>
      </c>
      <c r="X483" s="21">
        <v>1.8593734006716809E-4</v>
      </c>
      <c r="Y483" s="21">
        <v>1.0545768924597472E-4</v>
      </c>
      <c r="Z483" s="21">
        <v>1.9759938446036705E-3</v>
      </c>
    </row>
    <row r="484" spans="1:26" x14ac:dyDescent="0.2">
      <c r="A484" t="s">
        <v>736</v>
      </c>
      <c r="C484" s="21">
        <v>1.4762745797762298E-4</v>
      </c>
      <c r="D484" s="21">
        <v>7.3303295436704668E-5</v>
      </c>
      <c r="E484" s="21">
        <v>1.1622552453387958E-4</v>
      </c>
      <c r="F484" s="21">
        <v>1.5377847605647335E-4</v>
      </c>
      <c r="G484" s="21">
        <v>7.5515266017664519E-5</v>
      </c>
      <c r="H484" s="21">
        <v>2.1809064013954813E-4</v>
      </c>
      <c r="I484" s="21">
        <v>1.4654050289399976E-4</v>
      </c>
      <c r="J484" s="21">
        <v>1.7754464295471271E-4</v>
      </c>
      <c r="K484" s="21">
        <v>1.2329949121225932E-4</v>
      </c>
      <c r="L484" s="21">
        <v>3.1221350452492477E-5</v>
      </c>
      <c r="M484" s="21">
        <v>1.5296732338442414E-4</v>
      </c>
      <c r="N484" s="21">
        <v>4.9905250383885877E-5</v>
      </c>
      <c r="O484" s="21">
        <v>1.7764618702773881E-4</v>
      </c>
      <c r="P484" s="21">
        <v>1.6148950636244718E-4</v>
      </c>
      <c r="Q484" s="21">
        <v>1.4571648468914312E-4</v>
      </c>
      <c r="R484" s="21">
        <v>1.3996938805569466E-4</v>
      </c>
      <c r="S484" s="21">
        <v>2.0558242206875329E-4</v>
      </c>
      <c r="T484" s="21">
        <v>1.0556493278342915E-4</v>
      </c>
      <c r="U484" s="21">
        <v>8.6314031881931069E-5</v>
      </c>
      <c r="V484" s="21">
        <v>5.4862144631825363E-4</v>
      </c>
      <c r="W484" s="21">
        <v>6.8840524059663702E-4</v>
      </c>
      <c r="X484" s="21">
        <v>4.615089654521347E-4</v>
      </c>
      <c r="Y484" s="21">
        <v>3.6599493773112156E-4</v>
      </c>
      <c r="Z484" s="21">
        <v>8.106408532333394E-4</v>
      </c>
    </row>
    <row r="485" spans="1:26" x14ac:dyDescent="0.2">
      <c r="A485" t="s">
        <v>1067</v>
      </c>
      <c r="C485" s="21">
        <v>3.4790471525514744E-5</v>
      </c>
      <c r="D485" s="21">
        <v>7.052836499797195E-5</v>
      </c>
      <c r="E485" s="21">
        <v>4.8830847207242937E-5</v>
      </c>
      <c r="F485" s="21">
        <v>3.7760811857349778E-5</v>
      </c>
      <c r="G485" s="21">
        <v>6.6982310388588451E-5</v>
      </c>
      <c r="H485" s="21">
        <v>7.3345757651655459E-6</v>
      </c>
      <c r="I485" s="21">
        <v>1.2618850254596096E-4</v>
      </c>
      <c r="J485" s="21">
        <v>4.0289155254296617E-6</v>
      </c>
      <c r="K485" s="21">
        <v>3.0429754303812736E-6</v>
      </c>
      <c r="L485" s="21">
        <v>3.7351949177559095E-4</v>
      </c>
      <c r="M485" s="21">
        <v>7.5227669141639952E-6</v>
      </c>
      <c r="N485" s="21">
        <v>8.7224272392930785E-4</v>
      </c>
      <c r="O485" s="21">
        <v>3.6934616987433579E-6</v>
      </c>
      <c r="P485" s="21">
        <v>3.1947033254843646E-5</v>
      </c>
      <c r="Q485" s="21">
        <v>3.9646331068794578E-5</v>
      </c>
      <c r="R485" s="21">
        <v>5.2043550540014879E-5</v>
      </c>
      <c r="S485" s="21">
        <v>9.5840037935525642E-6</v>
      </c>
      <c r="T485" s="21">
        <v>2.0132572660778205E-4</v>
      </c>
      <c r="U485" s="21">
        <v>1.1196785089637262E-4</v>
      </c>
      <c r="V485" s="21">
        <v>2.0867819111976651E-6</v>
      </c>
      <c r="W485" s="21">
        <v>5.232240924263846E-6</v>
      </c>
      <c r="X485" s="21">
        <v>2.947159372159827E-6</v>
      </c>
      <c r="Y485" s="21">
        <v>3.1174725810536762E-6</v>
      </c>
      <c r="Z485" s="21">
        <v>2.6599849400724403E-6</v>
      </c>
    </row>
    <row r="486" spans="1:26" x14ac:dyDescent="0.2">
      <c r="A486" t="s">
        <v>1850</v>
      </c>
      <c r="C486" s="21">
        <v>6.5602437029034828E-5</v>
      </c>
      <c r="D486" s="21">
        <v>7.0135663089879993E-5</v>
      </c>
      <c r="E486" s="21">
        <v>6.7390412748546594E-5</v>
      </c>
      <c r="F486" s="21">
        <v>7.5889265903083478E-5</v>
      </c>
      <c r="G486" s="21">
        <v>6.4410084656471884E-5</v>
      </c>
      <c r="H486" s="21">
        <v>1.1784709305005536E-4</v>
      </c>
      <c r="I486" s="21">
        <v>8.103145309412017E-5</v>
      </c>
      <c r="J486" s="21">
        <v>8.9998225879383477E-5</v>
      </c>
      <c r="K486" s="21">
        <v>7.9303409347603702E-5</v>
      </c>
      <c r="L486" s="21">
        <v>7.2768816440650213E-5</v>
      </c>
      <c r="M486" s="21">
        <v>1.0195633066103394E-4</v>
      </c>
      <c r="N486" s="21">
        <v>9.466469123363511E-5</v>
      </c>
      <c r="O486" s="21">
        <v>9.5391851158853409E-5</v>
      </c>
      <c r="P486" s="21">
        <v>4.0428209113913064E-4</v>
      </c>
      <c r="Q486" s="21">
        <v>5.8332806330919495E-4</v>
      </c>
      <c r="R486" s="21">
        <v>3.9133176041163207E-4</v>
      </c>
      <c r="S486" s="21">
        <v>3.6648009179015791E-4</v>
      </c>
      <c r="T486" s="21">
        <v>2.3034354341466972E-4</v>
      </c>
      <c r="U486" s="21">
        <v>4.0888243735375462E-4</v>
      </c>
      <c r="V486" s="21">
        <v>1.1153018132154454E-4</v>
      </c>
      <c r="W486" s="21">
        <v>1.3088454687808611E-4</v>
      </c>
      <c r="X486" s="21">
        <v>1.1253866834346874E-4</v>
      </c>
      <c r="Y486" s="21">
        <v>1.4702766004796617E-4</v>
      </c>
      <c r="Z486" s="21">
        <v>1.0758474192448136E-4</v>
      </c>
    </row>
    <row r="487" spans="1:26" x14ac:dyDescent="0.2">
      <c r="A487" t="s">
        <v>2009</v>
      </c>
      <c r="C487" s="21">
        <v>5.4216442245487671E-5</v>
      </c>
      <c r="D487" s="21">
        <v>6.8194067088527596E-5</v>
      </c>
      <c r="E487" s="21">
        <v>5.5914870794560517E-5</v>
      </c>
      <c r="F487" s="21">
        <v>7.8276306942857545E-5</v>
      </c>
      <c r="G487" s="21">
        <v>5.152432434169966E-5</v>
      </c>
      <c r="H487" s="21">
        <v>6.9466821480852379E-5</v>
      </c>
      <c r="I487" s="21">
        <v>5.8109506256562912E-5</v>
      </c>
      <c r="J487" s="21">
        <v>9.3375011950368029E-5</v>
      </c>
      <c r="K487" s="21">
        <v>1.4190705275850423E-4</v>
      </c>
      <c r="L487" s="21">
        <v>1.0674470876588563E-5</v>
      </c>
      <c r="M487" s="21">
        <v>1.1345458447058502E-4</v>
      </c>
      <c r="N487" s="21">
        <v>9.4564709622545304E-6</v>
      </c>
      <c r="O487" s="21">
        <v>8.208727234014054E-5</v>
      </c>
      <c r="P487" s="21">
        <v>5.8794272725514969E-5</v>
      </c>
      <c r="Q487" s="21">
        <v>6.5772859851773787E-5</v>
      </c>
      <c r="R487" s="21">
        <v>7.8020556124801444E-5</v>
      </c>
      <c r="S487" s="21">
        <v>7.7806113501430456E-5</v>
      </c>
      <c r="T487" s="21">
        <v>3.3226267590399034E-5</v>
      </c>
      <c r="U487" s="21">
        <v>4.0797048581770188E-5</v>
      </c>
      <c r="V487" s="21">
        <v>1.0694546175218334E-3</v>
      </c>
      <c r="W487" s="21">
        <v>1.8788359906464066E-4</v>
      </c>
      <c r="X487" s="21">
        <v>1.3443460205169101E-4</v>
      </c>
      <c r="Y487" s="21">
        <v>1.5939651850313514E-4</v>
      </c>
      <c r="Z487" s="21">
        <v>1.4454871173228792E-4</v>
      </c>
    </row>
    <row r="488" spans="1:26" x14ac:dyDescent="0.2">
      <c r="A488" t="s">
        <v>1230</v>
      </c>
      <c r="C488" s="21">
        <v>3.9698696179719223E-4</v>
      </c>
      <c r="D488" s="21">
        <v>6.5641758854977707E-5</v>
      </c>
      <c r="E488" s="21">
        <v>8.6785460576653602E-5</v>
      </c>
      <c r="F488" s="21">
        <v>4.7974450482597458E-5</v>
      </c>
      <c r="G488" s="21">
        <v>1.1218472355383754E-4</v>
      </c>
      <c r="H488" s="21">
        <v>8.8252563527539325E-8</v>
      </c>
      <c r="I488" s="21">
        <v>1.0923374078125782E-5</v>
      </c>
      <c r="J488" s="21">
        <v>0</v>
      </c>
      <c r="K488" s="21">
        <v>0</v>
      </c>
      <c r="L488" s="21">
        <v>1.3335789156166743E-5</v>
      </c>
      <c r="M488" s="21">
        <v>0</v>
      </c>
      <c r="N488" s="21">
        <v>3.6268031229114898E-7</v>
      </c>
      <c r="O488" s="21">
        <v>0</v>
      </c>
      <c r="P488" s="21">
        <v>1.6090881513189812E-4</v>
      </c>
      <c r="Q488" s="21">
        <v>9.8432387099329461E-5</v>
      </c>
      <c r="R488" s="21">
        <v>8.4260505410263265E-5</v>
      </c>
      <c r="S488" s="21">
        <v>0</v>
      </c>
      <c r="T488" s="21">
        <v>8.3222296378555331E-7</v>
      </c>
      <c r="U488" s="21">
        <v>7.3283519675138031E-4</v>
      </c>
      <c r="V488" s="21">
        <v>9.8469756704402121E-9</v>
      </c>
      <c r="W488" s="21">
        <v>7.2709493581200352E-7</v>
      </c>
      <c r="X488" s="21">
        <v>1.0381913957685489E-7</v>
      </c>
      <c r="Y488" s="21">
        <v>5.0832746178784069E-9</v>
      </c>
      <c r="Z488" s="21">
        <v>1.0950324935772205E-8</v>
      </c>
    </row>
    <row r="489" spans="1:26" x14ac:dyDescent="0.2">
      <c r="A489" t="s">
        <v>1867</v>
      </c>
      <c r="C489" s="21">
        <v>6.8445344397187498E-5</v>
      </c>
      <c r="D489" s="21">
        <v>6.4841712982830136E-5</v>
      </c>
      <c r="E489" s="21">
        <v>6.401611423214404E-5</v>
      </c>
      <c r="F489" s="21">
        <v>6.4087362186593893E-5</v>
      </c>
      <c r="G489" s="21">
        <v>6.5322725765066151E-5</v>
      </c>
      <c r="H489" s="21">
        <v>1.1859172246278429E-4</v>
      </c>
      <c r="I489" s="21">
        <v>6.5564342335531245E-5</v>
      </c>
      <c r="J489" s="21">
        <v>1.0444981931608353E-4</v>
      </c>
      <c r="K489" s="21">
        <v>6.9280422408935603E-5</v>
      </c>
      <c r="L489" s="21">
        <v>5.6440884627713261E-5</v>
      </c>
      <c r="M489" s="21">
        <v>6.4821915124152233E-5</v>
      </c>
      <c r="N489" s="21">
        <v>4.8098955897393798E-5</v>
      </c>
      <c r="O489" s="21">
        <v>9.6259051621013793E-5</v>
      </c>
      <c r="P489" s="21">
        <v>9.6040691976275063E-5</v>
      </c>
      <c r="Q489" s="21">
        <v>1.3064836454014183E-4</v>
      </c>
      <c r="R489" s="21">
        <v>9.77513330125943E-5</v>
      </c>
      <c r="S489" s="21">
        <v>7.9255280956471696E-5</v>
      </c>
      <c r="T489" s="21">
        <v>6.249934149507324E-5</v>
      </c>
      <c r="U489" s="21">
        <v>5.0023427522538393E-5</v>
      </c>
      <c r="V489" s="21">
        <v>8.5096258392431691E-5</v>
      </c>
      <c r="W489" s="21">
        <v>1.5734922695414381E-4</v>
      </c>
      <c r="X489" s="21">
        <v>8.5224480984616579E-5</v>
      </c>
      <c r="Y489" s="21">
        <v>9.183082473608923E-5</v>
      </c>
      <c r="Z489" s="21">
        <v>7.085985499598797E-5</v>
      </c>
    </row>
    <row r="490" spans="1:26" x14ac:dyDescent="0.2">
      <c r="A490" t="s">
        <v>634</v>
      </c>
      <c r="C490" s="21">
        <v>2.6308654219051275E-4</v>
      </c>
      <c r="D490" s="21">
        <v>6.4057871824756919E-5</v>
      </c>
      <c r="E490" s="21">
        <v>8.6215674706010206E-5</v>
      </c>
      <c r="F490" s="21">
        <v>3.8092834072688202E-5</v>
      </c>
      <c r="G490" s="21">
        <v>7.8362226842420315E-5</v>
      </c>
      <c r="H490" s="21">
        <v>3.2317023289450104E-6</v>
      </c>
      <c r="I490" s="21">
        <v>6.1171383696642981E-5</v>
      </c>
      <c r="J490" s="21">
        <v>3.2177277793877554E-6</v>
      </c>
      <c r="K490" s="21">
        <v>1.9631690618963019E-6</v>
      </c>
      <c r="L490" s="21">
        <v>9.8880245431242158E-5</v>
      </c>
      <c r="M490" s="21">
        <v>2.1110507079054092E-6</v>
      </c>
      <c r="N490" s="21">
        <v>4.0472462457548813E-5</v>
      </c>
      <c r="O490" s="21">
        <v>1.8802611389559028E-6</v>
      </c>
      <c r="P490" s="21">
        <v>1.060134473240973E-4</v>
      </c>
      <c r="Q490" s="21">
        <v>8.0779211013288637E-5</v>
      </c>
      <c r="R490" s="21">
        <v>5.420996658499366E-5</v>
      </c>
      <c r="S490" s="21">
        <v>4.4505542488161301E-6</v>
      </c>
      <c r="T490" s="21">
        <v>2.5801219125074476E-5</v>
      </c>
      <c r="U490" s="21">
        <v>7.2838929672190114E-4</v>
      </c>
      <c r="V490" s="21">
        <v>2.1818087925080882E-6</v>
      </c>
      <c r="W490" s="21">
        <v>3.9141132444432944E-6</v>
      </c>
      <c r="X490" s="21">
        <v>3.8726019767243796E-6</v>
      </c>
      <c r="Y490" s="21">
        <v>3.6218762494253966E-6</v>
      </c>
      <c r="Z490" s="21">
        <v>2.614991856797634E-6</v>
      </c>
    </row>
    <row r="491" spans="1:26" x14ac:dyDescent="0.2">
      <c r="A491" t="s">
        <v>1950</v>
      </c>
      <c r="C491" s="21">
        <v>5.5793639988014433E-5</v>
      </c>
      <c r="D491" s="21">
        <v>6.2355347720464613E-5</v>
      </c>
      <c r="E491" s="21">
        <v>5.8929566445221652E-5</v>
      </c>
      <c r="F491" s="21">
        <v>8.6805228361656848E-5</v>
      </c>
      <c r="G491" s="21">
        <v>5.6746698394303139E-5</v>
      </c>
      <c r="H491" s="21">
        <v>1.0599511453205623E-4</v>
      </c>
      <c r="I491" s="21">
        <v>6.5195702446409554E-5</v>
      </c>
      <c r="J491" s="21">
        <v>7.6658218325649467E-5</v>
      </c>
      <c r="K491" s="21">
        <v>2.0168615488011141E-5</v>
      </c>
      <c r="L491" s="21">
        <v>1.2536082835839855E-5</v>
      </c>
      <c r="M491" s="21">
        <v>1.7716063379371783E-5</v>
      </c>
      <c r="N491" s="21">
        <v>1.9796572943405554E-5</v>
      </c>
      <c r="O491" s="21">
        <v>1.5225870530382942E-5</v>
      </c>
      <c r="P491" s="21">
        <v>4.885596720357419E-4</v>
      </c>
      <c r="Q491" s="21">
        <v>4.6379198458245091E-4</v>
      </c>
      <c r="R491" s="21">
        <v>6.2634701525285223E-4</v>
      </c>
      <c r="S491" s="21">
        <v>7.5052075178845936E-4</v>
      </c>
      <c r="T491" s="21">
        <v>2.8323850720327808E-4</v>
      </c>
      <c r="U491" s="21">
        <v>3.019228319126825E-4</v>
      </c>
      <c r="V491" s="21">
        <v>7.1815094943762767E-4</v>
      </c>
      <c r="W491" s="21">
        <v>3.799074294694077E-4</v>
      </c>
      <c r="X491" s="21">
        <v>8.1931843179918048E-4</v>
      </c>
      <c r="Y491" s="21">
        <v>6.308908901557082E-4</v>
      </c>
      <c r="Z491" s="21">
        <v>7.1347405987597751E-4</v>
      </c>
    </row>
    <row r="492" spans="1:26" x14ac:dyDescent="0.2">
      <c r="A492" t="s">
        <v>1498</v>
      </c>
      <c r="C492" s="21">
        <v>8.5209588797086259E-5</v>
      </c>
      <c r="D492" s="21">
        <v>6.1733934242645986E-5</v>
      </c>
      <c r="E492" s="21">
        <v>6.907012300752516E-5</v>
      </c>
      <c r="F492" s="21">
        <v>3.5892230229359992E-5</v>
      </c>
      <c r="G492" s="21">
        <v>6.7898538310498952E-5</v>
      </c>
      <c r="H492" s="21">
        <v>5.994602072736906E-6</v>
      </c>
      <c r="I492" s="21">
        <v>2.0118264130481925E-4</v>
      </c>
      <c r="J492" s="21">
        <v>4.0977989597974215E-6</v>
      </c>
      <c r="K492" s="21">
        <v>5.4776482440661431E-6</v>
      </c>
      <c r="L492" s="21">
        <v>4.029399579353961E-4</v>
      </c>
      <c r="M492" s="21">
        <v>5.2898998440926296E-6</v>
      </c>
      <c r="N492" s="21">
        <v>7.0934364504162751E-4</v>
      </c>
      <c r="O492" s="21">
        <v>3.9101915713875052E-6</v>
      </c>
      <c r="P492" s="21">
        <v>4.6328799767556212E-5</v>
      </c>
      <c r="Q492" s="21">
        <v>8.9708922925093868E-5</v>
      </c>
      <c r="R492" s="21">
        <v>4.5912093815129632E-5</v>
      </c>
      <c r="S492" s="21">
        <v>7.9744144075503814E-6</v>
      </c>
      <c r="T492" s="21">
        <v>1.4623271478410521E-4</v>
      </c>
      <c r="U492" s="21">
        <v>1.2513878514996428E-4</v>
      </c>
      <c r="V492" s="21">
        <v>3.0149762679369441E-6</v>
      </c>
      <c r="W492" s="21">
        <v>3.8370790158792853E-6</v>
      </c>
      <c r="X492" s="21">
        <v>5.0605995419280976E-6</v>
      </c>
      <c r="Y492" s="21">
        <v>5.1154458660973168E-6</v>
      </c>
      <c r="Z492" s="21">
        <v>2.1852092075136127E-6</v>
      </c>
    </row>
    <row r="493" spans="1:26" x14ac:dyDescent="0.2">
      <c r="A493" t="s">
        <v>2029</v>
      </c>
      <c r="C493" s="21">
        <v>1.0297439416098886E-4</v>
      </c>
      <c r="D493" s="21">
        <v>6.112786106245704E-5</v>
      </c>
      <c r="E493" s="21">
        <v>7.9738299984138022E-5</v>
      </c>
      <c r="F493" s="21">
        <v>5.6206341723127134E-5</v>
      </c>
      <c r="G493" s="21">
        <v>6.1146218451999491E-5</v>
      </c>
      <c r="H493" s="21">
        <v>7.0939275362170558E-5</v>
      </c>
      <c r="I493" s="21">
        <v>7.295065357447164E-5</v>
      </c>
      <c r="J493" s="21">
        <v>5.6111810340145373E-5</v>
      </c>
      <c r="K493" s="21">
        <v>4.2503993612020199E-5</v>
      </c>
      <c r="L493" s="21">
        <v>6.6815674659472755E-5</v>
      </c>
      <c r="M493" s="21">
        <v>5.2734378694430788E-5</v>
      </c>
      <c r="N493" s="21">
        <v>5.449414788837224E-5</v>
      </c>
      <c r="O493" s="21">
        <v>4.1723663446635947E-5</v>
      </c>
      <c r="P493" s="21">
        <v>8.6251109508796804E-5</v>
      </c>
      <c r="Q493" s="21">
        <v>1.0426016413236064E-4</v>
      </c>
      <c r="R493" s="21">
        <v>5.4175769817188201E-5</v>
      </c>
      <c r="S493" s="21">
        <v>5.1156030766026191E-5</v>
      </c>
      <c r="T493" s="21">
        <v>4.1400686504270128E-5</v>
      </c>
      <c r="U493" s="21">
        <v>8.5477892132062975E-4</v>
      </c>
      <c r="V493" s="21">
        <v>3.6607361569879679E-5</v>
      </c>
      <c r="W493" s="21">
        <v>7.1868060170021387E-5</v>
      </c>
      <c r="X493" s="21">
        <v>4.0462610370190635E-5</v>
      </c>
      <c r="Y493" s="21">
        <v>4.1005306479222898E-5</v>
      </c>
      <c r="Z493" s="21">
        <v>2.9806988581467832E-5</v>
      </c>
    </row>
    <row r="494" spans="1:26" x14ac:dyDescent="0.2">
      <c r="A494" t="s">
        <v>727</v>
      </c>
      <c r="C494" s="21">
        <v>9.2202889808220645E-5</v>
      </c>
      <c r="D494" s="21">
        <v>5.923074570640842E-5</v>
      </c>
      <c r="E494" s="21">
        <v>8.6234201456529723E-5</v>
      </c>
      <c r="F494" s="21">
        <v>1.1214366797119279E-4</v>
      </c>
      <c r="G494" s="21">
        <v>5.4523233134254645E-5</v>
      </c>
      <c r="H494" s="21">
        <v>1.7996703114875703E-4</v>
      </c>
      <c r="I494" s="21">
        <v>1.021667570517593E-4</v>
      </c>
      <c r="J494" s="21">
        <v>1.2790684427221841E-4</v>
      </c>
      <c r="K494" s="21">
        <v>9.3258772427081434E-6</v>
      </c>
      <c r="L494" s="21">
        <v>7.6246561572541058E-6</v>
      </c>
      <c r="M494" s="21">
        <v>1.917430880715246E-5</v>
      </c>
      <c r="N494" s="21">
        <v>4.1864332683811591E-6</v>
      </c>
      <c r="O494" s="21">
        <v>1.6060122000272032E-5</v>
      </c>
      <c r="P494" s="21">
        <v>1.5454276537024529E-4</v>
      </c>
      <c r="Q494" s="21">
        <v>7.774536365347293E-5</v>
      </c>
      <c r="R494" s="21">
        <v>1.0189378293381122E-4</v>
      </c>
      <c r="S494" s="21">
        <v>1.8187656833382879E-4</v>
      </c>
      <c r="T494" s="21">
        <v>9.2635542751098618E-5</v>
      </c>
      <c r="U494" s="21">
        <v>6.5210488282555713E-5</v>
      </c>
      <c r="V494" s="21">
        <v>1.9003982372098799E-4</v>
      </c>
      <c r="W494" s="21">
        <v>1.761945343630861E-4</v>
      </c>
      <c r="X494" s="21">
        <v>3.104788133619527E-4</v>
      </c>
      <c r="Y494" s="21">
        <v>2.7914408700971014E-4</v>
      </c>
      <c r="Z494" s="21">
        <v>3.2136178752513467E-4</v>
      </c>
    </row>
    <row r="495" spans="1:26" x14ac:dyDescent="0.2">
      <c r="A495" t="s">
        <v>1670</v>
      </c>
      <c r="C495" s="21">
        <v>6.0034090403775579E-5</v>
      </c>
      <c r="D495" s="21">
        <v>5.6103997188787234E-5</v>
      </c>
      <c r="E495" s="21">
        <v>5.9009822679087319E-5</v>
      </c>
      <c r="F495" s="21">
        <v>7.3947376651603937E-5</v>
      </c>
      <c r="G495" s="21">
        <v>4.5673019435632806E-5</v>
      </c>
      <c r="H495" s="21">
        <v>8.9432497749180828E-5</v>
      </c>
      <c r="I495" s="21">
        <v>6.7003545040956428E-5</v>
      </c>
      <c r="J495" s="21">
        <v>8.6176895545230823E-5</v>
      </c>
      <c r="K495" s="21">
        <v>6.010534078959745E-5</v>
      </c>
      <c r="L495" s="21">
        <v>2.684984103293109E-5</v>
      </c>
      <c r="M495" s="21">
        <v>7.0191727991890897E-5</v>
      </c>
      <c r="N495" s="21">
        <v>3.7600518371619655E-5</v>
      </c>
      <c r="O495" s="21">
        <v>6.8536798378461482E-5</v>
      </c>
      <c r="P495" s="21">
        <v>6.2774408610960828E-5</v>
      </c>
      <c r="Q495" s="21">
        <v>4.4918062024457475E-5</v>
      </c>
      <c r="R495" s="21">
        <v>5.8247469962170518E-5</v>
      </c>
      <c r="S495" s="21">
        <v>8.3791651354223973E-5</v>
      </c>
      <c r="T495" s="21">
        <v>4.5884050854738995E-5</v>
      </c>
      <c r="U495" s="21">
        <v>3.443756847042119E-5</v>
      </c>
      <c r="V495" s="21">
        <v>7.2086338141340341E-5</v>
      </c>
      <c r="W495" s="21">
        <v>8.3722722721333824E-5</v>
      </c>
      <c r="X495" s="21">
        <v>7.2147556246298411E-5</v>
      </c>
      <c r="Y495" s="21">
        <v>1.0093974202969232E-4</v>
      </c>
      <c r="Z495" s="21">
        <v>1.0171196825885062E-4</v>
      </c>
    </row>
    <row r="496" spans="1:26" x14ac:dyDescent="0.2">
      <c r="A496" t="s">
        <v>1530</v>
      </c>
      <c r="C496" s="21">
        <v>5.2806793931715342E-5</v>
      </c>
      <c r="D496" s="21">
        <v>5.3948186517915383E-5</v>
      </c>
      <c r="E496" s="21">
        <v>4.3811801523363154E-5</v>
      </c>
      <c r="F496" s="21">
        <v>3.1917051906260167E-5</v>
      </c>
      <c r="G496" s="21">
        <v>4.676488766345501E-5</v>
      </c>
      <c r="H496" s="21">
        <v>1.1534253054645913E-5</v>
      </c>
      <c r="I496" s="21">
        <v>3.701579212788976E-4</v>
      </c>
      <c r="J496" s="21">
        <v>5.7496232982946696E-6</v>
      </c>
      <c r="K496" s="21">
        <v>9.5255576941327969E-6</v>
      </c>
      <c r="L496" s="21">
        <v>1.3572985697718554E-3</v>
      </c>
      <c r="M496" s="21">
        <v>7.2388072817244314E-6</v>
      </c>
      <c r="N496" s="21">
        <v>4.3012420338969077E-4</v>
      </c>
      <c r="O496" s="21">
        <v>8.6343607282195938E-6</v>
      </c>
      <c r="P496" s="21">
        <v>3.5968004627445696E-5</v>
      </c>
      <c r="Q496" s="21">
        <v>4.6713449239381736E-5</v>
      </c>
      <c r="R496" s="21">
        <v>3.2563948095513102E-5</v>
      </c>
      <c r="S496" s="21">
        <v>1.324522264698321E-5</v>
      </c>
      <c r="T496" s="21">
        <v>1.0740018624787305E-4</v>
      </c>
      <c r="U496" s="21">
        <v>1.7811551776368475E-4</v>
      </c>
      <c r="V496" s="21">
        <v>3.4182930577155409E-6</v>
      </c>
      <c r="W496" s="21">
        <v>3.0080476914004333E-6</v>
      </c>
      <c r="X496" s="21">
        <v>3.9029633779342411E-6</v>
      </c>
      <c r="Y496" s="21">
        <v>3.3302721951381144E-6</v>
      </c>
      <c r="Z496" s="21">
        <v>2.5344938074310577E-6</v>
      </c>
    </row>
    <row r="497" spans="1:26" x14ac:dyDescent="0.2">
      <c r="A497" t="s">
        <v>606</v>
      </c>
      <c r="C497" s="21">
        <v>2.1245718430823633E-4</v>
      </c>
      <c r="D497" s="21">
        <v>5.3383824159261826E-5</v>
      </c>
      <c r="E497" s="21">
        <v>1.2015717366613366E-4</v>
      </c>
      <c r="F497" s="21">
        <v>3.5494269068193943E-5</v>
      </c>
      <c r="G497" s="21">
        <v>8.2100581578977146E-5</v>
      </c>
      <c r="H497" s="21">
        <v>6.4336545722850271E-7</v>
      </c>
      <c r="I497" s="21">
        <v>3.4155355515152569E-5</v>
      </c>
      <c r="J497" s="21">
        <v>2.8153668064638354E-7</v>
      </c>
      <c r="K497" s="21">
        <v>2.1909501390672056E-7</v>
      </c>
      <c r="L497" s="21">
        <v>3.3135659236648445E-5</v>
      </c>
      <c r="M497" s="21">
        <v>2.4455725122605048E-7</v>
      </c>
      <c r="N497" s="21">
        <v>5.1618622707129428E-6</v>
      </c>
      <c r="O497" s="21">
        <v>3.7515391550005552E-7</v>
      </c>
      <c r="P497" s="21">
        <v>6.7859862132828725E-5</v>
      </c>
      <c r="Q497" s="21">
        <v>9.6611985375988474E-5</v>
      </c>
      <c r="R497" s="21">
        <v>3.2286722166303241E-5</v>
      </c>
      <c r="S497" s="21">
        <v>2.7563957877195391E-7</v>
      </c>
      <c r="T497" s="21">
        <v>5.2954564166703129E-6</v>
      </c>
      <c r="U497" s="21">
        <v>3.9416135855479346E-4</v>
      </c>
      <c r="V497" s="21">
        <v>3.8224672310586794E-7</v>
      </c>
      <c r="W497" s="21">
        <v>5.1086149049953738E-7</v>
      </c>
      <c r="X497" s="21">
        <v>6.6566194878379079E-7</v>
      </c>
      <c r="Y497" s="21">
        <v>3.8465397318790812E-7</v>
      </c>
      <c r="Z497" s="21">
        <v>3.0986166831907547E-7</v>
      </c>
    </row>
    <row r="498" spans="1:26" x14ac:dyDescent="0.2">
      <c r="A498" t="s">
        <v>1072</v>
      </c>
      <c r="C498" s="21">
        <v>2.8278784782162201E-5</v>
      </c>
      <c r="D498" s="21">
        <v>5.2271581358116942E-5</v>
      </c>
      <c r="E498" s="21">
        <v>3.8493533056876199E-5</v>
      </c>
      <c r="F498" s="21">
        <v>4.2738780796273092E-5</v>
      </c>
      <c r="G498" s="21">
        <v>5.9894575758744568E-5</v>
      </c>
      <c r="H498" s="21">
        <v>2.3627804318680902E-5</v>
      </c>
      <c r="I498" s="21">
        <v>8.4103582275651378E-5</v>
      </c>
      <c r="J498" s="21">
        <v>1.2232387300392755E-5</v>
      </c>
      <c r="K498" s="21">
        <v>5.238532789444396E-6</v>
      </c>
      <c r="L498" s="21">
        <v>5.0930750672898903E-4</v>
      </c>
      <c r="M498" s="21">
        <v>1.3380003878089336E-5</v>
      </c>
      <c r="N498" s="21">
        <v>1.1757006243570578E-3</v>
      </c>
      <c r="O498" s="21">
        <v>6.4631413203138164E-6</v>
      </c>
      <c r="P498" s="21">
        <v>2.5171876061875241E-5</v>
      </c>
      <c r="Q498" s="21">
        <v>3.6614617745234481E-5</v>
      </c>
      <c r="R498" s="21">
        <v>4.8939033903219648E-5</v>
      </c>
      <c r="S498" s="21">
        <v>2.0123542058231455E-5</v>
      </c>
      <c r="T498" s="21">
        <v>9.8974002045799814E-5</v>
      </c>
      <c r="U498" s="21">
        <v>7.0868643649442948E-5</v>
      </c>
      <c r="V498" s="21">
        <v>3.9646835866218203E-6</v>
      </c>
      <c r="W498" s="21">
        <v>7.7394895375962102E-6</v>
      </c>
      <c r="X498" s="21">
        <v>5.4004017618045838E-6</v>
      </c>
      <c r="Y498" s="21">
        <v>7.2196399719623062E-6</v>
      </c>
      <c r="Z498" s="21">
        <v>6.670770444093114E-6</v>
      </c>
    </row>
    <row r="499" spans="1:26" x14ac:dyDescent="0.2">
      <c r="A499" t="s">
        <v>1297</v>
      </c>
      <c r="C499" s="21">
        <v>1.7204710637987351E-4</v>
      </c>
      <c r="D499" s="21">
        <v>5.1780348059436201E-5</v>
      </c>
      <c r="E499" s="21">
        <v>5.9577690741423277E-5</v>
      </c>
      <c r="F499" s="21">
        <v>3.7055857168730062E-5</v>
      </c>
      <c r="G499" s="21">
        <v>7.6930315967730601E-5</v>
      </c>
      <c r="H499" s="21">
        <v>2.1001319617564231E-6</v>
      </c>
      <c r="I499" s="21">
        <v>4.7647476548149127E-5</v>
      </c>
      <c r="J499" s="21">
        <v>1.3355363354105719E-6</v>
      </c>
      <c r="K499" s="21">
        <v>1.394484451087147E-6</v>
      </c>
      <c r="L499" s="21">
        <v>2.7589343908235687E-5</v>
      </c>
      <c r="M499" s="21">
        <v>1.354615432332172E-6</v>
      </c>
      <c r="N499" s="21">
        <v>2.1883936046995879E-5</v>
      </c>
      <c r="O499" s="21">
        <v>1.4598117938921702E-6</v>
      </c>
      <c r="P499" s="21">
        <v>7.2389740988996874E-5</v>
      </c>
      <c r="Q499" s="21">
        <v>8.5588438855171124E-5</v>
      </c>
      <c r="R499" s="21">
        <v>6.360359708468712E-5</v>
      </c>
      <c r="S499" s="21">
        <v>2.0039377217595822E-6</v>
      </c>
      <c r="T499" s="21">
        <v>2.8255379134575625E-5</v>
      </c>
      <c r="U499" s="21">
        <v>1.5537984195198322E-3</v>
      </c>
      <c r="V499" s="21">
        <v>1.56744674917497E-6</v>
      </c>
      <c r="W499" s="21">
        <v>1.6809482652832854E-6</v>
      </c>
      <c r="X499" s="21">
        <v>3.1893948098658867E-6</v>
      </c>
      <c r="Y499" s="21">
        <v>1.7547534322446108E-6</v>
      </c>
      <c r="Z499" s="21">
        <v>1.1925645540990527E-6</v>
      </c>
    </row>
    <row r="500" spans="1:26" x14ac:dyDescent="0.2">
      <c r="A500" t="s">
        <v>657</v>
      </c>
      <c r="C500" s="21">
        <v>9.0098528657118885E-5</v>
      </c>
      <c r="D500" s="21">
        <v>5.1763976364976009E-5</v>
      </c>
      <c r="E500" s="21">
        <v>6.3568743451125829E-5</v>
      </c>
      <c r="F500" s="21">
        <v>8.0322598955815224E-5</v>
      </c>
      <c r="G500" s="21">
        <v>5.0195699337669632E-5</v>
      </c>
      <c r="H500" s="21">
        <v>1.552494889028195E-4</v>
      </c>
      <c r="I500" s="21">
        <v>7.1978343832978522E-5</v>
      </c>
      <c r="J500" s="21">
        <v>1.1086056425140461E-4</v>
      </c>
      <c r="K500" s="21">
        <v>9.3114122867338729E-5</v>
      </c>
      <c r="L500" s="21">
        <v>3.9969015772189384E-5</v>
      </c>
      <c r="M500" s="21">
        <v>8.8973550298061775E-5</v>
      </c>
      <c r="N500" s="21">
        <v>5.0031611729484568E-5</v>
      </c>
      <c r="O500" s="21">
        <v>2.0008600501811161E-4</v>
      </c>
      <c r="P500" s="21">
        <v>4.6437305998380358E-5</v>
      </c>
      <c r="Q500" s="21">
        <v>3.9560090121499551E-5</v>
      </c>
      <c r="R500" s="21">
        <v>2.9470208679682242E-5</v>
      </c>
      <c r="S500" s="21">
        <v>4.4309352674425293E-5</v>
      </c>
      <c r="T500" s="21">
        <v>3.7886940025063726E-5</v>
      </c>
      <c r="U500" s="21">
        <v>1.9008618363061583E-5</v>
      </c>
      <c r="V500" s="21">
        <v>4.6421407512632364E-5</v>
      </c>
      <c r="W500" s="21">
        <v>8.935203050304606E-4</v>
      </c>
      <c r="X500" s="21">
        <v>4.3940380858383964E-5</v>
      </c>
      <c r="Y500" s="21">
        <v>1.5672693088562695E-4</v>
      </c>
      <c r="Z500" s="21">
        <v>1.2496612354599134E-4</v>
      </c>
    </row>
    <row r="501" spans="1:26" x14ac:dyDescent="0.2">
      <c r="A501" t="s">
        <v>1651</v>
      </c>
      <c r="C501" s="21">
        <v>6.0622684935609332E-5</v>
      </c>
      <c r="D501" s="21">
        <v>5.1634868668632001E-5</v>
      </c>
      <c r="E501" s="21">
        <v>5.5789006487470328E-5</v>
      </c>
      <c r="F501" s="21">
        <v>6.8893435534847288E-5</v>
      </c>
      <c r="G501" s="21">
        <v>4.4760857338028755E-5</v>
      </c>
      <c r="H501" s="21">
        <v>8.7042111709255749E-5</v>
      </c>
      <c r="I501" s="21">
        <v>6.2825578762085345E-5</v>
      </c>
      <c r="J501" s="21">
        <v>7.8598410231924923E-5</v>
      </c>
      <c r="K501" s="21">
        <v>4.794291327542599E-5</v>
      </c>
      <c r="L501" s="21">
        <v>4.2205676452106664E-5</v>
      </c>
      <c r="M501" s="21">
        <v>5.8553918523488145E-5</v>
      </c>
      <c r="N501" s="21">
        <v>6.9930152469777041E-5</v>
      </c>
      <c r="O501" s="21">
        <v>4.5956252763582944E-5</v>
      </c>
      <c r="P501" s="21">
        <v>6.90199098995036E-5</v>
      </c>
      <c r="Q501" s="21">
        <v>4.8070904273446554E-5</v>
      </c>
      <c r="R501" s="21">
        <v>6.2621009047157482E-5</v>
      </c>
      <c r="S501" s="21">
        <v>9.0085943094240264E-5</v>
      </c>
      <c r="T501" s="21">
        <v>5.3792071217567308E-5</v>
      </c>
      <c r="U501" s="21">
        <v>4.2535014537993068E-5</v>
      </c>
      <c r="V501" s="21">
        <v>7.3849372383799541E-5</v>
      </c>
      <c r="W501" s="21">
        <v>8.3911159208595245E-5</v>
      </c>
      <c r="X501" s="21">
        <v>7.371093482294114E-5</v>
      </c>
      <c r="Y501" s="21">
        <v>1.0285330866626964E-4</v>
      </c>
      <c r="Z501" s="21">
        <v>1.2676690502740303E-4</v>
      </c>
    </row>
    <row r="502" spans="1:26" x14ac:dyDescent="0.2">
      <c r="A502" t="s">
        <v>1617</v>
      </c>
      <c r="C502" s="21">
        <v>7.9172175591414842E-5</v>
      </c>
      <c r="D502" s="21">
        <v>5.1281561315118178E-5</v>
      </c>
      <c r="E502" s="21">
        <v>5.8925322199935862E-5</v>
      </c>
      <c r="F502" s="21">
        <v>6.6407409904056135E-5</v>
      </c>
      <c r="G502" s="21">
        <v>4.5366667170137305E-5</v>
      </c>
      <c r="H502" s="21">
        <v>1.2461194757527395E-4</v>
      </c>
      <c r="I502" s="21">
        <v>5.18551342755426E-5</v>
      </c>
      <c r="J502" s="21">
        <v>1.1335075043342234E-4</v>
      </c>
      <c r="K502" s="21">
        <v>1.9303636258835333E-4</v>
      </c>
      <c r="L502" s="21">
        <v>5.9532336573218676E-5</v>
      </c>
      <c r="M502" s="21">
        <v>2.4023742783238914E-4</v>
      </c>
      <c r="N502" s="21">
        <v>3.6721172969998109E-5</v>
      </c>
      <c r="O502" s="21">
        <v>2.6771022718110829E-4</v>
      </c>
      <c r="P502" s="21">
        <v>1.0642491240959457E-4</v>
      </c>
      <c r="Q502" s="21">
        <v>8.7329572264991854E-5</v>
      </c>
      <c r="R502" s="21">
        <v>8.1659021896016411E-5</v>
      </c>
      <c r="S502" s="21">
        <v>9.8358597151189861E-5</v>
      </c>
      <c r="T502" s="21">
        <v>5.8171108170038061E-5</v>
      </c>
      <c r="U502" s="21">
        <v>3.2155965406558738E-5</v>
      </c>
      <c r="V502" s="21">
        <v>1.1177308155508915E-4</v>
      </c>
      <c r="W502" s="21">
        <v>6.7755755797605606E-4</v>
      </c>
      <c r="X502" s="21">
        <v>2.0889450074272289E-4</v>
      </c>
      <c r="Y502" s="21">
        <v>1.2103607497835929E-4</v>
      </c>
      <c r="Z502" s="21">
        <v>2.9399129452597952E-4</v>
      </c>
    </row>
    <row r="503" spans="1:26" x14ac:dyDescent="0.2">
      <c r="A503" t="s">
        <v>758</v>
      </c>
      <c r="C503" s="21">
        <v>5.0142703709370556E-5</v>
      </c>
      <c r="D503" s="21">
        <v>4.9467336194386138E-5</v>
      </c>
      <c r="E503" s="21">
        <v>3.9971677930005245E-5</v>
      </c>
      <c r="F503" s="21">
        <v>4.5266015395246049E-5</v>
      </c>
      <c r="G503" s="21">
        <v>4.2893130638800312E-5</v>
      </c>
      <c r="H503" s="21">
        <v>9.8913802049070042E-5</v>
      </c>
      <c r="I503" s="21">
        <v>3.3742154884561207E-5</v>
      </c>
      <c r="J503" s="21">
        <v>7.3383954669291684E-5</v>
      </c>
      <c r="K503" s="21">
        <v>3.5835600250065803E-5</v>
      </c>
      <c r="L503" s="21">
        <v>1.0890863453114148E-5</v>
      </c>
      <c r="M503" s="21">
        <v>5.1287285586835625E-5</v>
      </c>
      <c r="N503" s="21">
        <v>2.7892371391578976E-5</v>
      </c>
      <c r="O503" s="21">
        <v>6.000838810982966E-5</v>
      </c>
      <c r="P503" s="21">
        <v>8.1600677210004997E-5</v>
      </c>
      <c r="Q503" s="21">
        <v>7.7496568034702112E-5</v>
      </c>
      <c r="R503" s="21">
        <v>6.305671941849937E-5</v>
      </c>
      <c r="S503" s="21">
        <v>8.2289384872727341E-5</v>
      </c>
      <c r="T503" s="21">
        <v>2.429245417848769E-5</v>
      </c>
      <c r="U503" s="21">
        <v>1.656874863081901E-5</v>
      </c>
      <c r="V503" s="21">
        <v>2.0599839379416106E-4</v>
      </c>
      <c r="W503" s="21">
        <v>4.9286670323740007E-4</v>
      </c>
      <c r="X503" s="21">
        <v>1.4450964849600683E-4</v>
      </c>
      <c r="Y503" s="21">
        <v>9.7286885666938189E-5</v>
      </c>
      <c r="Z503" s="21">
        <v>5.4299010297089942E-4</v>
      </c>
    </row>
    <row r="504" spans="1:26" x14ac:dyDescent="0.2">
      <c r="A504" t="s">
        <v>1100</v>
      </c>
      <c r="C504" s="21">
        <v>3.452974672389199E-5</v>
      </c>
      <c r="D504" s="21">
        <v>4.8648865794350851E-5</v>
      </c>
      <c r="E504" s="21">
        <v>4.5335563877432139E-5</v>
      </c>
      <c r="F504" s="21">
        <v>4.1684292033674305E-5</v>
      </c>
      <c r="G504" s="21">
        <v>6.4861234164754469E-5</v>
      </c>
      <c r="H504" s="21">
        <v>7.015380546327292E-6</v>
      </c>
      <c r="I504" s="21">
        <v>4.59021674106829E-5</v>
      </c>
      <c r="J504" s="21">
        <v>2.1850625348662859E-6</v>
      </c>
      <c r="K504" s="21">
        <v>1.0458201163220137E-6</v>
      </c>
      <c r="L504" s="21">
        <v>1.3158927947120328E-4</v>
      </c>
      <c r="M504" s="21">
        <v>2.624980852851046E-6</v>
      </c>
      <c r="N504" s="21">
        <v>6.4208718277002693E-4</v>
      </c>
      <c r="O504" s="21">
        <v>6.1429061245818545E-7</v>
      </c>
      <c r="P504" s="21">
        <v>1.2908046204691029E-5</v>
      </c>
      <c r="Q504" s="21">
        <v>3.6245831963671962E-5</v>
      </c>
      <c r="R504" s="21">
        <v>2.7160786065218014E-5</v>
      </c>
      <c r="S504" s="21">
        <v>7.2456712360657164E-6</v>
      </c>
      <c r="T504" s="21">
        <v>3.4725051087267199E-5</v>
      </c>
      <c r="U504" s="21">
        <v>2.1533244623920264E-5</v>
      </c>
      <c r="V504" s="21">
        <v>8.7823134658696949E-7</v>
      </c>
      <c r="W504" s="21">
        <v>7.2071927306673198E-7</v>
      </c>
      <c r="X504" s="21">
        <v>8.6206151129244893E-7</v>
      </c>
      <c r="Y504" s="21">
        <v>1.0521912995916264E-6</v>
      </c>
      <c r="Z504" s="21">
        <v>7.3023542734815996E-7</v>
      </c>
    </row>
    <row r="505" spans="1:26" x14ac:dyDescent="0.2">
      <c r="A505" t="s">
        <v>1917</v>
      </c>
      <c r="C505" s="21">
        <v>2.2204838498725371E-5</v>
      </c>
      <c r="D505" s="21">
        <v>4.5844805041414577E-5</v>
      </c>
      <c r="E505" s="21">
        <v>3.4080092057900046E-5</v>
      </c>
      <c r="F505" s="21">
        <v>3.0242587286230053E-5</v>
      </c>
      <c r="G505" s="21">
        <v>4.9982897481511312E-5</v>
      </c>
      <c r="H505" s="21">
        <v>2.1622515424740866E-5</v>
      </c>
      <c r="I505" s="21">
        <v>3.5727113208876049E-5</v>
      </c>
      <c r="J505" s="21">
        <v>1.8535242820301688E-5</v>
      </c>
      <c r="K505" s="21">
        <v>1.6465292065320387E-5</v>
      </c>
      <c r="L505" s="21">
        <v>4.0511688318598915E-4</v>
      </c>
      <c r="M505" s="21">
        <v>2.895105760057581E-5</v>
      </c>
      <c r="N505" s="21">
        <v>1.7116476373070677E-3</v>
      </c>
      <c r="O505" s="21">
        <v>1.8552696344850869E-5</v>
      </c>
      <c r="P505" s="21">
        <v>2.2691611643566951E-5</v>
      </c>
      <c r="Q505" s="21">
        <v>3.633342844671446E-5</v>
      </c>
      <c r="R505" s="21">
        <v>3.1057208308604094E-5</v>
      </c>
      <c r="S505" s="21">
        <v>1.9114964294575664E-5</v>
      </c>
      <c r="T505" s="21">
        <v>3.0008756311476786E-5</v>
      </c>
      <c r="U505" s="21">
        <v>2.9819807562780282E-5</v>
      </c>
      <c r="V505" s="21">
        <v>7.2611390512688882E-6</v>
      </c>
      <c r="W505" s="21">
        <v>1.3057004034467256E-5</v>
      </c>
      <c r="X505" s="21">
        <v>9.3189265930778221E-6</v>
      </c>
      <c r="Y505" s="21">
        <v>1.1843531533881174E-5</v>
      </c>
      <c r="Z505" s="21">
        <v>8.0775031693523421E-6</v>
      </c>
    </row>
    <row r="506" spans="1:26" x14ac:dyDescent="0.2">
      <c r="A506" t="s">
        <v>1997</v>
      </c>
      <c r="C506" s="21">
        <v>3.1841966019504341E-5</v>
      </c>
      <c r="D506" s="21">
        <v>4.4943353006272569E-5</v>
      </c>
      <c r="E506" s="21">
        <v>4.7999290137956865E-5</v>
      </c>
      <c r="F506" s="21">
        <v>3.7744251958035764E-5</v>
      </c>
      <c r="G506" s="21">
        <v>4.4750078541819516E-5</v>
      </c>
      <c r="H506" s="21">
        <v>2.345349655478941E-5</v>
      </c>
      <c r="I506" s="21">
        <v>1.4789981038122063E-4</v>
      </c>
      <c r="J506" s="21">
        <v>1.2467852997642222E-5</v>
      </c>
      <c r="K506" s="21">
        <v>1.1507737064764796E-5</v>
      </c>
      <c r="L506" s="21">
        <v>2.9337512991369478E-4</v>
      </c>
      <c r="M506" s="21">
        <v>1.4034465492867059E-5</v>
      </c>
      <c r="N506" s="21">
        <v>8.8253100385703544E-4</v>
      </c>
      <c r="O506" s="21">
        <v>1.1604862676240887E-5</v>
      </c>
      <c r="P506" s="21">
        <v>4.7327599797102349E-5</v>
      </c>
      <c r="Q506" s="21">
        <v>8.002685638621461E-5</v>
      </c>
      <c r="R506" s="21">
        <v>5.5583329485974982E-5</v>
      </c>
      <c r="S506" s="21">
        <v>2.5860432410638186E-5</v>
      </c>
      <c r="T506" s="21">
        <v>1.5242913860838959E-4</v>
      </c>
      <c r="U506" s="21">
        <v>8.0205715517388932E-5</v>
      </c>
      <c r="V506" s="21">
        <v>9.4216727902988804E-6</v>
      </c>
      <c r="W506" s="21">
        <v>1.2584406270760906E-5</v>
      </c>
      <c r="X506" s="21">
        <v>1.1534230175443801E-5</v>
      </c>
      <c r="Y506" s="21">
        <v>1.3798683918041331E-5</v>
      </c>
      <c r="Z506" s="21">
        <v>1.0385075098512873E-5</v>
      </c>
    </row>
    <row r="507" spans="1:26" x14ac:dyDescent="0.2">
      <c r="A507" t="s">
        <v>941</v>
      </c>
      <c r="C507" s="21">
        <v>2.734202189486848E-5</v>
      </c>
      <c r="D507" s="21">
        <v>4.1908043753537237E-5</v>
      </c>
      <c r="E507" s="21">
        <v>2.8346070321038048E-5</v>
      </c>
      <c r="F507" s="21">
        <v>2.0730527155190905E-5</v>
      </c>
      <c r="G507" s="21">
        <v>3.2007061666508394E-5</v>
      </c>
      <c r="H507" s="21">
        <v>2.0395032907700186E-6</v>
      </c>
      <c r="I507" s="21">
        <v>1.3034310962934171E-4</v>
      </c>
      <c r="J507" s="21">
        <v>1.1500525995423727E-6</v>
      </c>
      <c r="K507" s="21">
        <v>6.8339420700583219E-7</v>
      </c>
      <c r="L507" s="21">
        <v>8.4452478782806768E-4</v>
      </c>
      <c r="M507" s="21">
        <v>1.4358246410685591E-6</v>
      </c>
      <c r="N507" s="21">
        <v>2.3799903417777568E-4</v>
      </c>
      <c r="O507" s="21">
        <v>1.371915602456754E-6</v>
      </c>
      <c r="P507" s="21">
        <v>3.9901412644227086E-5</v>
      </c>
      <c r="Q507" s="21">
        <v>4.5509037340750549E-5</v>
      </c>
      <c r="R507" s="21">
        <v>3.917076086601738E-5</v>
      </c>
      <c r="S507" s="21">
        <v>3.2520431134341471E-6</v>
      </c>
      <c r="T507" s="21">
        <v>2.1864454615414116E-4</v>
      </c>
      <c r="U507" s="21">
        <v>7.4890661607805335E-5</v>
      </c>
      <c r="V507" s="21">
        <v>6.5052494202130829E-7</v>
      </c>
      <c r="W507" s="21">
        <v>7.1507415920795856E-7</v>
      </c>
      <c r="X507" s="21">
        <v>8.479328496197197E-7</v>
      </c>
      <c r="Y507" s="21">
        <v>8.7989323930691622E-7</v>
      </c>
      <c r="Z507" s="21">
        <v>1.0188862741046222E-6</v>
      </c>
    </row>
    <row r="508" spans="1:26" x14ac:dyDescent="0.2">
      <c r="A508" t="s">
        <v>807</v>
      </c>
      <c r="C508" s="21">
        <v>6.7635978573771371E-5</v>
      </c>
      <c r="D508" s="21">
        <v>4.1580162312957019E-5</v>
      </c>
      <c r="E508" s="21">
        <v>5.3781114070056636E-5</v>
      </c>
      <c r="F508" s="21">
        <v>6.6406943785635446E-5</v>
      </c>
      <c r="G508" s="21">
        <v>3.6655655026793365E-5</v>
      </c>
      <c r="H508" s="21">
        <v>1.0929298761652779E-4</v>
      </c>
      <c r="I508" s="21">
        <v>6.9742906749435422E-5</v>
      </c>
      <c r="J508" s="21">
        <v>1.0306889324242468E-4</v>
      </c>
      <c r="K508" s="21">
        <v>6.201635736705874E-5</v>
      </c>
      <c r="L508" s="21">
        <v>8.3104808033841652E-6</v>
      </c>
      <c r="M508" s="21">
        <v>1.0113042518483789E-4</v>
      </c>
      <c r="N508" s="21">
        <v>7.2706163175133554E-6</v>
      </c>
      <c r="O508" s="21">
        <v>9.6869728849536006E-5</v>
      </c>
      <c r="P508" s="21">
        <v>5.5308638989935034E-5</v>
      </c>
      <c r="Q508" s="21">
        <v>2.9071290312356982E-5</v>
      </c>
      <c r="R508" s="21">
        <v>3.0116733314302149E-5</v>
      </c>
      <c r="S508" s="21">
        <v>5.4084815219851205E-5</v>
      </c>
      <c r="T508" s="21">
        <v>3.6337641289575616E-5</v>
      </c>
      <c r="U508" s="21">
        <v>2.296252192238635E-5</v>
      </c>
      <c r="V508" s="21">
        <v>7.0974420720646352E-5</v>
      </c>
      <c r="W508" s="21">
        <v>1.805429260434353E-4</v>
      </c>
      <c r="X508" s="21">
        <v>1.011160979727642E-4</v>
      </c>
      <c r="Y508" s="21">
        <v>9.088485431227326E-5</v>
      </c>
      <c r="Z508" s="21">
        <v>2.5666793957137792E-4</v>
      </c>
    </row>
    <row r="509" spans="1:26" x14ac:dyDescent="0.2">
      <c r="A509" t="s">
        <v>1923</v>
      </c>
      <c r="C509" s="21">
        <v>4.3444740622149939E-5</v>
      </c>
      <c r="D509" s="21">
        <v>4.1506297660442415E-5</v>
      </c>
      <c r="E509" s="21">
        <v>4.6398160477339661E-5</v>
      </c>
      <c r="F509" s="21">
        <v>4.9827586376393766E-5</v>
      </c>
      <c r="G509" s="21">
        <v>3.8947437743339743E-5</v>
      </c>
      <c r="H509" s="21">
        <v>8.7558439085090015E-5</v>
      </c>
      <c r="I509" s="21">
        <v>4.4504968483160062E-5</v>
      </c>
      <c r="J509" s="21">
        <v>5.8156483077026105E-5</v>
      </c>
      <c r="K509" s="21">
        <v>3.3048773517631953E-4</v>
      </c>
      <c r="L509" s="21">
        <v>4.2269522600995442E-5</v>
      </c>
      <c r="M509" s="21">
        <v>3.0284221676951374E-4</v>
      </c>
      <c r="N509" s="21">
        <v>4.8084290263314187E-5</v>
      </c>
      <c r="O509" s="21">
        <v>5.4577440182972386E-4</v>
      </c>
      <c r="P509" s="21">
        <v>5.4260883989588248E-5</v>
      </c>
      <c r="Q509" s="21">
        <v>5.8908226944891237E-5</v>
      </c>
      <c r="R509" s="21">
        <v>4.9207843583914886E-5</v>
      </c>
      <c r="S509" s="21">
        <v>6.4677904994892506E-5</v>
      </c>
      <c r="T509" s="21">
        <v>2.7373366637517523E-5</v>
      </c>
      <c r="U509" s="21">
        <v>2.6150606451878071E-5</v>
      </c>
      <c r="V509" s="21">
        <v>4.8979288770883771E-5</v>
      </c>
      <c r="W509" s="21">
        <v>7.2070437763747215E-5</v>
      </c>
      <c r="X509" s="21">
        <v>8.9634148431240351E-5</v>
      </c>
      <c r="Y509" s="21">
        <v>5.8188312199622287E-5</v>
      </c>
      <c r="Z509" s="21">
        <v>6.1774192989402625E-5</v>
      </c>
    </row>
    <row r="510" spans="1:26" x14ac:dyDescent="0.2">
      <c r="A510" t="s">
        <v>809</v>
      </c>
      <c r="C510" s="21">
        <v>5.1400436785772836E-5</v>
      </c>
      <c r="D510" s="21">
        <v>3.9901235320188462E-5</v>
      </c>
      <c r="E510" s="21">
        <v>4.3808591975035063E-5</v>
      </c>
      <c r="F510" s="21">
        <v>5.7506915776390533E-5</v>
      </c>
      <c r="G510" s="21">
        <v>3.8380807863444112E-5</v>
      </c>
      <c r="H510" s="21">
        <v>9.2552471275534281E-5</v>
      </c>
      <c r="I510" s="21">
        <v>5.3221160430773651E-5</v>
      </c>
      <c r="J510" s="21">
        <v>8.8225857103451719E-5</v>
      </c>
      <c r="K510" s="21">
        <v>2.4075202919197523E-5</v>
      </c>
      <c r="L510" s="21">
        <v>8.5038941388348379E-6</v>
      </c>
      <c r="M510" s="21">
        <v>3.5055395980885819E-5</v>
      </c>
      <c r="N510" s="21">
        <v>6.3466607770095927E-6</v>
      </c>
      <c r="O510" s="21">
        <v>3.5008084528532768E-5</v>
      </c>
      <c r="P510" s="21">
        <v>1.3338568503718859E-4</v>
      </c>
      <c r="Q510" s="21">
        <v>7.8006877801056071E-5</v>
      </c>
      <c r="R510" s="21">
        <v>8.3854901351850065E-5</v>
      </c>
      <c r="S510" s="21">
        <v>1.4271842899422825E-4</v>
      </c>
      <c r="T510" s="21">
        <v>5.4460410857199198E-5</v>
      </c>
      <c r="U510" s="21">
        <v>4.9291624786757751E-5</v>
      </c>
      <c r="V510" s="21">
        <v>2.2525050249300687E-4</v>
      </c>
      <c r="W510" s="21">
        <v>2.3104546169943856E-4</v>
      </c>
      <c r="X510" s="21">
        <v>2.921334108616627E-4</v>
      </c>
      <c r="Y510" s="21">
        <v>1.1906296989706112E-4</v>
      </c>
      <c r="Z510" s="21">
        <v>5.1606870870013358E-4</v>
      </c>
    </row>
    <row r="511" spans="1:26" x14ac:dyDescent="0.2">
      <c r="A511" t="s">
        <v>1102</v>
      </c>
      <c r="C511" s="21">
        <v>2.8880709863929138E-5</v>
      </c>
      <c r="D511" s="21">
        <v>3.9884669108226168E-5</v>
      </c>
      <c r="E511" s="21">
        <v>3.6510653554544848E-5</v>
      </c>
      <c r="F511" s="21">
        <v>3.7047931059093558E-5</v>
      </c>
      <c r="G511" s="21">
        <v>4.853103378863112E-5</v>
      </c>
      <c r="H511" s="21">
        <v>1.4880116049905078E-5</v>
      </c>
      <c r="I511" s="21">
        <v>8.2692841386251782E-5</v>
      </c>
      <c r="J511" s="21">
        <v>1.1252494396332962E-5</v>
      </c>
      <c r="K511" s="21">
        <v>6.0067742645759592E-6</v>
      </c>
      <c r="L511" s="21">
        <v>4.501510731895597E-4</v>
      </c>
      <c r="M511" s="21">
        <v>8.9353815690232803E-6</v>
      </c>
      <c r="N511" s="21">
        <v>1.2364736682391111E-3</v>
      </c>
      <c r="O511" s="21">
        <v>6.831316976244435E-6</v>
      </c>
      <c r="P511" s="21">
        <v>2.1196492259193424E-5</v>
      </c>
      <c r="Q511" s="21">
        <v>3.6956020701770583E-5</v>
      </c>
      <c r="R511" s="21">
        <v>3.3533797500588461E-5</v>
      </c>
      <c r="S511" s="21">
        <v>1.4328270890747184E-5</v>
      </c>
      <c r="T511" s="21">
        <v>7.0338489271754354E-5</v>
      </c>
      <c r="U511" s="21">
        <v>3.8973079465637325E-5</v>
      </c>
      <c r="V511" s="21">
        <v>6.3123700253182056E-6</v>
      </c>
      <c r="W511" s="21">
        <v>9.5773761583742294E-6</v>
      </c>
      <c r="X511" s="21">
        <v>6.7630947998588677E-6</v>
      </c>
      <c r="Y511" s="21">
        <v>9.0694328893158214E-6</v>
      </c>
      <c r="Z511" s="21">
        <v>7.3186906998454534E-6</v>
      </c>
    </row>
    <row r="512" spans="1:26" x14ac:dyDescent="0.2">
      <c r="A512" t="s">
        <v>1105</v>
      </c>
      <c r="C512" s="21">
        <v>4.0014320541761991E-5</v>
      </c>
      <c r="D512" s="21">
        <v>3.5478431187097178E-5</v>
      </c>
      <c r="E512" s="21">
        <v>4.4149121532339138E-5</v>
      </c>
      <c r="F512" s="21">
        <v>3.9023571772261653E-5</v>
      </c>
      <c r="G512" s="21">
        <v>4.1638610645405738E-5</v>
      </c>
      <c r="H512" s="21">
        <v>5.3022270919172477E-6</v>
      </c>
      <c r="I512" s="21">
        <v>1.6877221910213875E-4</v>
      </c>
      <c r="J512" s="21">
        <v>1.204396906413176E-6</v>
      </c>
      <c r="K512" s="21">
        <v>8.1630895368942743E-7</v>
      </c>
      <c r="L512" s="21">
        <v>7.3603626301173872E-4</v>
      </c>
      <c r="M512" s="21">
        <v>2.5671646075018782E-6</v>
      </c>
      <c r="N512" s="21">
        <v>1.6828573660803139E-3</v>
      </c>
      <c r="O512" s="21">
        <v>8.022416516510324E-7</v>
      </c>
      <c r="P512" s="21">
        <v>2.1721060375595092E-5</v>
      </c>
      <c r="Q512" s="21">
        <v>5.0271660195608204E-5</v>
      </c>
      <c r="R512" s="21">
        <v>3.1895249219335516E-5</v>
      </c>
      <c r="S512" s="21">
        <v>4.6156373380716387E-6</v>
      </c>
      <c r="T512" s="21">
        <v>9.7051389133389387E-5</v>
      </c>
      <c r="U512" s="21">
        <v>4.3335824674940347E-5</v>
      </c>
      <c r="V512" s="21">
        <v>3.706104119807089E-7</v>
      </c>
      <c r="W512" s="21">
        <v>1.3549148372561193E-6</v>
      </c>
      <c r="X512" s="21">
        <v>4.6509416877288852E-7</v>
      </c>
      <c r="Y512" s="21">
        <v>6.4660159885696521E-7</v>
      </c>
      <c r="Z512" s="21">
        <v>7.4423909160876558E-7</v>
      </c>
    </row>
    <row r="513" spans="1:26" x14ac:dyDescent="0.2">
      <c r="A513" t="s">
        <v>1180</v>
      </c>
      <c r="C513" s="21">
        <v>2.1473220650567167E-4</v>
      </c>
      <c r="D513" s="21">
        <v>3.4733637147220367E-5</v>
      </c>
      <c r="E513" s="21">
        <v>7.8778720523368017E-5</v>
      </c>
      <c r="F513" s="21">
        <v>3.4418183330141041E-5</v>
      </c>
      <c r="G513" s="21">
        <v>6.6805215480142378E-5</v>
      </c>
      <c r="H513" s="21">
        <v>6.8040610508488201E-7</v>
      </c>
      <c r="I513" s="21">
        <v>7.2382857969520324E-6</v>
      </c>
      <c r="J513" s="21">
        <v>5.5959527148194524E-7</v>
      </c>
      <c r="K513" s="21">
        <v>5.7623193112581593E-7</v>
      </c>
      <c r="L513" s="21">
        <v>9.4335176762498753E-6</v>
      </c>
      <c r="M513" s="21">
        <v>4.8684891689212499E-7</v>
      </c>
      <c r="N513" s="21">
        <v>7.0832040402482912E-6</v>
      </c>
      <c r="O513" s="21">
        <v>6.2650025174434345E-7</v>
      </c>
      <c r="P513" s="21">
        <v>7.8861012834562449E-5</v>
      </c>
      <c r="Q513" s="21">
        <v>9.3697677477404601E-5</v>
      </c>
      <c r="R513" s="21">
        <v>4.5207526514417524E-5</v>
      </c>
      <c r="S513" s="21">
        <v>9.3524695876806824E-7</v>
      </c>
      <c r="T513" s="21">
        <v>5.7336547843713326E-6</v>
      </c>
      <c r="U513" s="21">
        <v>6.1853926975691806E-4</v>
      </c>
      <c r="V513" s="21">
        <v>4.1925609910689195E-7</v>
      </c>
      <c r="W513" s="21">
        <v>9.0776944188082778E-7</v>
      </c>
      <c r="X513" s="21">
        <v>7.0629476403743545E-7</v>
      </c>
      <c r="Y513" s="21">
        <v>6.0811153803927171E-7</v>
      </c>
      <c r="Z513" s="21">
        <v>3.1167923377588961E-7</v>
      </c>
    </row>
    <row r="514" spans="1:26" x14ac:dyDescent="0.2">
      <c r="A514" t="s">
        <v>367</v>
      </c>
      <c r="C514" s="21">
        <v>2.534726390839201E-5</v>
      </c>
      <c r="D514" s="21">
        <v>2.9886944443029515E-5</v>
      </c>
      <c r="E514" s="21">
        <v>2.9536406474017832E-5</v>
      </c>
      <c r="F514" s="21">
        <v>2.4650462797151546E-5</v>
      </c>
      <c r="G514" s="21">
        <v>2.6222666991039501E-5</v>
      </c>
      <c r="H514" s="21">
        <v>3.4506036921245417E-5</v>
      </c>
      <c r="I514" s="21">
        <v>2.8053520468529441E-5</v>
      </c>
      <c r="J514" s="21">
        <v>4.9152429119683912E-5</v>
      </c>
      <c r="K514" s="21">
        <v>3.7693217620519166E-5</v>
      </c>
      <c r="L514" s="21">
        <v>2.8159555331985847E-5</v>
      </c>
      <c r="M514" s="21">
        <v>4.020933378742517E-5</v>
      </c>
      <c r="N514" s="21">
        <v>4.063117856983852E-5</v>
      </c>
      <c r="O514" s="21">
        <v>6.5943851928883709E-5</v>
      </c>
      <c r="P514" s="21">
        <v>3.1898524897153491E-5</v>
      </c>
      <c r="Q514" s="21">
        <v>4.3528451461945933E-5</v>
      </c>
      <c r="R514" s="21">
        <v>5.9254946708948965E-5</v>
      </c>
      <c r="S514" s="21">
        <v>4.1829675974217521E-5</v>
      </c>
      <c r="T514" s="21">
        <v>4.5276796891640476E-5</v>
      </c>
      <c r="U514" s="21">
        <v>4.2264355897487236E-5</v>
      </c>
      <c r="V514" s="21">
        <v>4.2587869167920786E-5</v>
      </c>
      <c r="W514" s="21">
        <v>1.5872546131268812E-5</v>
      </c>
      <c r="X514" s="21">
        <v>2.9027989620941741E-5</v>
      </c>
      <c r="Y514" s="21">
        <v>5.7956269890687604E-5</v>
      </c>
      <c r="Z514" s="21">
        <v>2.6591619274191324E-5</v>
      </c>
    </row>
    <row r="515" spans="1:26" x14ac:dyDescent="0.2">
      <c r="A515" t="s">
        <v>1648</v>
      </c>
      <c r="C515" s="21">
        <v>3.8138753703295786E-5</v>
      </c>
      <c r="D515" s="21">
        <v>2.7632180389909606E-5</v>
      </c>
      <c r="E515" s="21">
        <v>3.3851791917442224E-5</v>
      </c>
      <c r="F515" s="21">
        <v>4.0697037689122182E-5</v>
      </c>
      <c r="G515" s="21">
        <v>2.0283692497058888E-5</v>
      </c>
      <c r="H515" s="21">
        <v>5.9744515872886254E-5</v>
      </c>
      <c r="I515" s="21">
        <v>3.7061857268146461E-5</v>
      </c>
      <c r="J515" s="21">
        <v>5.1552350668996103E-5</v>
      </c>
      <c r="K515" s="21">
        <v>2.6569627651870144E-5</v>
      </c>
      <c r="L515" s="21">
        <v>1.5150920923719543E-5</v>
      </c>
      <c r="M515" s="21">
        <v>3.353673209466504E-5</v>
      </c>
      <c r="N515" s="21">
        <v>2.8020080974145262E-5</v>
      </c>
      <c r="O515" s="21">
        <v>2.4835465752344659E-5</v>
      </c>
      <c r="P515" s="21">
        <v>4.0054460274661307E-5</v>
      </c>
      <c r="Q515" s="21">
        <v>3.0426114069249485E-5</v>
      </c>
      <c r="R515" s="21">
        <v>3.3727728260535675E-5</v>
      </c>
      <c r="S515" s="21">
        <v>4.772858833717935E-5</v>
      </c>
      <c r="T515" s="21">
        <v>2.6367884214538333E-5</v>
      </c>
      <c r="U515" s="21">
        <v>2.2224792760801828E-5</v>
      </c>
      <c r="V515" s="21">
        <v>3.7292356050149489E-5</v>
      </c>
      <c r="W515" s="21">
        <v>5.539231104006978E-5</v>
      </c>
      <c r="X515" s="21">
        <v>4.0664950510252798E-5</v>
      </c>
      <c r="Y515" s="21">
        <v>5.8915106494718813E-5</v>
      </c>
      <c r="Z515" s="21">
        <v>6.0284225284533373E-5</v>
      </c>
    </row>
    <row r="516" spans="1:26" x14ac:dyDescent="0.2">
      <c r="A516" t="s">
        <v>1439</v>
      </c>
      <c r="C516" s="21">
        <v>1.8769356626859323E-5</v>
      </c>
      <c r="D516" s="21">
        <v>2.5559805203903666E-5</v>
      </c>
      <c r="E516" s="21">
        <v>2.753479795528565E-5</v>
      </c>
      <c r="F516" s="21">
        <v>1.3976424029563347E-5</v>
      </c>
      <c r="G516" s="21">
        <v>3.7848545186471096E-5</v>
      </c>
      <c r="H516" s="21">
        <v>5.8557637482942674E-7</v>
      </c>
      <c r="I516" s="21">
        <v>1.6542401087048941E-5</v>
      </c>
      <c r="J516" s="21">
        <v>6.9645538606167233E-7</v>
      </c>
      <c r="K516" s="21">
        <v>1.0054188562415079E-6</v>
      </c>
      <c r="L516" s="21">
        <v>8.1191770867648219E-4</v>
      </c>
      <c r="M516" s="21">
        <v>4.0407625019444466E-6</v>
      </c>
      <c r="N516" s="21">
        <v>2.7239971212576382E-3</v>
      </c>
      <c r="O516" s="21">
        <v>1.1951331702611109E-6</v>
      </c>
      <c r="P516" s="21">
        <v>3.2704048615952251E-6</v>
      </c>
      <c r="Q516" s="21">
        <v>3.0805414666297582E-6</v>
      </c>
      <c r="R516" s="21">
        <v>2.3120470382887554E-6</v>
      </c>
      <c r="S516" s="21">
        <v>1.9447035308985E-6</v>
      </c>
      <c r="T516" s="21">
        <v>9.4755427470326145E-6</v>
      </c>
      <c r="U516" s="21">
        <v>2.2081227685980172E-6</v>
      </c>
      <c r="V516" s="21">
        <v>2.0877420164352753E-6</v>
      </c>
      <c r="W516" s="21">
        <v>3.1450442218691165E-6</v>
      </c>
      <c r="X516" s="21">
        <v>2.1065100463266336E-6</v>
      </c>
      <c r="Y516" s="21">
        <v>2.0378121446961575E-6</v>
      </c>
      <c r="Z516" s="21">
        <v>3.9319759300812105E-6</v>
      </c>
    </row>
    <row r="517" spans="1:26" x14ac:dyDescent="0.2">
      <c r="A517" t="s">
        <v>1538</v>
      </c>
      <c r="C517" s="21">
        <v>1.4180285183638635E-4</v>
      </c>
      <c r="D517" s="21">
        <v>2.5078164928388674E-5</v>
      </c>
      <c r="E517" s="21">
        <v>3.4760700664329954E-5</v>
      </c>
      <c r="F517" s="21">
        <v>2.6128736675312011E-5</v>
      </c>
      <c r="G517" s="21">
        <v>4.4214438400311585E-5</v>
      </c>
      <c r="H517" s="21">
        <v>7.2640889421240272E-6</v>
      </c>
      <c r="I517" s="21">
        <v>2.0482621270848038E-5</v>
      </c>
      <c r="J517" s="21">
        <v>4.225458114665833E-6</v>
      </c>
      <c r="K517" s="21">
        <v>5.8684912826831068E-6</v>
      </c>
      <c r="L517" s="21">
        <v>5.1281047117172312E-5</v>
      </c>
      <c r="M517" s="21">
        <v>3.8177737928312238E-6</v>
      </c>
      <c r="N517" s="21">
        <v>1.8894915582884942E-5</v>
      </c>
      <c r="O517" s="21">
        <v>4.101371818769628E-6</v>
      </c>
      <c r="P517" s="21">
        <v>6.2920917296934931E-5</v>
      </c>
      <c r="Q517" s="21">
        <v>8.0290334072371727E-5</v>
      </c>
      <c r="R517" s="21">
        <v>5.5286910713557226E-5</v>
      </c>
      <c r="S517" s="21">
        <v>4.9431633125874828E-6</v>
      </c>
      <c r="T517" s="21">
        <v>8.0224628407574335E-6</v>
      </c>
      <c r="U517" s="21">
        <v>1.0228761369906727E-3</v>
      </c>
      <c r="V517" s="21">
        <v>2.1831849585666883E-6</v>
      </c>
      <c r="W517" s="21">
        <v>1.6110380567895989E-6</v>
      </c>
      <c r="X517" s="21">
        <v>3.4117023809449E-6</v>
      </c>
      <c r="Y517" s="21">
        <v>1.8984378221367635E-6</v>
      </c>
      <c r="Z517" s="21">
        <v>1.1255263287649507E-6</v>
      </c>
    </row>
    <row r="518" spans="1:26" x14ac:dyDescent="0.2">
      <c r="A518" t="s">
        <v>760</v>
      </c>
      <c r="C518" s="21">
        <v>2.1567605153549926E-5</v>
      </c>
      <c r="D518" s="21">
        <v>1.9604252003462078E-5</v>
      </c>
      <c r="E518" s="21">
        <v>2.2042503217224987E-5</v>
      </c>
      <c r="F518" s="21">
        <v>2.3141359258077528E-5</v>
      </c>
      <c r="G518" s="21">
        <v>1.7451918855605406E-5</v>
      </c>
      <c r="H518" s="21">
        <v>3.5187737097713534E-5</v>
      </c>
      <c r="I518" s="21">
        <v>2.3607187355066739E-5</v>
      </c>
      <c r="J518" s="21">
        <v>3.9116428077945842E-5</v>
      </c>
      <c r="K518" s="21">
        <v>7.0548447245199388E-5</v>
      </c>
      <c r="L518" s="21">
        <v>1.0163137507547746E-6</v>
      </c>
      <c r="M518" s="21">
        <v>3.8696949375092711E-5</v>
      </c>
      <c r="N518" s="21">
        <v>1.2451317361691193E-6</v>
      </c>
      <c r="O518" s="21">
        <v>6.1306293783634842E-5</v>
      </c>
      <c r="P518" s="21">
        <v>2.8046390118201858E-5</v>
      </c>
      <c r="Q518" s="21">
        <v>1.549834764695859E-5</v>
      </c>
      <c r="R518" s="21">
        <v>1.7433603300956475E-5</v>
      </c>
      <c r="S518" s="21">
        <v>3.3925026998922417E-5</v>
      </c>
      <c r="T518" s="21">
        <v>1.3516154395390869E-5</v>
      </c>
      <c r="U518" s="21">
        <v>1.3402763430386035E-5</v>
      </c>
      <c r="V518" s="21">
        <v>4.9501108214720045E-4</v>
      </c>
      <c r="W518" s="21">
        <v>7.2844001442817202E-5</v>
      </c>
      <c r="X518" s="21">
        <v>1.3441527413074819E-4</v>
      </c>
      <c r="Y518" s="21">
        <v>5.6615241047195861E-5</v>
      </c>
      <c r="Z518" s="21">
        <v>6.6810947377882814E-5</v>
      </c>
    </row>
    <row r="519" spans="1:26" x14ac:dyDescent="0.2">
      <c r="A519" t="s">
        <v>864</v>
      </c>
      <c r="C519" s="21">
        <v>2.2250115556344575E-5</v>
      </c>
      <c r="D519" s="21">
        <v>1.799114765346826E-5</v>
      </c>
      <c r="E519" s="21">
        <v>1.1363812663429973E-5</v>
      </c>
      <c r="F519" s="21">
        <v>1.2930471608929606E-5</v>
      </c>
      <c r="G519" s="21">
        <v>1.6077786234110209E-5</v>
      </c>
      <c r="H519" s="21">
        <v>1.1879615748101207E-5</v>
      </c>
      <c r="I519" s="21">
        <v>1.3528872099237806E-5</v>
      </c>
      <c r="J519" s="21">
        <v>1.1826260519269596E-5</v>
      </c>
      <c r="K519" s="21">
        <v>3.2312080252711193E-5</v>
      </c>
      <c r="L519" s="21">
        <v>3.1930754470527958E-5</v>
      </c>
      <c r="M519" s="21">
        <v>1.5757297282821656E-5</v>
      </c>
      <c r="N519" s="21">
        <v>1.0694454885795557E-5</v>
      </c>
      <c r="O519" s="21">
        <v>7.7105395336002895E-5</v>
      </c>
      <c r="P519" s="21">
        <v>1.4193507773685227E-5</v>
      </c>
      <c r="Q519" s="21">
        <v>1.4573381800427641E-5</v>
      </c>
      <c r="R519" s="21">
        <v>2.0681190943574456E-5</v>
      </c>
      <c r="S519" s="21">
        <v>1.6530017616687656E-5</v>
      </c>
      <c r="T519" s="21">
        <v>1.3102720902741351E-5</v>
      </c>
      <c r="U519" s="21">
        <v>1.3087034447133402E-5</v>
      </c>
      <c r="V519" s="21">
        <v>5.431802661068786E-4</v>
      </c>
      <c r="W519" s="21">
        <v>4.8983760460175085E-5</v>
      </c>
      <c r="X519" s="21">
        <v>2.4622096025197679E-4</v>
      </c>
      <c r="Y519" s="21">
        <v>3.7967660378819022E-5</v>
      </c>
      <c r="Z519" s="21">
        <v>2.1890360675932424E-5</v>
      </c>
    </row>
    <row r="520" spans="1:26" x14ac:dyDescent="0.2">
      <c r="A520" t="s">
        <v>732</v>
      </c>
      <c r="C520" s="21">
        <v>1.4879205640268439E-5</v>
      </c>
      <c r="D520" s="21">
        <v>1.6750694602316183E-5</v>
      </c>
      <c r="E520" s="21">
        <v>1.8365803551911623E-5</v>
      </c>
      <c r="F520" s="21">
        <v>1.7466463536147934E-5</v>
      </c>
      <c r="G520" s="21">
        <v>1.4713578842707552E-5</v>
      </c>
      <c r="H520" s="21">
        <v>1.3782045044158956E-5</v>
      </c>
      <c r="I520" s="21">
        <v>5.1706238066152494E-5</v>
      </c>
      <c r="J520" s="21">
        <v>1.7119836323341123E-5</v>
      </c>
      <c r="K520" s="21">
        <v>6.4955516550249085E-5</v>
      </c>
      <c r="L520" s="21">
        <v>2.0060001400832102E-5</v>
      </c>
      <c r="M520" s="21">
        <v>1.5117069677241291E-4</v>
      </c>
      <c r="N520" s="21">
        <v>1.0102735517307791E-5</v>
      </c>
      <c r="O520" s="21">
        <v>1.2098616398492003E-4</v>
      </c>
      <c r="P520" s="21">
        <v>4.2938221543430453E-5</v>
      </c>
      <c r="Q520" s="21">
        <v>3.3063454818300391E-5</v>
      </c>
      <c r="R520" s="21">
        <v>4.4730962113509806E-5</v>
      </c>
      <c r="S520" s="21">
        <v>5.0198211421931729E-5</v>
      </c>
      <c r="T520" s="21">
        <v>7.1437132257966922E-5</v>
      </c>
      <c r="U520" s="21">
        <v>4.3794278099535819E-5</v>
      </c>
      <c r="V520" s="21">
        <v>3.2101450473910365E-4</v>
      </c>
      <c r="W520" s="21">
        <v>2.0396578887430821E-4</v>
      </c>
      <c r="X520" s="21">
        <v>3.1785247909657023E-4</v>
      </c>
      <c r="Y520" s="21">
        <v>4.7648957471837148E-5</v>
      </c>
      <c r="Z520" s="21">
        <v>4.9990683427321772E-4</v>
      </c>
    </row>
    <row r="521" spans="1:26" x14ac:dyDescent="0.2">
      <c r="A521" t="s">
        <v>1540</v>
      </c>
      <c r="C521" s="21">
        <v>7.4843351539782803E-6</v>
      </c>
      <c r="D521" s="21">
        <v>1.2186042389153356E-5</v>
      </c>
      <c r="E521" s="21">
        <v>7.9664640303753881E-6</v>
      </c>
      <c r="F521" s="21">
        <v>6.2185174530832256E-6</v>
      </c>
      <c r="G521" s="21">
        <v>1.0115213805642885E-5</v>
      </c>
      <c r="H521" s="21">
        <v>1.6746469867423583E-6</v>
      </c>
      <c r="I521" s="21">
        <v>4.8159700296669189E-5</v>
      </c>
      <c r="J521" s="21">
        <v>7.0309505798150859E-7</v>
      </c>
      <c r="K521" s="21">
        <v>6.567874110520944E-7</v>
      </c>
      <c r="L521" s="21">
        <v>7.826048022109607E-5</v>
      </c>
      <c r="M521" s="21">
        <v>9.4535353320005318E-7</v>
      </c>
      <c r="N521" s="21">
        <v>1.1123047690735953E-5</v>
      </c>
      <c r="O521" s="21">
        <v>9.0358420956616573E-7</v>
      </c>
      <c r="P521" s="21">
        <v>4.9222644705604113E-5</v>
      </c>
      <c r="Q521" s="21">
        <v>9.419474288179708E-5</v>
      </c>
      <c r="R521" s="21">
        <v>6.7147433084398828E-5</v>
      </c>
      <c r="S521" s="21">
        <v>1.4715386895804969E-5</v>
      </c>
      <c r="T521" s="21">
        <v>3.114600237697705E-5</v>
      </c>
      <c r="U521" s="21">
        <v>1.9788922030616512E-3</v>
      </c>
      <c r="V521" s="21">
        <v>6.4735386056525458E-7</v>
      </c>
      <c r="W521" s="21">
        <v>2.4214220927371722E-6</v>
      </c>
      <c r="X521" s="21">
        <v>1.845965330526589E-6</v>
      </c>
      <c r="Y521" s="21">
        <v>6.0992409638220671E-7</v>
      </c>
      <c r="Z521" s="21">
        <v>6.6723561461274825E-7</v>
      </c>
    </row>
    <row r="522" spans="1:26" x14ac:dyDescent="0.2">
      <c r="A522" t="s">
        <v>1621</v>
      </c>
      <c r="C522" s="21">
        <v>3.0995817273562246E-6</v>
      </c>
      <c r="D522" s="21">
        <v>3.37729797262251E-6</v>
      </c>
      <c r="E522" s="21">
        <v>2.7601023112698762E-6</v>
      </c>
      <c r="F522" s="21">
        <v>2.5270688990379694E-6</v>
      </c>
      <c r="G522" s="21">
        <v>3.2206816154882771E-6</v>
      </c>
      <c r="H522" s="21">
        <v>4.7609119596628265E-6</v>
      </c>
      <c r="I522" s="21">
        <v>3.4284126296104918E-6</v>
      </c>
      <c r="J522" s="21">
        <v>5.0937447238410781E-6</v>
      </c>
      <c r="K522" s="21">
        <v>1.5725109015461135E-6</v>
      </c>
      <c r="L522" s="21">
        <v>2.2877134053956101E-6</v>
      </c>
      <c r="M522" s="21">
        <v>3.1600728005716113E-6</v>
      </c>
      <c r="N522" s="21">
        <v>2.0460521164435091E-6</v>
      </c>
      <c r="O522" s="21">
        <v>3.9531854458296494E-6</v>
      </c>
      <c r="P522" s="21">
        <v>2.6493445239716051E-4</v>
      </c>
      <c r="Q522" s="21">
        <v>4.4054001987908688E-4</v>
      </c>
      <c r="R522" s="21">
        <v>2.7517092665385145E-4</v>
      </c>
      <c r="S522" s="21">
        <v>3.1278378308958408E-4</v>
      </c>
      <c r="T522" s="21">
        <v>9.8051059602511593E-5</v>
      </c>
      <c r="U522" s="21">
        <v>1.2347739374419842E-4</v>
      </c>
      <c r="V522" s="21">
        <v>2.9078855788413716E-4</v>
      </c>
      <c r="W522" s="21">
        <v>6.616653506033949E-5</v>
      </c>
      <c r="X522" s="21">
        <v>4.6088142064647382E-4</v>
      </c>
      <c r="Y522" s="21">
        <v>3.7743243696217321E-5</v>
      </c>
      <c r="Z522" s="21">
        <v>4.8715844871927795E-4</v>
      </c>
    </row>
    <row r="523" spans="1:26" x14ac:dyDescent="0.2">
      <c r="A523" t="s">
        <v>525</v>
      </c>
      <c r="C523" s="21">
        <v>1.1052981408067314E-6</v>
      </c>
      <c r="D523" s="21">
        <v>3.0759933646089196E-6</v>
      </c>
      <c r="E523" s="21">
        <v>7.9758702284114314E-7</v>
      </c>
      <c r="F523" s="21">
        <v>8.0879116629941474E-7</v>
      </c>
      <c r="G523" s="21">
        <v>2.8341722802459616E-6</v>
      </c>
      <c r="H523" s="21">
        <v>2.8647599538605579E-7</v>
      </c>
      <c r="I523" s="21">
        <v>8.6720399158250922E-7</v>
      </c>
      <c r="J523" s="21">
        <v>9.3436673329907349E-7</v>
      </c>
      <c r="K523" s="21">
        <v>2.0329997937579364E-7</v>
      </c>
      <c r="L523" s="21">
        <v>4.8765650040661401E-7</v>
      </c>
      <c r="M523" s="21">
        <v>1.7957304528892367E-7</v>
      </c>
      <c r="N523" s="21">
        <v>7.2346856974875759E-7</v>
      </c>
      <c r="O523" s="21">
        <v>2.1563075100111629E-7</v>
      </c>
      <c r="P523" s="21">
        <v>5.7149018781114835E-6</v>
      </c>
      <c r="Q523" s="21">
        <v>1.4943008897433633E-5</v>
      </c>
      <c r="R523" s="21">
        <v>7.7684754433624546E-4</v>
      </c>
      <c r="S523" s="21">
        <v>7.1305977552808162E-7</v>
      </c>
      <c r="T523" s="21">
        <v>2.3983150656859284E-6</v>
      </c>
      <c r="U523" s="21">
        <v>5.441024807245742E-6</v>
      </c>
      <c r="V523" s="21">
        <v>6.5529006093637104E-7</v>
      </c>
      <c r="W523" s="21">
        <v>1.0682455524785758E-6</v>
      </c>
      <c r="X523" s="21">
        <v>9.643567053411584E-7</v>
      </c>
      <c r="Y523" s="21">
        <v>1.1672472363790903E-6</v>
      </c>
      <c r="Z523" s="21">
        <v>4.425221731121413E-7</v>
      </c>
    </row>
    <row r="524" spans="1:26" x14ac:dyDescent="0.2">
      <c r="A524" t="s">
        <v>562</v>
      </c>
      <c r="C524" s="24">
        <v>2.6254089959922877E-6</v>
      </c>
      <c r="D524" s="24">
        <v>2.4861676689089579E-6</v>
      </c>
      <c r="E524" s="24">
        <v>1.9019327876758304E-6</v>
      </c>
      <c r="F524" s="24">
        <v>1.6583824862737395E-6</v>
      </c>
      <c r="G524" s="24">
        <v>2.3154292514182312E-6</v>
      </c>
      <c r="H524" s="24">
        <v>3.3998994127684044E-6</v>
      </c>
      <c r="I524" s="24">
        <v>4.2172073449465877E-6</v>
      </c>
      <c r="J524" s="24">
        <v>3.2415964355630972E-6</v>
      </c>
      <c r="K524" s="24">
        <v>1.7132429845946909E-6</v>
      </c>
      <c r="L524" s="24">
        <v>3.8848806382958001E-6</v>
      </c>
      <c r="M524" s="24">
        <v>2.4166395551661831E-6</v>
      </c>
      <c r="N524" s="24">
        <v>4.489731545310075E-6</v>
      </c>
      <c r="O524" s="24">
        <v>3.4575514643238481E-6</v>
      </c>
      <c r="P524" s="24">
        <v>3.2710179241789017E-6</v>
      </c>
      <c r="Q524" s="24">
        <v>3.1852846674976194E-6</v>
      </c>
      <c r="R524" s="24">
        <v>3.846457082730745E-6</v>
      </c>
      <c r="S524" s="24">
        <v>2.8327930485052179E-6</v>
      </c>
      <c r="T524" s="24">
        <v>3.087368966005652E-6</v>
      </c>
      <c r="U524" s="24">
        <v>5.7035624456859399E-6</v>
      </c>
      <c r="V524" s="24">
        <v>6.5948740799650368E-5</v>
      </c>
      <c r="W524" s="24">
        <v>9.0709971163232693E-5</v>
      </c>
      <c r="X524" s="24">
        <v>6.5569253253120721E-4</v>
      </c>
      <c r="Y524" s="24">
        <v>2.3449918607400805E-4</v>
      </c>
      <c r="Z524" s="24">
        <v>2.3286830245199396E-4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7F60-DBA5-4445-BA92-79C3EF064F80}">
  <dimension ref="A1:M17"/>
  <sheetViews>
    <sheetView workbookViewId="0">
      <selection activeCell="I1" sqref="I1:I10"/>
    </sheetView>
  </sheetViews>
  <sheetFormatPr baseColWidth="10" defaultRowHeight="16" x14ac:dyDescent="0.2"/>
  <cols>
    <col min="1" max="1" width="43.5" customWidth="1"/>
    <col min="7" max="13" width="32.33203125" customWidth="1"/>
  </cols>
  <sheetData>
    <row r="1" spans="1:13" x14ac:dyDescent="0.2">
      <c r="A1" t="s">
        <v>2058</v>
      </c>
      <c r="G1" s="11" t="s">
        <v>2075</v>
      </c>
      <c r="H1" t="s">
        <v>2076</v>
      </c>
      <c r="I1" t="s">
        <v>2077</v>
      </c>
      <c r="J1" t="s">
        <v>2078</v>
      </c>
      <c r="K1" t="s">
        <v>2079</v>
      </c>
      <c r="L1" t="s">
        <v>2080</v>
      </c>
      <c r="M1" t="s">
        <v>2081</v>
      </c>
    </row>
    <row r="2" spans="1:13" x14ac:dyDescent="0.2">
      <c r="A2" t="s">
        <v>2059</v>
      </c>
      <c r="G2" s="11" t="s">
        <v>2075</v>
      </c>
      <c r="H2" t="s">
        <v>2076</v>
      </c>
      <c r="I2" t="s">
        <v>2082</v>
      </c>
      <c r="J2" t="s">
        <v>2083</v>
      </c>
      <c r="K2" t="s">
        <v>2084</v>
      </c>
      <c r="L2" t="s">
        <v>2080</v>
      </c>
      <c r="M2" t="s">
        <v>2081</v>
      </c>
    </row>
    <row r="3" spans="1:13" x14ac:dyDescent="0.2">
      <c r="A3" t="s">
        <v>2060</v>
      </c>
      <c r="G3" s="11" t="s">
        <v>2075</v>
      </c>
      <c r="H3" t="s">
        <v>2076</v>
      </c>
      <c r="I3" t="s">
        <v>2085</v>
      </c>
      <c r="J3" t="s">
        <v>2086</v>
      </c>
      <c r="K3" t="s">
        <v>2087</v>
      </c>
      <c r="L3" t="s">
        <v>2080</v>
      </c>
      <c r="M3" t="s">
        <v>2081</v>
      </c>
    </row>
    <row r="4" spans="1:13" x14ac:dyDescent="0.2">
      <c r="A4" t="s">
        <v>2061</v>
      </c>
      <c r="G4" s="11" t="s">
        <v>2075</v>
      </c>
      <c r="H4" t="s">
        <v>2076</v>
      </c>
      <c r="I4" t="s">
        <v>2085</v>
      </c>
      <c r="J4" t="s">
        <v>2088</v>
      </c>
      <c r="K4" t="s">
        <v>2079</v>
      </c>
      <c r="L4" t="s">
        <v>2080</v>
      </c>
      <c r="M4" t="s">
        <v>2081</v>
      </c>
    </row>
    <row r="5" spans="1:13" x14ac:dyDescent="0.2">
      <c r="A5" t="s">
        <v>2062</v>
      </c>
      <c r="G5" s="11" t="s">
        <v>2075</v>
      </c>
      <c r="H5" t="s">
        <v>2076</v>
      </c>
      <c r="I5" t="s">
        <v>2085</v>
      </c>
      <c r="J5" t="s">
        <v>2088</v>
      </c>
      <c r="K5" t="s">
        <v>2079</v>
      </c>
      <c r="L5" t="s">
        <v>2080</v>
      </c>
      <c r="M5" t="s">
        <v>2081</v>
      </c>
    </row>
    <row r="6" spans="1:13" x14ac:dyDescent="0.2">
      <c r="A6" t="s">
        <v>2063</v>
      </c>
      <c r="G6" s="11" t="s">
        <v>2075</v>
      </c>
      <c r="H6" t="s">
        <v>2076</v>
      </c>
      <c r="I6" t="s">
        <v>2089</v>
      </c>
      <c r="J6" t="s">
        <v>2090</v>
      </c>
      <c r="K6" t="s">
        <v>2079</v>
      </c>
      <c r="L6" t="s">
        <v>2080</v>
      </c>
      <c r="M6" t="s">
        <v>2081</v>
      </c>
    </row>
    <row r="7" spans="1:13" x14ac:dyDescent="0.2">
      <c r="A7" t="s">
        <v>2064</v>
      </c>
      <c r="G7" s="11" t="s">
        <v>2075</v>
      </c>
      <c r="H7" t="s">
        <v>2076</v>
      </c>
      <c r="I7" t="s">
        <v>2089</v>
      </c>
      <c r="J7" t="s">
        <v>2090</v>
      </c>
      <c r="K7" t="s">
        <v>2091</v>
      </c>
      <c r="L7" t="s">
        <v>2080</v>
      </c>
      <c r="M7" t="s">
        <v>2081</v>
      </c>
    </row>
    <row r="8" spans="1:13" x14ac:dyDescent="0.2">
      <c r="A8" t="s">
        <v>2065</v>
      </c>
      <c r="G8" s="11" t="s">
        <v>2075</v>
      </c>
      <c r="H8" t="s">
        <v>2076</v>
      </c>
      <c r="I8" t="s">
        <v>2089</v>
      </c>
      <c r="J8" t="s">
        <v>2092</v>
      </c>
      <c r="K8" t="s">
        <v>2093</v>
      </c>
      <c r="L8" t="s">
        <v>2080</v>
      </c>
      <c r="M8" t="s">
        <v>2081</v>
      </c>
    </row>
    <row r="9" spans="1:13" x14ac:dyDescent="0.2">
      <c r="A9" t="s">
        <v>2066</v>
      </c>
      <c r="G9" s="11" t="s">
        <v>2075</v>
      </c>
      <c r="H9" t="s">
        <v>2076</v>
      </c>
      <c r="I9" t="s">
        <v>2089</v>
      </c>
      <c r="J9" t="s">
        <v>2094</v>
      </c>
      <c r="K9" t="s">
        <v>2095</v>
      </c>
      <c r="L9" t="s">
        <v>2096</v>
      </c>
      <c r="M9" t="s">
        <v>2081</v>
      </c>
    </row>
    <row r="10" spans="1:13" x14ac:dyDescent="0.2">
      <c r="A10" t="s">
        <v>2067</v>
      </c>
      <c r="G10" s="11" t="s">
        <v>2075</v>
      </c>
      <c r="H10" t="s">
        <v>2076</v>
      </c>
      <c r="I10" t="s">
        <v>2097</v>
      </c>
      <c r="J10" t="s">
        <v>2098</v>
      </c>
      <c r="K10" t="s">
        <v>2099</v>
      </c>
      <c r="L10" t="s">
        <v>2080</v>
      </c>
      <c r="M10" t="s">
        <v>2081</v>
      </c>
    </row>
    <row r="11" spans="1:13" x14ac:dyDescent="0.2">
      <c r="A11" t="s">
        <v>2068</v>
      </c>
    </row>
    <row r="12" spans="1:13" x14ac:dyDescent="0.2">
      <c r="A12" t="s">
        <v>2069</v>
      </c>
    </row>
    <row r="13" spans="1:13" x14ac:dyDescent="0.2">
      <c r="A13" t="s">
        <v>2070</v>
      </c>
    </row>
    <row r="14" spans="1:13" x14ac:dyDescent="0.2">
      <c r="A14" t="s">
        <v>2071</v>
      </c>
    </row>
    <row r="15" spans="1:13" x14ac:dyDescent="0.2">
      <c r="A15" t="s">
        <v>2072</v>
      </c>
    </row>
    <row r="16" spans="1:13" x14ac:dyDescent="0.2">
      <c r="A16" t="s">
        <v>2073</v>
      </c>
    </row>
    <row r="17" spans="1:1" x14ac:dyDescent="0.2">
      <c r="A17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2020-11-13T19:43:58Z</dcterms:created>
  <dcterms:modified xsi:type="dcterms:W3CDTF">2020-11-13T21:35:00Z</dcterms:modified>
</cp:coreProperties>
</file>