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patriciatran/Documents/GitHub/Nitrogen_Project/Incubations/Results/"/>
    </mc:Choice>
  </mc:AlternateContent>
  <bookViews>
    <workbookView xWindow="0" yWindow="460" windowWidth="28800" windowHeight="16560" tabRatio="500" activeTab="2"/>
  </bookViews>
  <sheets>
    <sheet name="180227_results" sheetId="1" r:id="rId1"/>
    <sheet name="180228_results" sheetId="2" r:id="rId2"/>
    <sheet name="plot" sheetId="4" r:id="rId3"/>
    <sheet name="Sheet1" sheetId="5" r:id="rId4"/>
    <sheet name="180301_results" sheetId="3" r:id="rId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8" i="3" l="1"/>
  <c r="C18" i="5"/>
  <c r="C19" i="5"/>
  <c r="C20" i="5"/>
  <c r="C10" i="5"/>
  <c r="C11" i="5"/>
  <c r="C12" i="5"/>
  <c r="C13" i="5"/>
  <c r="C14" i="5"/>
  <c r="C15" i="5"/>
  <c r="C16" i="5"/>
  <c r="C17" i="5"/>
  <c r="C9" i="5"/>
  <c r="C8" i="5"/>
  <c r="C24" i="3"/>
  <c r="K19" i="4"/>
  <c r="C15" i="3"/>
  <c r="B19" i="4"/>
  <c r="C16" i="3"/>
  <c r="C19" i="4"/>
  <c r="C17" i="3"/>
  <c r="D19" i="4"/>
  <c r="C18" i="3"/>
  <c r="E19" i="4"/>
  <c r="C19" i="3"/>
  <c r="F19" i="4"/>
  <c r="C20" i="3"/>
  <c r="G19" i="4"/>
  <c r="C21" i="3"/>
  <c r="H19" i="4"/>
  <c r="C22" i="3"/>
  <c r="I19" i="4"/>
  <c r="C23" i="3"/>
  <c r="J19" i="4"/>
  <c r="C25" i="3"/>
  <c r="L19" i="4"/>
  <c r="C26" i="3"/>
  <c r="M19" i="4"/>
  <c r="C9" i="3"/>
  <c r="H18" i="4"/>
  <c r="C10" i="3"/>
  <c r="I18" i="4"/>
  <c r="C11" i="3"/>
  <c r="J18" i="4"/>
  <c r="C12" i="3"/>
  <c r="K18" i="4"/>
  <c r="C13" i="3"/>
  <c r="L18" i="4"/>
  <c r="C14" i="3"/>
  <c r="M18" i="4"/>
  <c r="G18" i="4"/>
  <c r="C21" i="2"/>
  <c r="C18" i="4"/>
  <c r="C22" i="2"/>
  <c r="D18" i="4"/>
  <c r="C23" i="2"/>
  <c r="E18" i="4"/>
  <c r="C24" i="2"/>
  <c r="F18" i="4"/>
  <c r="C20" i="2"/>
  <c r="B18" i="4"/>
  <c r="F14" i="1"/>
  <c r="B17" i="4"/>
  <c r="F15" i="1"/>
  <c r="C17" i="4"/>
  <c r="F16" i="1"/>
  <c r="D17" i="4"/>
  <c r="F17" i="1"/>
  <c r="E17" i="4"/>
  <c r="F18" i="1"/>
  <c r="F17" i="4"/>
  <c r="F19" i="1"/>
  <c r="G17" i="4"/>
  <c r="F20" i="1"/>
  <c r="H17" i="4"/>
  <c r="F21" i="1"/>
  <c r="I17" i="4"/>
  <c r="F22" i="1"/>
  <c r="J17" i="4"/>
  <c r="F23" i="1"/>
  <c r="K17" i="4"/>
  <c r="F24" i="1"/>
  <c r="L17" i="4"/>
  <c r="F25" i="1"/>
  <c r="M17" i="4"/>
  <c r="F3" i="1"/>
  <c r="C16" i="4"/>
  <c r="F4" i="1"/>
  <c r="D16" i="4"/>
  <c r="F5" i="1"/>
  <c r="E16" i="4"/>
  <c r="F6" i="1"/>
  <c r="F16" i="4"/>
  <c r="F7" i="1"/>
  <c r="G16" i="4"/>
  <c r="F8" i="1"/>
  <c r="H16" i="4"/>
  <c r="F9" i="1"/>
  <c r="I16" i="4"/>
  <c r="F10" i="1"/>
  <c r="J16" i="4"/>
  <c r="F11" i="1"/>
  <c r="K16" i="4"/>
  <c r="F12" i="1"/>
  <c r="L16" i="4"/>
  <c r="F13" i="1"/>
  <c r="M16" i="4"/>
  <c r="F2" i="1"/>
  <c r="B16" i="4"/>
  <c r="C9" i="2"/>
  <c r="C15" i="4"/>
  <c r="C10" i="2"/>
  <c r="D15" i="4"/>
  <c r="C11" i="2"/>
  <c r="E15" i="4"/>
  <c r="C12" i="2"/>
  <c r="F15" i="4"/>
  <c r="C13" i="2"/>
  <c r="G15" i="4"/>
  <c r="C14" i="2"/>
  <c r="H15" i="4"/>
  <c r="C15" i="2"/>
  <c r="I15" i="4"/>
  <c r="C16" i="2"/>
  <c r="J15" i="4"/>
  <c r="C17" i="2"/>
  <c r="K15" i="4"/>
  <c r="C18" i="2"/>
  <c r="L15" i="4"/>
  <c r="C19" i="2"/>
  <c r="M15" i="4"/>
  <c r="C8" i="2"/>
  <c r="B15" i="4"/>
  <c r="A3" i="1"/>
  <c r="A16" i="1"/>
  <c r="A17" i="1"/>
  <c r="A18" i="1"/>
  <c r="A19" i="1"/>
  <c r="A20" i="1"/>
  <c r="A21" i="1"/>
  <c r="A22" i="1"/>
  <c r="A23" i="1"/>
  <c r="A24" i="1"/>
  <c r="A25" i="1"/>
  <c r="A14" i="1"/>
  <c r="A5" i="1"/>
  <c r="A6" i="1"/>
  <c r="A7" i="1"/>
  <c r="A8" i="1"/>
  <c r="A9" i="1"/>
  <c r="A10" i="1"/>
  <c r="A11" i="1"/>
  <c r="A12" i="1"/>
  <c r="A13" i="1"/>
  <c r="A15" i="1"/>
</calcChain>
</file>

<file path=xl/sharedStrings.xml><?xml version="1.0" encoding="utf-8"?>
<sst xmlns="http://schemas.openxmlformats.org/spreadsheetml/2006/main" count="281" uniqueCount="152">
  <si>
    <t>SampleID</t>
  </si>
  <si>
    <t>Time_hrs</t>
  </si>
  <si>
    <t>Standard_25</t>
  </si>
  <si>
    <t>Standard_12.5</t>
  </si>
  <si>
    <t>Standard_6.25</t>
  </si>
  <si>
    <t>Standard_3.125</t>
  </si>
  <si>
    <t>Standard_50</t>
  </si>
  <si>
    <t>Blank</t>
  </si>
  <si>
    <t>Sampled.on</t>
  </si>
  <si>
    <t>2/16/2018</t>
  </si>
  <si>
    <t>Ammonia_calculated</t>
  </si>
  <si>
    <t>Ammonia</t>
  </si>
  <si>
    <t>Wavelength</t>
  </si>
  <si>
    <t>Ordered</t>
  </si>
  <si>
    <t>Sample_ID</t>
  </si>
  <si>
    <t>MEDH_5m_180223</t>
  </si>
  <si>
    <t>MEDH_10m_180223</t>
  </si>
  <si>
    <t>MEDH_15m_180223</t>
  </si>
  <si>
    <t>MEDH_20m_180223</t>
  </si>
  <si>
    <t>MEDH_22m_180223</t>
  </si>
  <si>
    <t>MEDH_23m_180223</t>
  </si>
  <si>
    <t>MEDH_5m_180226</t>
  </si>
  <si>
    <t>MEDH_10m_180226</t>
  </si>
  <si>
    <t>MEDH_15m_180226</t>
  </si>
  <si>
    <t>MEDH_20m_180226</t>
  </si>
  <si>
    <t>MEDH_22m_180226</t>
  </si>
  <si>
    <t>MEDH_23m_180226</t>
  </si>
  <si>
    <t>Incub2_5A_180223</t>
  </si>
  <si>
    <t>Incub2_5B_180223</t>
  </si>
  <si>
    <t>Incub2_10A_180223</t>
  </si>
  <si>
    <t>Incub2_10B_180223</t>
  </si>
  <si>
    <t>Incub2_15A_180223</t>
  </si>
  <si>
    <t>Reading_A</t>
  </si>
  <si>
    <t>MEDH_5_A</t>
  </si>
  <si>
    <t>MEDH_5_B</t>
  </si>
  <si>
    <t>MEDH_10_A</t>
  </si>
  <si>
    <t>MEDH_15_A</t>
  </si>
  <si>
    <t>MEDH_20_A</t>
  </si>
  <si>
    <t>MEDH_22_A</t>
  </si>
  <si>
    <t>MEDH_24_A</t>
  </si>
  <si>
    <t>MEDH_10_B</t>
  </si>
  <si>
    <t>MEDH_15_B</t>
  </si>
  <si>
    <t>MEDH_20_B</t>
  </si>
  <si>
    <t>MEDH_22_B</t>
  </si>
  <si>
    <t>MEDH_24_B</t>
  </si>
  <si>
    <t>Incub2_5A_180301</t>
  </si>
  <si>
    <t>Incub2_5B_180301</t>
  </si>
  <si>
    <t>Incub2_10A_180301</t>
  </si>
  <si>
    <t>Incub2_10B_180301</t>
  </si>
  <si>
    <t>Incub2_15A_180301</t>
  </si>
  <si>
    <t>Incub2_15B_180301</t>
  </si>
  <si>
    <t>Incub2_20A_180301</t>
  </si>
  <si>
    <t>Incub2_20B_180301</t>
  </si>
  <si>
    <t>Incub2_22A_180301</t>
  </si>
  <si>
    <t>Incub2_22B_180223</t>
  </si>
  <si>
    <t>Incub2_23_A_180223</t>
  </si>
  <si>
    <t>Incub2_23B_180223</t>
  </si>
  <si>
    <t>Incub2_15B_180223</t>
  </si>
  <si>
    <t>Incub2_20A_180223</t>
  </si>
  <si>
    <t>Incub2_20B_180223</t>
  </si>
  <si>
    <t>Incub2_22A_180223</t>
  </si>
  <si>
    <t>Sample.ID</t>
  </si>
  <si>
    <t>Reading(A)</t>
  </si>
  <si>
    <t>Ammonia_concentration_concentration</t>
  </si>
  <si>
    <t>Concentration_Ammonia</t>
  </si>
  <si>
    <t>Incub1_5A_180219</t>
  </si>
  <si>
    <t>Incub1_5B_180219</t>
  </si>
  <si>
    <t>Incub1_10A_180219</t>
  </si>
  <si>
    <t>Incub1_10B_180219</t>
  </si>
  <si>
    <t>Incub1_15A_180219</t>
  </si>
  <si>
    <t>Incub1_15B_180219</t>
  </si>
  <si>
    <t>Incub1_20A_180219</t>
  </si>
  <si>
    <t>Incub1_20B_180219</t>
  </si>
  <si>
    <t>Incub1_22A_180219</t>
  </si>
  <si>
    <t>Incub1_22B_180219</t>
  </si>
  <si>
    <t>Incub1_23_A_180219</t>
  </si>
  <si>
    <t>Incub1_23B_180219</t>
  </si>
  <si>
    <t>Incub1_5A_180220</t>
  </si>
  <si>
    <t>Incub1_5B_180220</t>
  </si>
  <si>
    <t>Incub1_10A_180220</t>
  </si>
  <si>
    <t>Incub1_10B_180220</t>
  </si>
  <si>
    <t>Incub1_15A_180220</t>
  </si>
  <si>
    <t>Incub1_15B_180220</t>
  </si>
  <si>
    <t>Incub1_20A_180220</t>
  </si>
  <si>
    <t>Incub1_20B_180220</t>
  </si>
  <si>
    <t>Incub1_22A_180220</t>
  </si>
  <si>
    <t>Incub1_22B_180220</t>
  </si>
  <si>
    <t>Incub1_23_A_180220</t>
  </si>
  <si>
    <t>Incub1_23B_180220</t>
  </si>
  <si>
    <t>A</t>
  </si>
  <si>
    <t>B</t>
  </si>
  <si>
    <t>C</t>
  </si>
  <si>
    <t>D</t>
  </si>
  <si>
    <t>E</t>
  </si>
  <si>
    <t>Incub2_22B_180301</t>
  </si>
  <si>
    <t>Incub2_23_A_180301</t>
  </si>
  <si>
    <t>Incub2_23B_180301</t>
  </si>
  <si>
    <t>F</t>
  </si>
  <si>
    <t>Incub2_5A_180307</t>
  </si>
  <si>
    <t>Incub2_5B_180307</t>
  </si>
  <si>
    <t>Incub2_10A_180307</t>
  </si>
  <si>
    <t>Incub2_10B_180307</t>
  </si>
  <si>
    <t>Incub2_15A_180307</t>
  </si>
  <si>
    <t>Incub2_15B_180307</t>
  </si>
  <si>
    <t>Incub2_20A_180307</t>
  </si>
  <si>
    <t>Incub2_20B_180307</t>
  </si>
  <si>
    <t>Incub2_22A_180307</t>
  </si>
  <si>
    <t>Incub2_22B_180307</t>
  </si>
  <si>
    <t>Incub2_23_A_180307</t>
  </si>
  <si>
    <t>Incub2_23B_180307</t>
  </si>
  <si>
    <t>G</t>
  </si>
  <si>
    <t>Incub2_5A_180314</t>
  </si>
  <si>
    <t>Incub2_5B_180314</t>
  </si>
  <si>
    <t>Incub2_10A_180314</t>
  </si>
  <si>
    <t>Incub2_10B_180314</t>
  </si>
  <si>
    <t>Incub2_15A_180314</t>
  </si>
  <si>
    <t>Incub2_15B_180314</t>
  </si>
  <si>
    <t>Incub2_20A_180314</t>
  </si>
  <si>
    <t>Incub2_20B_180314</t>
  </si>
  <si>
    <t>Incub2_22A_180314</t>
  </si>
  <si>
    <t>Incub2_22B_180314</t>
  </si>
  <si>
    <t>Incub2_23_A_180314</t>
  </si>
  <si>
    <t>Incub2_23B_180314</t>
  </si>
  <si>
    <t>H</t>
  </si>
  <si>
    <t>Incub2_5A_180321</t>
  </si>
  <si>
    <t>Incub2_5B_180321</t>
  </si>
  <si>
    <t>Incub2_10A_180321</t>
  </si>
  <si>
    <t>Incub2_10B_180321</t>
  </si>
  <si>
    <t>Incub2_15A_180321</t>
  </si>
  <si>
    <t>Incub2_15B_180321</t>
  </si>
  <si>
    <t>Incub2_20A_180321</t>
  </si>
  <si>
    <t>Incub2_20B_180321</t>
  </si>
  <si>
    <t>Incub2_22A_180321</t>
  </si>
  <si>
    <t>Incub2_22B_180321</t>
  </si>
  <si>
    <t>Incub2_23_A_180321</t>
  </si>
  <si>
    <t>Incub2_23B_180321</t>
  </si>
  <si>
    <t>Table of results:</t>
  </si>
  <si>
    <t>INCUBATION 2</t>
  </si>
  <si>
    <t>Time (weeks)</t>
  </si>
  <si>
    <t>5A</t>
  </si>
  <si>
    <t>5B</t>
  </si>
  <si>
    <t>10A</t>
  </si>
  <si>
    <t>10B</t>
  </si>
  <si>
    <t>15A</t>
  </si>
  <si>
    <t>15B</t>
  </si>
  <si>
    <t>20A</t>
  </si>
  <si>
    <t>20B</t>
  </si>
  <si>
    <t>22A</t>
  </si>
  <si>
    <t>22B</t>
  </si>
  <si>
    <t>23A</t>
  </si>
  <si>
    <t>23B</t>
  </si>
  <si>
    <t>Ammonia_mg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</si>
</sst>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/>
    <xf numFmtId="0" fontId="0" fillId="2" borderId="0" xfId="0" applyFill="1" applyAlignment="1">
      <alignment horizontal="center" vertical="center"/>
    </xf>
    <xf numFmtId="49" fontId="0" fillId="0" borderId="0" xfId="0" applyNumberFormat="1"/>
    <xf numFmtId="0" fontId="0" fillId="0" borderId="1" xfId="0" applyBorder="1"/>
    <xf numFmtId="164" fontId="0" fillId="0" borderId="0" xfId="0" applyNumberFormat="1"/>
    <xf numFmtId="164" fontId="0" fillId="2" borderId="0" xfId="0" applyNumberFormat="1" applyFill="1"/>
    <xf numFmtId="0" fontId="0" fillId="0" borderId="1" xfId="0" applyFill="1" applyBorder="1"/>
    <xf numFmtId="0" fontId="0" fillId="3" borderId="1" xfId="0" applyFill="1" applyBorder="1"/>
    <xf numFmtId="0" fontId="0" fillId="0" borderId="0" xfId="0" applyFill="1" applyBorder="1"/>
    <xf numFmtId="0" fontId="1" fillId="0" borderId="0" xfId="0" applyFont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9" defaultPivotStyle="PivotStyleMedium7"/>
  <colors>
    <mruColors>
      <color rgb="FF59114D"/>
      <color rgb="FFE98A15"/>
      <color rgb="FF003B36"/>
      <color rgb="FF012622"/>
      <color rgb="FF255E9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Relationship Id="rId3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'180227_results'!$C$29:$C$34</c:f>
              <c:numCache>
                <c:formatCode>General</c:formatCode>
                <c:ptCount val="6"/>
                <c:pt idx="0">
                  <c:v>0.0</c:v>
                </c:pt>
                <c:pt idx="1">
                  <c:v>0.032</c:v>
                </c:pt>
                <c:pt idx="2">
                  <c:v>0.137</c:v>
                </c:pt>
                <c:pt idx="3">
                  <c:v>0.189</c:v>
                </c:pt>
                <c:pt idx="4">
                  <c:v>0.321</c:v>
                </c:pt>
                <c:pt idx="5">
                  <c:v>0.688</c:v>
                </c:pt>
              </c:numCache>
            </c:numRef>
          </c:xVal>
          <c:yVal>
            <c:numRef>
              <c:f>'180227_results'!$D$29:$D$34</c:f>
              <c:numCache>
                <c:formatCode>General</c:formatCode>
                <c:ptCount val="6"/>
                <c:pt idx="0">
                  <c:v>0.0</c:v>
                </c:pt>
                <c:pt idx="1">
                  <c:v>3.125</c:v>
                </c:pt>
                <c:pt idx="2">
                  <c:v>6.25</c:v>
                </c:pt>
                <c:pt idx="3">
                  <c:v>12.5</c:v>
                </c:pt>
                <c:pt idx="4">
                  <c:v>25.0</c:v>
                </c:pt>
                <c:pt idx="5">
                  <c:v>50.0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97181296"/>
        <c:axId val="-1418859504"/>
      </c:scatterChart>
      <c:valAx>
        <c:axId val="-1397181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wavelength(nm)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18859504"/>
        <c:crosses val="autoZero"/>
        <c:crossBetween val="midCat"/>
      </c:valAx>
      <c:valAx>
        <c:axId val="-1418859504"/>
        <c:scaling>
          <c:orientation val="minMax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Ammonia</a:t>
                </a:r>
                <a:r>
                  <a:rPr lang="en-US" baseline="0"/>
                  <a:t> concentration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97181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'180228_results'!$B$2:$B$7</c:f>
              <c:numCache>
                <c:formatCode>0.000</c:formatCode>
                <c:ptCount val="6"/>
                <c:pt idx="0">
                  <c:v>0.0</c:v>
                </c:pt>
                <c:pt idx="1">
                  <c:v>0.063</c:v>
                </c:pt>
                <c:pt idx="2">
                  <c:v>0.145</c:v>
                </c:pt>
                <c:pt idx="3">
                  <c:v>0.292</c:v>
                </c:pt>
                <c:pt idx="4">
                  <c:v>0.572</c:v>
                </c:pt>
                <c:pt idx="5">
                  <c:v>1.15</c:v>
                </c:pt>
              </c:numCache>
            </c:numRef>
          </c:xVal>
          <c:yVal>
            <c:numRef>
              <c:f>'180228_results'!$C$2:$C$7</c:f>
              <c:numCache>
                <c:formatCode>0.00</c:formatCode>
                <c:ptCount val="6"/>
                <c:pt idx="0">
                  <c:v>0.0</c:v>
                </c:pt>
                <c:pt idx="1">
                  <c:v>3.125</c:v>
                </c:pt>
                <c:pt idx="2">
                  <c:v>6.25</c:v>
                </c:pt>
                <c:pt idx="3">
                  <c:v>12.5</c:v>
                </c:pt>
                <c:pt idx="4">
                  <c:v>25.0</c:v>
                </c:pt>
                <c:pt idx="5">
                  <c:v>50.0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97148704"/>
        <c:axId val="-1397144944"/>
      </c:scatterChart>
      <c:valAx>
        <c:axId val="-1397148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Wavelength(A)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97144944"/>
        <c:crosses val="autoZero"/>
        <c:crossBetween val="midCat"/>
      </c:valAx>
      <c:valAx>
        <c:axId val="-139714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Ammonia Concentration</a:t>
                </a:r>
                <a:endParaRPr lang="en-US" baseline="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97148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r>
              <a:rPr lang="en-US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rPr>
              <a:t>Ammonia concentration in</a:t>
            </a:r>
            <a:r>
              <a:rPr lang="en-US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rPr>
              <a:t> samples accross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601176172271733"/>
          <c:y val="0.114674297687845"/>
          <c:w val="0.922188214579412"/>
          <c:h val="0.793769053325855"/>
        </c:manualLayout>
      </c:layout>
      <c:lineChart>
        <c:grouping val="standard"/>
        <c:varyColors val="0"/>
        <c:ser>
          <c:idx val="0"/>
          <c:order val="0"/>
          <c:tx>
            <c:strRef>
              <c:f>plot!$B$26</c:f>
              <c:strCache>
                <c:ptCount val="1"/>
                <c:pt idx="0">
                  <c:v>5A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plot!$A$27:$A$30</c:f>
              <c:numCache>
                <c:formatCode>General</c:formatCode>
                <c:ptCount val="4"/>
                <c:pt idx="0">
                  <c:v>-1.0</c:v>
                </c:pt>
                <c:pt idx="1">
                  <c:v>0.0</c:v>
                </c:pt>
                <c:pt idx="2">
                  <c:v>1.0</c:v>
                </c:pt>
                <c:pt idx="3">
                  <c:v>2.0</c:v>
                </c:pt>
              </c:numCache>
            </c:numRef>
          </c:cat>
          <c:val>
            <c:numRef>
              <c:f>plot!$B$27:$B$29</c:f>
              <c:numCache>
                <c:formatCode>General</c:formatCode>
                <c:ptCount val="3"/>
                <c:pt idx="0">
                  <c:v>-0.016818</c:v>
                </c:pt>
                <c:pt idx="1">
                  <c:v>9.837025000000001</c:v>
                </c:pt>
                <c:pt idx="2">
                  <c:v>8.34534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plot!$C$26</c:f>
              <c:strCache>
                <c:ptCount val="1"/>
                <c:pt idx="0">
                  <c:v>5B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plot!$A$27:$A$30</c:f>
              <c:numCache>
                <c:formatCode>General</c:formatCode>
                <c:ptCount val="4"/>
                <c:pt idx="0">
                  <c:v>-1.0</c:v>
                </c:pt>
                <c:pt idx="1">
                  <c:v>0.0</c:v>
                </c:pt>
                <c:pt idx="2">
                  <c:v>1.0</c:v>
                </c:pt>
                <c:pt idx="3">
                  <c:v>2.0</c:v>
                </c:pt>
              </c:numCache>
            </c:numRef>
          </c:cat>
          <c:val>
            <c:numRef>
              <c:f>plot!$C$27:$C$29</c:f>
              <c:numCache>
                <c:formatCode>General</c:formatCode>
                <c:ptCount val="3"/>
                <c:pt idx="0">
                  <c:v>-0.407499</c:v>
                </c:pt>
                <c:pt idx="1">
                  <c:v>5.062035000000001</c:v>
                </c:pt>
                <c:pt idx="2">
                  <c:v>7.156055999999999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plot!$D$26</c:f>
              <c:strCache>
                <c:ptCount val="1"/>
                <c:pt idx="0">
                  <c:v>10A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plot!$A$27:$A$30</c:f>
              <c:numCache>
                <c:formatCode>General</c:formatCode>
                <c:ptCount val="4"/>
                <c:pt idx="0">
                  <c:v>-1.0</c:v>
                </c:pt>
                <c:pt idx="1">
                  <c:v>0.0</c:v>
                </c:pt>
                <c:pt idx="2">
                  <c:v>1.0</c:v>
                </c:pt>
                <c:pt idx="3">
                  <c:v>2.0</c:v>
                </c:pt>
              </c:numCache>
            </c:numRef>
          </c:cat>
          <c:val>
            <c:numRef>
              <c:f>plot!$D$27:$D$29</c:f>
              <c:numCache>
                <c:formatCode>General</c:formatCode>
                <c:ptCount val="3"/>
                <c:pt idx="0">
                  <c:v>-1.796587</c:v>
                </c:pt>
                <c:pt idx="1">
                  <c:v>7.44953</c:v>
                </c:pt>
                <c:pt idx="2">
                  <c:v>7.424604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plot!$E$26</c:f>
              <c:strCache>
                <c:ptCount val="1"/>
                <c:pt idx="0">
                  <c:v>10B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plot!$A$27:$A$30</c:f>
              <c:numCache>
                <c:formatCode>General</c:formatCode>
                <c:ptCount val="4"/>
                <c:pt idx="0">
                  <c:v>-1.0</c:v>
                </c:pt>
                <c:pt idx="1">
                  <c:v>0.0</c:v>
                </c:pt>
                <c:pt idx="2">
                  <c:v>1.0</c:v>
                </c:pt>
                <c:pt idx="3">
                  <c:v>2.0</c:v>
                </c:pt>
              </c:numCache>
            </c:numRef>
          </c:cat>
          <c:val>
            <c:numRef>
              <c:f>plot!$E$27:$E$29</c:f>
              <c:numCache>
                <c:formatCode>General</c:formatCode>
                <c:ptCount val="3"/>
                <c:pt idx="0">
                  <c:v>-4.2709</c:v>
                </c:pt>
                <c:pt idx="1">
                  <c:v>8.187483</c:v>
                </c:pt>
                <c:pt idx="2">
                  <c:v>6.695688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plot!$F$26</c:f>
              <c:strCache>
                <c:ptCount val="1"/>
                <c:pt idx="0">
                  <c:v>15A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plot!$A$27:$A$30</c:f>
              <c:numCache>
                <c:formatCode>General</c:formatCode>
                <c:ptCount val="4"/>
                <c:pt idx="0">
                  <c:v>-1.0</c:v>
                </c:pt>
                <c:pt idx="1">
                  <c:v>0.0</c:v>
                </c:pt>
                <c:pt idx="2">
                  <c:v>1.0</c:v>
                </c:pt>
                <c:pt idx="3">
                  <c:v>2.0</c:v>
                </c:pt>
              </c:numCache>
            </c:numRef>
          </c:cat>
          <c:val>
            <c:numRef>
              <c:f>plot!$F$27:$F$29</c:f>
              <c:numCache>
                <c:formatCode>General</c:formatCode>
                <c:ptCount val="3"/>
                <c:pt idx="0">
                  <c:v>-0.190454</c:v>
                </c:pt>
                <c:pt idx="1">
                  <c:v>6.320895999999999</c:v>
                </c:pt>
                <c:pt idx="2">
                  <c:v>5.698224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plot!$G$26</c:f>
              <c:strCache>
                <c:ptCount val="1"/>
                <c:pt idx="0">
                  <c:v>15B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plot!$A$27:$A$30</c:f>
              <c:numCache>
                <c:formatCode>General</c:formatCode>
                <c:ptCount val="4"/>
                <c:pt idx="0">
                  <c:v>-1.0</c:v>
                </c:pt>
                <c:pt idx="1">
                  <c:v>0.0</c:v>
                </c:pt>
                <c:pt idx="2">
                  <c:v>1.0</c:v>
                </c:pt>
                <c:pt idx="3">
                  <c:v>2.0</c:v>
                </c:pt>
              </c:numCache>
            </c:numRef>
          </c:cat>
          <c:val>
            <c:numRef>
              <c:f>plot!$G$27:$G$29</c:f>
              <c:numCache>
                <c:formatCode>General</c:formatCode>
                <c:ptCount val="3"/>
                <c:pt idx="0">
                  <c:v>-0.147045</c:v>
                </c:pt>
                <c:pt idx="1">
                  <c:v>6.785428000000001</c:v>
                </c:pt>
                <c:pt idx="2">
                  <c:v>4.202027999999999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plot!$H$26</c:f>
              <c:strCache>
                <c:ptCount val="1"/>
                <c:pt idx="0">
                  <c:v>20A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plot!$A$27:$A$30</c:f>
              <c:numCache>
                <c:formatCode>General</c:formatCode>
                <c:ptCount val="4"/>
                <c:pt idx="0">
                  <c:v>-1.0</c:v>
                </c:pt>
                <c:pt idx="1">
                  <c:v>0.0</c:v>
                </c:pt>
                <c:pt idx="2">
                  <c:v>1.0</c:v>
                </c:pt>
                <c:pt idx="3">
                  <c:v>2.0</c:v>
                </c:pt>
              </c:numCache>
            </c:numRef>
          </c:cat>
          <c:val>
            <c:numRef>
              <c:f>plot!$H$27:$H$29</c:f>
              <c:numCache>
                <c:formatCode>General</c:formatCode>
                <c:ptCount val="3"/>
                <c:pt idx="0">
                  <c:v>-0.841589</c:v>
                </c:pt>
                <c:pt idx="1">
                  <c:v>9.726444</c:v>
                </c:pt>
                <c:pt idx="2">
                  <c:v>7.731515999999998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plot!$I$26</c:f>
              <c:strCache>
                <c:ptCount val="1"/>
                <c:pt idx="0">
                  <c:v>20B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plot!$A$27:$A$30</c:f>
              <c:numCache>
                <c:formatCode>General</c:formatCode>
                <c:ptCount val="4"/>
                <c:pt idx="0">
                  <c:v>-1.0</c:v>
                </c:pt>
                <c:pt idx="1">
                  <c:v>0.0</c:v>
                </c:pt>
                <c:pt idx="2">
                  <c:v>1.0</c:v>
                </c:pt>
                <c:pt idx="3">
                  <c:v>2.0</c:v>
                </c:pt>
              </c:numCache>
            </c:numRef>
          </c:cat>
          <c:val>
            <c:numRef>
              <c:f>plot!$I$27:$I$29</c:f>
              <c:numCache>
                <c:formatCode>General</c:formatCode>
                <c:ptCount val="3"/>
                <c:pt idx="0">
                  <c:v>-0.36409</c:v>
                </c:pt>
                <c:pt idx="1">
                  <c:v>9.30444</c:v>
                </c:pt>
                <c:pt idx="2">
                  <c:v>6.542231999999999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plot!$J$26</c:f>
              <c:strCache>
                <c:ptCount val="1"/>
                <c:pt idx="0">
                  <c:v>22A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plot!$A$27:$A$30</c:f>
              <c:numCache>
                <c:formatCode>General</c:formatCode>
                <c:ptCount val="4"/>
                <c:pt idx="0">
                  <c:v>-1.0</c:v>
                </c:pt>
                <c:pt idx="1">
                  <c:v>0.0</c:v>
                </c:pt>
                <c:pt idx="2">
                  <c:v>1.0</c:v>
                </c:pt>
                <c:pt idx="3">
                  <c:v>2.0</c:v>
                </c:pt>
              </c:numCache>
            </c:numRef>
          </c:cat>
          <c:val>
            <c:numRef>
              <c:f>plot!$J$27:$J$30</c:f>
              <c:numCache>
                <c:formatCode>General</c:formatCode>
                <c:ptCount val="4"/>
                <c:pt idx="0">
                  <c:v>-1.66636</c:v>
                </c:pt>
                <c:pt idx="1">
                  <c:v>9.342804</c:v>
                </c:pt>
                <c:pt idx="2">
                  <c:v>7.501331999999999</c:v>
                </c:pt>
                <c:pt idx="3">
                  <c:v>5.50736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plot!$K$26</c:f>
              <c:strCache>
                <c:ptCount val="1"/>
                <c:pt idx="0">
                  <c:v>22B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plot!$A$27:$A$30</c:f>
              <c:numCache>
                <c:formatCode>General</c:formatCode>
                <c:ptCount val="4"/>
                <c:pt idx="0">
                  <c:v>-1.0</c:v>
                </c:pt>
                <c:pt idx="1">
                  <c:v>0.0</c:v>
                </c:pt>
                <c:pt idx="2">
                  <c:v>1.0</c:v>
                </c:pt>
                <c:pt idx="3">
                  <c:v>2.0</c:v>
                </c:pt>
              </c:numCache>
            </c:numRef>
          </c:cat>
          <c:val>
            <c:numRef>
              <c:f>plot!$K$27:$K$29</c:f>
              <c:numCache>
                <c:formatCode>General</c:formatCode>
                <c:ptCount val="3"/>
                <c:pt idx="0">
                  <c:v>0.417272</c:v>
                </c:pt>
                <c:pt idx="1">
                  <c:v>9.150984</c:v>
                </c:pt>
                <c:pt idx="2">
                  <c:v>7.002599999999999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plot!$L$26</c:f>
              <c:strCache>
                <c:ptCount val="1"/>
                <c:pt idx="0">
                  <c:v>23A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plot!$A$27:$A$30</c:f>
              <c:numCache>
                <c:formatCode>General</c:formatCode>
                <c:ptCount val="4"/>
                <c:pt idx="0">
                  <c:v>-1.0</c:v>
                </c:pt>
                <c:pt idx="1">
                  <c:v>0.0</c:v>
                </c:pt>
                <c:pt idx="2">
                  <c:v>1.0</c:v>
                </c:pt>
                <c:pt idx="3">
                  <c:v>2.0</c:v>
                </c:pt>
              </c:numCache>
            </c:numRef>
          </c:cat>
          <c:val>
            <c:numRef>
              <c:f>plot!$L$27:$L$29</c:f>
              <c:numCache>
                <c:formatCode>General</c:formatCode>
                <c:ptCount val="3"/>
                <c:pt idx="0">
                  <c:v>-0.277272</c:v>
                </c:pt>
                <c:pt idx="1">
                  <c:v>10.762272</c:v>
                </c:pt>
                <c:pt idx="2">
                  <c:v>8.038428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plot!$M$26</c:f>
              <c:strCache>
                <c:ptCount val="1"/>
                <c:pt idx="0">
                  <c:v>23B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numRef>
              <c:f>plot!$A$27:$A$30</c:f>
              <c:numCache>
                <c:formatCode>General</c:formatCode>
                <c:ptCount val="4"/>
                <c:pt idx="0">
                  <c:v>-1.0</c:v>
                </c:pt>
                <c:pt idx="1">
                  <c:v>0.0</c:v>
                </c:pt>
                <c:pt idx="2">
                  <c:v>1.0</c:v>
                </c:pt>
                <c:pt idx="3">
                  <c:v>2.0</c:v>
                </c:pt>
              </c:numCache>
            </c:numRef>
          </c:cat>
          <c:val>
            <c:numRef>
              <c:f>plot!$M$27:$M$29</c:f>
              <c:numCache>
                <c:formatCode>General</c:formatCode>
                <c:ptCount val="3"/>
                <c:pt idx="0">
                  <c:v>3.889991999999999</c:v>
                </c:pt>
                <c:pt idx="1">
                  <c:v>9.918264000000001</c:v>
                </c:pt>
                <c:pt idx="2">
                  <c:v>8.115156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397074736"/>
        <c:axId val="-1418854480"/>
      </c:lineChart>
      <c:catAx>
        <c:axId val="-1397074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 sz="1400">
                    <a:latin typeface="Arial" charset="0"/>
                    <a:ea typeface="Arial" charset="0"/>
                    <a:cs typeface="Arial" charset="0"/>
                  </a:rPr>
                  <a:t>Time point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charset="0"/>
                  <a:ea typeface="Arial" charset="0"/>
                  <a:cs typeface="Arial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1418854480"/>
        <c:crosses val="autoZero"/>
        <c:auto val="1"/>
        <c:lblAlgn val="ctr"/>
        <c:lblOffset val="100"/>
        <c:noMultiLvlLbl val="0"/>
      </c:catAx>
      <c:valAx>
        <c:axId val="-14188544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 sz="1400">
                    <a:latin typeface="Arial" charset="0"/>
                    <a:ea typeface="Arial" charset="0"/>
                    <a:cs typeface="Arial" charset="0"/>
                  </a:rPr>
                  <a:t>Ammonia concentration (mg</a:t>
                </a:r>
                <a:r>
                  <a:rPr lang="en-US" sz="1400" baseline="0">
                    <a:latin typeface="Arial" charset="0"/>
                    <a:ea typeface="Arial" charset="0"/>
                    <a:cs typeface="Arial" charset="0"/>
                  </a:rPr>
                  <a:t> N-NH3/L)</a:t>
                </a:r>
                <a:endParaRPr lang="en-US" sz="1400">
                  <a:latin typeface="Arial" charset="0"/>
                  <a:ea typeface="Arial" charset="0"/>
                  <a:cs typeface="Arial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charset="0"/>
                  <a:ea typeface="Arial" charset="0"/>
                  <a:cs typeface="Arial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-1397074736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580885079280041"/>
          <c:y val="0.132101638409405"/>
          <c:w val="0.390540481746492"/>
          <c:h val="0.114075927846349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Samples above thermo/chemocline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plot!$B$26</c:f>
              <c:strCache>
                <c:ptCount val="1"/>
                <c:pt idx="0">
                  <c:v>5A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plot!$A$27:$A$29</c:f>
              <c:numCache>
                <c:formatCode>General</c:formatCode>
                <c:ptCount val="3"/>
                <c:pt idx="0">
                  <c:v>-1.0</c:v>
                </c:pt>
                <c:pt idx="1">
                  <c:v>0.0</c:v>
                </c:pt>
                <c:pt idx="2">
                  <c:v>1.0</c:v>
                </c:pt>
              </c:numCache>
            </c:numRef>
          </c:xVal>
          <c:yVal>
            <c:numRef>
              <c:f>plot!$B$27:$B$29</c:f>
              <c:numCache>
                <c:formatCode>General</c:formatCode>
                <c:ptCount val="3"/>
                <c:pt idx="0">
                  <c:v>-0.016818</c:v>
                </c:pt>
                <c:pt idx="1">
                  <c:v>9.837025000000001</c:v>
                </c:pt>
                <c:pt idx="2">
                  <c:v>8.34534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plot!$C$26</c:f>
              <c:strCache>
                <c:ptCount val="1"/>
                <c:pt idx="0">
                  <c:v>5B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plot!$A$27:$A$29</c:f>
              <c:numCache>
                <c:formatCode>General</c:formatCode>
                <c:ptCount val="3"/>
                <c:pt idx="0">
                  <c:v>-1.0</c:v>
                </c:pt>
                <c:pt idx="1">
                  <c:v>0.0</c:v>
                </c:pt>
                <c:pt idx="2">
                  <c:v>1.0</c:v>
                </c:pt>
              </c:numCache>
            </c:numRef>
          </c:xVal>
          <c:yVal>
            <c:numRef>
              <c:f>plot!$C$27:$C$29</c:f>
              <c:numCache>
                <c:formatCode>General</c:formatCode>
                <c:ptCount val="3"/>
                <c:pt idx="0">
                  <c:v>-0.407499</c:v>
                </c:pt>
                <c:pt idx="1">
                  <c:v>5.062035000000001</c:v>
                </c:pt>
                <c:pt idx="2">
                  <c:v>7.156055999999999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plot!$D$26</c:f>
              <c:strCache>
                <c:ptCount val="1"/>
                <c:pt idx="0">
                  <c:v>10A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plot!$A$27:$A$29</c:f>
              <c:numCache>
                <c:formatCode>General</c:formatCode>
                <c:ptCount val="3"/>
                <c:pt idx="0">
                  <c:v>-1.0</c:v>
                </c:pt>
                <c:pt idx="1">
                  <c:v>0.0</c:v>
                </c:pt>
                <c:pt idx="2">
                  <c:v>1.0</c:v>
                </c:pt>
              </c:numCache>
            </c:numRef>
          </c:xVal>
          <c:yVal>
            <c:numRef>
              <c:f>plot!$D$27:$D$29</c:f>
              <c:numCache>
                <c:formatCode>General</c:formatCode>
                <c:ptCount val="3"/>
                <c:pt idx="0">
                  <c:v>-1.796587</c:v>
                </c:pt>
                <c:pt idx="1">
                  <c:v>7.44953</c:v>
                </c:pt>
                <c:pt idx="2">
                  <c:v>7.424604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plot!$E$26</c:f>
              <c:strCache>
                <c:ptCount val="1"/>
                <c:pt idx="0">
                  <c:v>10B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plot!$A$27:$A$29</c:f>
              <c:numCache>
                <c:formatCode>General</c:formatCode>
                <c:ptCount val="3"/>
                <c:pt idx="0">
                  <c:v>-1.0</c:v>
                </c:pt>
                <c:pt idx="1">
                  <c:v>0.0</c:v>
                </c:pt>
                <c:pt idx="2">
                  <c:v>1.0</c:v>
                </c:pt>
              </c:numCache>
            </c:numRef>
          </c:xVal>
          <c:yVal>
            <c:numRef>
              <c:f>plot!$E$27:$E$29</c:f>
              <c:numCache>
                <c:formatCode>General</c:formatCode>
                <c:ptCount val="3"/>
                <c:pt idx="0">
                  <c:v>-4.2709</c:v>
                </c:pt>
                <c:pt idx="1">
                  <c:v>8.187483</c:v>
                </c:pt>
                <c:pt idx="2">
                  <c:v>6.695688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plot!$F$26</c:f>
              <c:strCache>
                <c:ptCount val="1"/>
                <c:pt idx="0">
                  <c:v>15A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plot!$A$27:$A$29</c:f>
              <c:numCache>
                <c:formatCode>General</c:formatCode>
                <c:ptCount val="3"/>
                <c:pt idx="0">
                  <c:v>-1.0</c:v>
                </c:pt>
                <c:pt idx="1">
                  <c:v>0.0</c:v>
                </c:pt>
                <c:pt idx="2">
                  <c:v>1.0</c:v>
                </c:pt>
              </c:numCache>
            </c:numRef>
          </c:xVal>
          <c:yVal>
            <c:numRef>
              <c:f>plot!$F$27:$F$29</c:f>
              <c:numCache>
                <c:formatCode>General</c:formatCode>
                <c:ptCount val="3"/>
                <c:pt idx="0">
                  <c:v>-0.190454</c:v>
                </c:pt>
                <c:pt idx="1">
                  <c:v>6.320895999999999</c:v>
                </c:pt>
                <c:pt idx="2">
                  <c:v>5.698224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plot!$G$26</c:f>
              <c:strCache>
                <c:ptCount val="1"/>
                <c:pt idx="0">
                  <c:v>15B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plot!$A$27:$A$29</c:f>
              <c:numCache>
                <c:formatCode>General</c:formatCode>
                <c:ptCount val="3"/>
                <c:pt idx="0">
                  <c:v>-1.0</c:v>
                </c:pt>
                <c:pt idx="1">
                  <c:v>0.0</c:v>
                </c:pt>
                <c:pt idx="2">
                  <c:v>1.0</c:v>
                </c:pt>
              </c:numCache>
            </c:numRef>
          </c:xVal>
          <c:yVal>
            <c:numRef>
              <c:f>plot!$G$27:$G$29</c:f>
              <c:numCache>
                <c:formatCode>General</c:formatCode>
                <c:ptCount val="3"/>
                <c:pt idx="0">
                  <c:v>-0.147045</c:v>
                </c:pt>
                <c:pt idx="1">
                  <c:v>6.785428000000001</c:v>
                </c:pt>
                <c:pt idx="2">
                  <c:v>4.202027999999999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18801824"/>
        <c:axId val="-1418799344"/>
      </c:scatterChart>
      <c:valAx>
        <c:axId val="-1418801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18799344"/>
        <c:crosses val="autoZero"/>
        <c:crossBetween val="midCat"/>
      </c:valAx>
      <c:valAx>
        <c:axId val="-141879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18801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Samples below thermo/chemo</a:t>
            </a:r>
            <a:r>
              <a:rPr lang="en-US" baseline="0"/>
              <a:t>cline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654460494138122"/>
          <c:y val="0.185715531307998"/>
          <c:w val="0.902458307253868"/>
          <c:h val="0.634059870351489"/>
        </c:manualLayout>
      </c:layout>
      <c:lineChart>
        <c:grouping val="standard"/>
        <c:varyColors val="0"/>
        <c:ser>
          <c:idx val="1"/>
          <c:order val="0"/>
          <c:tx>
            <c:strRef>
              <c:f>plot!$H$26</c:f>
              <c:strCache>
                <c:ptCount val="1"/>
                <c:pt idx="0">
                  <c:v>20A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plot!$A$27:$A$29</c:f>
              <c:numCache>
                <c:formatCode>General</c:formatCode>
                <c:ptCount val="3"/>
                <c:pt idx="0">
                  <c:v>-1.0</c:v>
                </c:pt>
                <c:pt idx="1">
                  <c:v>0.0</c:v>
                </c:pt>
                <c:pt idx="2">
                  <c:v>1.0</c:v>
                </c:pt>
              </c:numCache>
            </c:numRef>
          </c:cat>
          <c:val>
            <c:numRef>
              <c:f>plot!$H$27:$H$29</c:f>
              <c:numCache>
                <c:formatCode>General</c:formatCode>
                <c:ptCount val="3"/>
                <c:pt idx="0">
                  <c:v>-0.841589</c:v>
                </c:pt>
                <c:pt idx="1">
                  <c:v>9.726444</c:v>
                </c:pt>
                <c:pt idx="2">
                  <c:v>7.731515999999998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plot!$I$26</c:f>
              <c:strCache>
                <c:ptCount val="1"/>
                <c:pt idx="0">
                  <c:v>20B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plot!$A$27:$A$29</c:f>
              <c:numCache>
                <c:formatCode>General</c:formatCode>
                <c:ptCount val="3"/>
                <c:pt idx="0">
                  <c:v>-1.0</c:v>
                </c:pt>
                <c:pt idx="1">
                  <c:v>0.0</c:v>
                </c:pt>
                <c:pt idx="2">
                  <c:v>1.0</c:v>
                </c:pt>
              </c:numCache>
            </c:numRef>
          </c:cat>
          <c:val>
            <c:numRef>
              <c:f>plot!$I$27:$I$29</c:f>
              <c:numCache>
                <c:formatCode>General</c:formatCode>
                <c:ptCount val="3"/>
                <c:pt idx="0">
                  <c:v>-0.36409</c:v>
                </c:pt>
                <c:pt idx="1">
                  <c:v>9.30444</c:v>
                </c:pt>
                <c:pt idx="2">
                  <c:v>6.542231999999999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plot!$J$26</c:f>
              <c:strCache>
                <c:ptCount val="1"/>
                <c:pt idx="0">
                  <c:v>22A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plot!$A$27:$A$29</c:f>
              <c:numCache>
                <c:formatCode>General</c:formatCode>
                <c:ptCount val="3"/>
                <c:pt idx="0">
                  <c:v>-1.0</c:v>
                </c:pt>
                <c:pt idx="1">
                  <c:v>0.0</c:v>
                </c:pt>
                <c:pt idx="2">
                  <c:v>1.0</c:v>
                </c:pt>
              </c:numCache>
            </c:numRef>
          </c:cat>
          <c:val>
            <c:numRef>
              <c:f>plot!$J$27:$J$29</c:f>
              <c:numCache>
                <c:formatCode>General</c:formatCode>
                <c:ptCount val="3"/>
                <c:pt idx="0">
                  <c:v>-1.66636</c:v>
                </c:pt>
                <c:pt idx="1">
                  <c:v>9.342804</c:v>
                </c:pt>
                <c:pt idx="2">
                  <c:v>7.501331999999999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plot!$K$26</c:f>
              <c:strCache>
                <c:ptCount val="1"/>
                <c:pt idx="0">
                  <c:v>22B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plot!$A$27:$A$29</c:f>
              <c:numCache>
                <c:formatCode>General</c:formatCode>
                <c:ptCount val="3"/>
                <c:pt idx="0">
                  <c:v>-1.0</c:v>
                </c:pt>
                <c:pt idx="1">
                  <c:v>0.0</c:v>
                </c:pt>
                <c:pt idx="2">
                  <c:v>1.0</c:v>
                </c:pt>
              </c:numCache>
            </c:numRef>
          </c:cat>
          <c:val>
            <c:numRef>
              <c:f>plot!$K$27:$K$29</c:f>
              <c:numCache>
                <c:formatCode>General</c:formatCode>
                <c:ptCount val="3"/>
                <c:pt idx="0">
                  <c:v>0.417272</c:v>
                </c:pt>
                <c:pt idx="1">
                  <c:v>9.150984</c:v>
                </c:pt>
                <c:pt idx="2">
                  <c:v>7.002599999999999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plot!$L$26</c:f>
              <c:strCache>
                <c:ptCount val="1"/>
                <c:pt idx="0">
                  <c:v>23A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plot!$A$27:$A$29</c:f>
              <c:numCache>
                <c:formatCode>General</c:formatCode>
                <c:ptCount val="3"/>
                <c:pt idx="0">
                  <c:v>-1.0</c:v>
                </c:pt>
                <c:pt idx="1">
                  <c:v>0.0</c:v>
                </c:pt>
                <c:pt idx="2">
                  <c:v>1.0</c:v>
                </c:pt>
              </c:numCache>
            </c:numRef>
          </c:cat>
          <c:val>
            <c:numRef>
              <c:f>plot!$L$27:$L$29</c:f>
              <c:numCache>
                <c:formatCode>General</c:formatCode>
                <c:ptCount val="3"/>
                <c:pt idx="0">
                  <c:v>-0.277272</c:v>
                </c:pt>
                <c:pt idx="1">
                  <c:v>10.762272</c:v>
                </c:pt>
                <c:pt idx="2">
                  <c:v>8.038428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plot!$M$26</c:f>
              <c:strCache>
                <c:ptCount val="1"/>
                <c:pt idx="0">
                  <c:v>23B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plot!$A$27:$A$29</c:f>
              <c:numCache>
                <c:formatCode>General</c:formatCode>
                <c:ptCount val="3"/>
                <c:pt idx="0">
                  <c:v>-1.0</c:v>
                </c:pt>
                <c:pt idx="1">
                  <c:v>0.0</c:v>
                </c:pt>
                <c:pt idx="2">
                  <c:v>1.0</c:v>
                </c:pt>
              </c:numCache>
            </c:numRef>
          </c:cat>
          <c:val>
            <c:numRef>
              <c:f>plot!$M$27:$M$29</c:f>
              <c:numCache>
                <c:formatCode>General</c:formatCode>
                <c:ptCount val="3"/>
                <c:pt idx="0">
                  <c:v>3.889991999999999</c:v>
                </c:pt>
                <c:pt idx="1">
                  <c:v>9.918264000000001</c:v>
                </c:pt>
                <c:pt idx="2">
                  <c:v>8.115156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418759760"/>
        <c:axId val="-1418757280"/>
      </c:lineChart>
      <c:catAx>
        <c:axId val="-1418759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18757280"/>
        <c:crosses val="autoZero"/>
        <c:auto val="1"/>
        <c:lblAlgn val="ctr"/>
        <c:lblOffset val="100"/>
        <c:noMultiLvlLbl val="0"/>
      </c:catAx>
      <c:valAx>
        <c:axId val="-141875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18759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4551712513531"/>
          <c:y val="0.0750093334440238"/>
          <c:w val="0.843819519802328"/>
          <c:h val="0.851185335253911"/>
        </c:manualLayout>
      </c:layout>
      <c:scatterChart>
        <c:scatterStyle val="lineMarker"/>
        <c:varyColors val="0"/>
        <c:ser>
          <c:idx val="0"/>
          <c:order val="0"/>
          <c:tx>
            <c:strRef>
              <c:f>plot!$B$35</c:f>
              <c:strCache>
                <c:ptCount val="1"/>
                <c:pt idx="0">
                  <c:v>5A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plot!$A$36:$A$38</c:f>
              <c:numCache>
                <c:formatCode>General</c:formatCode>
                <c:ptCount val="3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</c:numCache>
            </c:numRef>
          </c:xVal>
          <c:yVal>
            <c:numRef>
              <c:f>plot!$B$36:$B$38</c:f>
              <c:numCache>
                <c:formatCode>General</c:formatCode>
                <c:ptCount val="3"/>
                <c:pt idx="0">
                  <c:v>9.837025000000001</c:v>
                </c:pt>
                <c:pt idx="1">
                  <c:v>8.34534</c:v>
                </c:pt>
                <c:pt idx="2">
                  <c:v>-2.408416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plot!$C$35</c:f>
              <c:strCache>
                <c:ptCount val="1"/>
                <c:pt idx="0">
                  <c:v>5B</c:v>
                </c:pt>
              </c:strCache>
            </c:strRef>
          </c:tx>
          <c:spPr>
            <a:ln w="19050" cap="rnd">
              <a:solidFill>
                <a:srgbClr val="59114D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plot!$A$36:$A$38</c:f>
              <c:numCache>
                <c:formatCode>General</c:formatCode>
                <c:ptCount val="3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</c:numCache>
            </c:numRef>
          </c:xVal>
          <c:yVal>
            <c:numRef>
              <c:f>plot!$C$36:$C$38</c:f>
              <c:numCache>
                <c:formatCode>General</c:formatCode>
                <c:ptCount val="3"/>
                <c:pt idx="0">
                  <c:v>5.062035000000001</c:v>
                </c:pt>
                <c:pt idx="1">
                  <c:v>7.156055999999999</c:v>
                </c:pt>
                <c:pt idx="2">
                  <c:v>-2.32596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plot!$D$35</c:f>
              <c:strCache>
                <c:ptCount val="1"/>
                <c:pt idx="0">
                  <c:v>10A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plot!$A$36:$A$38</c:f>
              <c:numCache>
                <c:formatCode>General</c:formatCode>
                <c:ptCount val="3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</c:numCache>
            </c:numRef>
          </c:xVal>
          <c:yVal>
            <c:numRef>
              <c:f>plot!$D$36:$D$38</c:f>
              <c:numCache>
                <c:formatCode>General</c:formatCode>
                <c:ptCount val="3"/>
                <c:pt idx="0">
                  <c:v>7.44953</c:v>
                </c:pt>
                <c:pt idx="1">
                  <c:v>7.424604</c:v>
                </c:pt>
                <c:pt idx="2">
                  <c:v>-2.490872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plot!$E$35</c:f>
              <c:strCache>
                <c:ptCount val="1"/>
                <c:pt idx="0">
                  <c:v>10B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plot!$A$36:$A$38</c:f>
              <c:numCache>
                <c:formatCode>General</c:formatCode>
                <c:ptCount val="3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</c:numCache>
            </c:numRef>
          </c:xVal>
          <c:yVal>
            <c:numRef>
              <c:f>plot!$E$36:$E$38</c:f>
              <c:numCache>
                <c:formatCode>General</c:formatCode>
                <c:ptCount val="3"/>
                <c:pt idx="0">
                  <c:v>8.187483</c:v>
                </c:pt>
                <c:pt idx="1">
                  <c:v>6.695688</c:v>
                </c:pt>
                <c:pt idx="2">
                  <c:v>-1.954908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plot!$F$35</c:f>
              <c:strCache>
                <c:ptCount val="1"/>
                <c:pt idx="0">
                  <c:v>15A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plot!$A$36:$A$38</c:f>
              <c:numCache>
                <c:formatCode>General</c:formatCode>
                <c:ptCount val="3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</c:numCache>
            </c:numRef>
          </c:xVal>
          <c:yVal>
            <c:numRef>
              <c:f>plot!$F$36:$F$38</c:f>
              <c:numCache>
                <c:formatCode>General</c:formatCode>
                <c:ptCount val="3"/>
                <c:pt idx="0">
                  <c:v>6.320895999999999</c:v>
                </c:pt>
                <c:pt idx="1">
                  <c:v>5.698224</c:v>
                </c:pt>
                <c:pt idx="2">
                  <c:v>-1.70754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plot!$G$35</c:f>
              <c:strCache>
                <c:ptCount val="1"/>
                <c:pt idx="0">
                  <c:v>15B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plot!$A$36:$A$38</c:f>
              <c:numCache>
                <c:formatCode>General</c:formatCode>
                <c:ptCount val="3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</c:numCache>
            </c:numRef>
          </c:xVal>
          <c:yVal>
            <c:numRef>
              <c:f>plot!$G$36:$G$38</c:f>
              <c:numCache>
                <c:formatCode>General</c:formatCode>
                <c:ptCount val="3"/>
                <c:pt idx="0">
                  <c:v>6.785428000000001</c:v>
                </c:pt>
                <c:pt idx="1">
                  <c:v>4.202027999999999</c:v>
                </c:pt>
                <c:pt idx="2">
                  <c:v>-1.336488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plot!$H$35</c:f>
              <c:strCache>
                <c:ptCount val="1"/>
                <c:pt idx="0">
                  <c:v>20A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plot!$A$36:$A$38</c:f>
              <c:numCache>
                <c:formatCode>General</c:formatCode>
                <c:ptCount val="3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</c:numCache>
            </c:numRef>
          </c:xVal>
          <c:yVal>
            <c:numRef>
              <c:f>plot!$H$36:$H$38</c:f>
              <c:numCache>
                <c:formatCode>General</c:formatCode>
                <c:ptCount val="3"/>
                <c:pt idx="0">
                  <c:v>9.726444</c:v>
                </c:pt>
                <c:pt idx="1">
                  <c:v>7.731515999999998</c:v>
                </c:pt>
                <c:pt idx="2">
                  <c:v>5.548588000000001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plot!$I$35</c:f>
              <c:strCache>
                <c:ptCount val="1"/>
                <c:pt idx="0">
                  <c:v>20B</c:v>
                </c:pt>
              </c:strCache>
            </c:strRef>
          </c:tx>
          <c:spPr>
            <a:ln w="19050" cap="rnd">
              <a:solidFill>
                <a:srgbClr val="E98A15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plot!$A$36:$A$38</c:f>
              <c:numCache>
                <c:formatCode>General</c:formatCode>
                <c:ptCount val="3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</c:numCache>
            </c:numRef>
          </c:xVal>
          <c:yVal>
            <c:numRef>
              <c:f>plot!$I$36:$I$38</c:f>
              <c:numCache>
                <c:formatCode>General</c:formatCode>
                <c:ptCount val="3"/>
                <c:pt idx="0">
                  <c:v>9.30444</c:v>
                </c:pt>
                <c:pt idx="1">
                  <c:v>6.542231999999999</c:v>
                </c:pt>
                <c:pt idx="2">
                  <c:v>6.702972000000001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plot!$J$35</c:f>
              <c:strCache>
                <c:ptCount val="1"/>
                <c:pt idx="0">
                  <c:v>22A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plot!$A$36:$A$38</c:f>
              <c:numCache>
                <c:formatCode>General</c:formatCode>
                <c:ptCount val="3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</c:numCache>
            </c:numRef>
          </c:xVal>
          <c:yVal>
            <c:numRef>
              <c:f>plot!$J$36:$J$38</c:f>
              <c:numCache>
                <c:formatCode>General</c:formatCode>
                <c:ptCount val="3"/>
                <c:pt idx="0">
                  <c:v>9.342804</c:v>
                </c:pt>
                <c:pt idx="1">
                  <c:v>7.501331999999999</c:v>
                </c:pt>
                <c:pt idx="2">
                  <c:v>5.50736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plot!$K$35</c:f>
              <c:strCache>
                <c:ptCount val="1"/>
                <c:pt idx="0">
                  <c:v>22B</c:v>
                </c:pt>
              </c:strCache>
            </c:strRef>
          </c:tx>
          <c:spPr>
            <a:ln w="19050" cap="rnd">
              <a:solidFill>
                <a:srgbClr val="003B36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plot!$A$36:$A$38</c:f>
              <c:numCache>
                <c:formatCode>General</c:formatCode>
                <c:ptCount val="3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</c:numCache>
            </c:numRef>
          </c:xVal>
          <c:yVal>
            <c:numRef>
              <c:f>plot!$K$36:$K$38</c:f>
              <c:numCache>
                <c:formatCode>General</c:formatCode>
                <c:ptCount val="3"/>
                <c:pt idx="0">
                  <c:v>9.150984</c:v>
                </c:pt>
                <c:pt idx="1">
                  <c:v>7.002599999999999</c:v>
                </c:pt>
                <c:pt idx="2">
                  <c:v>7.733672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plot!$L$35</c:f>
              <c:strCache>
                <c:ptCount val="1"/>
                <c:pt idx="0">
                  <c:v>23A</c:v>
                </c:pt>
              </c:strCache>
            </c:strRef>
          </c:tx>
          <c:spPr>
            <a:ln w="19050" cap="rnd">
              <a:solidFill>
                <a:srgbClr val="012622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plot!$A$36:$A$38</c:f>
              <c:numCache>
                <c:formatCode>General</c:formatCode>
                <c:ptCount val="3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</c:numCache>
            </c:numRef>
          </c:xVal>
          <c:yVal>
            <c:numRef>
              <c:f>plot!$L$36:$L$38</c:f>
              <c:numCache>
                <c:formatCode>General</c:formatCode>
                <c:ptCount val="3"/>
                <c:pt idx="0">
                  <c:v>10.762272</c:v>
                </c:pt>
                <c:pt idx="1">
                  <c:v>8.038428</c:v>
                </c:pt>
                <c:pt idx="2">
                  <c:v>8.640688000000001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plot!$M$35</c:f>
              <c:strCache>
                <c:ptCount val="1"/>
                <c:pt idx="0">
                  <c:v>23B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plot!$A$36:$A$38</c:f>
              <c:numCache>
                <c:formatCode>General</c:formatCode>
                <c:ptCount val="3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</c:numCache>
            </c:numRef>
          </c:xVal>
          <c:yVal>
            <c:numRef>
              <c:f>plot!$M$36:$M$38</c:f>
              <c:numCache>
                <c:formatCode>General</c:formatCode>
                <c:ptCount val="3"/>
                <c:pt idx="0">
                  <c:v>9.918264000000001</c:v>
                </c:pt>
                <c:pt idx="1">
                  <c:v>8.115156</c:v>
                </c:pt>
                <c:pt idx="2">
                  <c:v>7.15648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51560704"/>
        <c:axId val="-1353409248"/>
      </c:scatterChart>
      <c:valAx>
        <c:axId val="-1351560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 sz="1400">
                    <a:solidFill>
                      <a:schemeClr val="tx1"/>
                    </a:solidFill>
                    <a:latin typeface="Arial" charset="0"/>
                    <a:ea typeface="Arial" charset="0"/>
                    <a:cs typeface="Arial" charset="0"/>
                  </a:rPr>
                  <a:t>Time since incubation (weeks)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Arial" charset="0"/>
                  <a:ea typeface="Arial" charset="0"/>
                  <a:cs typeface="Arial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1353409248"/>
        <c:crosses val="autoZero"/>
        <c:crossBetween val="midCat"/>
      </c:valAx>
      <c:valAx>
        <c:axId val="-135340924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500">
                    <a:solidFill>
                      <a:schemeClr val="tx1"/>
                    </a:solidFill>
                    <a:latin typeface="Arial" charset="0"/>
                    <a:ea typeface="Arial" charset="0"/>
                    <a:cs typeface="Arial" charset="0"/>
                  </a:rPr>
                  <a:t>Ammonia concentration (mg/L)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1351560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Ammonia_mg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Sheet1!$B$2:$B$7</c:f>
              <c:numCache>
                <c:formatCode>General</c:formatCode>
                <c:ptCount val="6"/>
                <c:pt idx="0">
                  <c:v>0.0</c:v>
                </c:pt>
                <c:pt idx="1">
                  <c:v>0.131</c:v>
                </c:pt>
                <c:pt idx="2">
                  <c:v>0.197</c:v>
                </c:pt>
                <c:pt idx="3">
                  <c:v>0.516</c:v>
                </c:pt>
                <c:pt idx="4">
                  <c:v>0.648</c:v>
                </c:pt>
                <c:pt idx="5">
                  <c:v>1.219</c:v>
                </c:pt>
              </c:numCache>
            </c:numRef>
          </c:xVal>
          <c:yVal>
            <c:numRef>
              <c:f>Sheet1!$C$2:$C$7</c:f>
              <c:numCache>
                <c:formatCode>General</c:formatCode>
                <c:ptCount val="6"/>
                <c:pt idx="0">
                  <c:v>0.0</c:v>
                </c:pt>
                <c:pt idx="1">
                  <c:v>3.125</c:v>
                </c:pt>
                <c:pt idx="2">
                  <c:v>6.25</c:v>
                </c:pt>
                <c:pt idx="3">
                  <c:v>12.5</c:v>
                </c:pt>
                <c:pt idx="4">
                  <c:v>25.0</c:v>
                </c:pt>
                <c:pt idx="5">
                  <c:v>50.0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60215328"/>
        <c:axId val="-1393453424"/>
      </c:scatterChart>
      <c:valAx>
        <c:axId val="-1360215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93453424"/>
        <c:crosses val="autoZero"/>
        <c:crossBetween val="midCat"/>
      </c:valAx>
      <c:valAx>
        <c:axId val="-139345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60215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'180301_results'!$C$1</c:f>
              <c:strCache>
                <c:ptCount val="1"/>
                <c:pt idx="0">
                  <c:v>Concentration_Ammonia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42766622922135"/>
                  <c:y val="-0.015862131816856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'180301_results'!$B$2:$B$7</c:f>
              <c:numCache>
                <c:formatCode>General</c:formatCode>
                <c:ptCount val="6"/>
                <c:pt idx="0">
                  <c:v>0.0</c:v>
                </c:pt>
                <c:pt idx="1">
                  <c:v>0.109</c:v>
                </c:pt>
                <c:pt idx="2">
                  <c:v>0.181</c:v>
                </c:pt>
                <c:pt idx="3">
                  <c:v>0.346</c:v>
                </c:pt>
                <c:pt idx="4">
                  <c:v>0.681</c:v>
                </c:pt>
                <c:pt idx="5">
                  <c:v>1.313</c:v>
                </c:pt>
              </c:numCache>
            </c:numRef>
          </c:xVal>
          <c:yVal>
            <c:numRef>
              <c:f>'180301_results'!$C$2:$C$7</c:f>
              <c:numCache>
                <c:formatCode>General</c:formatCode>
                <c:ptCount val="6"/>
                <c:pt idx="0">
                  <c:v>0.0</c:v>
                </c:pt>
                <c:pt idx="1">
                  <c:v>3.125</c:v>
                </c:pt>
                <c:pt idx="2">
                  <c:v>6.25</c:v>
                </c:pt>
                <c:pt idx="3">
                  <c:v>12.5</c:v>
                </c:pt>
                <c:pt idx="4">
                  <c:v>25.0</c:v>
                </c:pt>
                <c:pt idx="5">
                  <c:v>50.0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97048432"/>
        <c:axId val="-1397045952"/>
      </c:scatterChart>
      <c:valAx>
        <c:axId val="-139704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97045952"/>
        <c:crosses val="autoZero"/>
        <c:crossBetween val="midCat"/>
      </c:valAx>
      <c:valAx>
        <c:axId val="-139704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97048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4" Type="http://schemas.openxmlformats.org/officeDocument/2006/relationships/chart" Target="../charts/chart6.xml"/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822922</xdr:colOff>
      <xdr:row>0</xdr:row>
      <xdr:rowOff>184862</xdr:rowOff>
    </xdr:from>
    <xdr:to>
      <xdr:col>12</xdr:col>
      <xdr:colOff>424301</xdr:colOff>
      <xdr:row>14</xdr:row>
      <xdr:rowOff>65181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806174</xdr:colOff>
      <xdr:row>1</xdr:row>
      <xdr:rowOff>115326</xdr:rowOff>
    </xdr:from>
    <xdr:to>
      <xdr:col>9</xdr:col>
      <xdr:colOff>408609</xdr:colOff>
      <xdr:row>14</xdr:row>
      <xdr:rowOff>192315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13122</xdr:colOff>
      <xdr:row>11</xdr:row>
      <xdr:rowOff>171215</xdr:rowOff>
    </xdr:from>
    <xdr:to>
      <xdr:col>35</xdr:col>
      <xdr:colOff>186932</xdr:colOff>
      <xdr:row>34</xdr:row>
      <xdr:rowOff>58915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55276</xdr:colOff>
      <xdr:row>36</xdr:row>
      <xdr:rowOff>49511</xdr:rowOff>
    </xdr:from>
    <xdr:to>
      <xdr:col>23</xdr:col>
      <xdr:colOff>264803</xdr:colOff>
      <xdr:row>49</xdr:row>
      <xdr:rowOff>168377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286</xdr:colOff>
      <xdr:row>50</xdr:row>
      <xdr:rowOff>55543</xdr:rowOff>
    </xdr:from>
    <xdr:to>
      <xdr:col>22</xdr:col>
      <xdr:colOff>237588</xdr:colOff>
      <xdr:row>64</xdr:row>
      <xdr:rowOff>20649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744812</xdr:colOff>
      <xdr:row>40</xdr:row>
      <xdr:rowOff>36858</xdr:rowOff>
    </xdr:from>
    <xdr:to>
      <xdr:col>13</xdr:col>
      <xdr:colOff>515639</xdr:colOff>
      <xdr:row>60</xdr:row>
      <xdr:rowOff>85940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0.11098</cdr:x>
      <cdr:y>0.81059</cdr:y>
    </cdr:from>
    <cdr:to>
      <cdr:x>0.34739</cdr:x>
      <cdr:y>0.86489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24211" y="3781799"/>
          <a:ext cx="2607725" cy="253338"/>
        </a:xfrm>
        <a:prstGeom xmlns:a="http://schemas.openxmlformats.org/drawingml/2006/main" prst="rect">
          <a:avLst/>
        </a:prstGeom>
        <a:ln xmlns:a="http://schemas.openxmlformats.org/drawingml/2006/main">
          <a:solidFill>
            <a:schemeClr val="tx1"/>
          </a:solidFill>
        </a:ln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>
              <a:latin typeface="Arial" charset="0"/>
              <a:ea typeface="Arial" charset="0"/>
              <a:cs typeface="Arial" charset="0"/>
            </a:rPr>
            <a:t>Original lake water without addition of N</a:t>
          </a:r>
        </a:p>
      </cdr:txBody>
    </cdr:sp>
  </cdr:relSizeAnchor>
  <cdr:relSizeAnchor xmlns:cdr="http://schemas.openxmlformats.org/drawingml/2006/chartDrawing">
    <cdr:from>
      <cdr:x>0.34743</cdr:x>
      <cdr:y>0.17889</cdr:y>
    </cdr:from>
    <cdr:to>
      <cdr:x>0.55452</cdr:x>
      <cdr:y>0.22903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3877880" y="826894"/>
          <a:ext cx="2311495" cy="231766"/>
        </a:xfrm>
        <a:prstGeom xmlns:a="http://schemas.openxmlformats.org/drawingml/2006/main" prst="rect">
          <a:avLst/>
        </a:prstGeom>
        <a:ln xmlns:a="http://schemas.openxmlformats.org/drawingml/2006/main">
          <a:solidFill>
            <a:schemeClr val="tx1"/>
          </a:solidFill>
        </a:ln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latin typeface="Arial" charset="0"/>
              <a:ea typeface="Arial" charset="0"/>
              <a:cs typeface="Arial" charset="0"/>
            </a:rPr>
            <a:t>Right after addition of N (18/02/23)</a:t>
          </a:r>
        </a:p>
      </cdr:txBody>
    </cdr:sp>
  </cdr:relSizeAnchor>
  <cdr:relSizeAnchor xmlns:cdr="http://schemas.openxmlformats.org/drawingml/2006/chartDrawing">
    <cdr:from>
      <cdr:x>0.77102</cdr:x>
      <cdr:y>0.4203</cdr:y>
    </cdr:from>
    <cdr:to>
      <cdr:x>0.9026</cdr:x>
      <cdr:y>0.47044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8504800" y="1960926"/>
          <a:ext cx="1451385" cy="233925"/>
        </a:xfrm>
        <a:prstGeom xmlns:a="http://schemas.openxmlformats.org/drawingml/2006/main" prst="rect">
          <a:avLst/>
        </a:prstGeom>
        <a:ln xmlns:a="http://schemas.openxmlformats.org/drawingml/2006/main">
          <a:solidFill>
            <a:schemeClr val="tx1"/>
          </a:solidFill>
        </a:ln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latin typeface="Arial" charset="0"/>
              <a:ea typeface="Arial" charset="0"/>
              <a:cs typeface="Arial" charset="0"/>
            </a:rPr>
            <a:t>Sampled</a:t>
          </a:r>
          <a:r>
            <a:rPr lang="en-US" sz="1100" baseline="0">
              <a:latin typeface="Arial" charset="0"/>
              <a:ea typeface="Arial" charset="0"/>
              <a:cs typeface="Arial" charset="0"/>
            </a:rPr>
            <a:t> on 18/02/28</a:t>
          </a:r>
          <a:endParaRPr lang="en-US" sz="1100">
            <a:latin typeface="Arial" charset="0"/>
            <a:ea typeface="Arial" charset="0"/>
            <a:cs typeface="Arial" charset="0"/>
          </a:endParaRPr>
        </a:p>
      </cdr:txBody>
    </cdr:sp>
  </cdr:relSizeAnchor>
  <cdr:relSizeAnchor xmlns:cdr="http://schemas.openxmlformats.org/drawingml/2006/chartDrawing">
    <cdr:from>
      <cdr:x>0.26047</cdr:x>
      <cdr:y>0.22799</cdr:y>
    </cdr:from>
    <cdr:to>
      <cdr:x>0.58458</cdr:x>
      <cdr:y>0.43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2890496" y="1032024"/>
          <a:ext cx="359683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>
              <a:solidFill>
                <a:srgbClr val="FF0000"/>
              </a:solidFill>
            </a:rPr>
            <a:t>Redo the absorbance reading for this sample?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115276</xdr:colOff>
      <xdr:row>0</xdr:row>
      <xdr:rowOff>85481</xdr:rowOff>
    </xdr:from>
    <xdr:to>
      <xdr:col>9</xdr:col>
      <xdr:colOff>558555</xdr:colOff>
      <xdr:row>13</xdr:row>
      <xdr:rowOff>187081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688051</xdr:colOff>
      <xdr:row>0</xdr:row>
      <xdr:rowOff>119444</xdr:rowOff>
    </xdr:from>
    <xdr:to>
      <xdr:col>10</xdr:col>
      <xdr:colOff>292583</xdr:colOff>
      <xdr:row>14</xdr:row>
      <xdr:rowOff>49353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topLeftCell="A12" zoomScale="124" workbookViewId="0">
      <selection activeCell="F10" sqref="F10"/>
    </sheetView>
  </sheetViews>
  <sheetFormatPr baseColWidth="10" defaultRowHeight="16" x14ac:dyDescent="0.2"/>
  <cols>
    <col min="2" max="3" width="21.6640625" customWidth="1"/>
    <col min="6" max="6" width="19.5" customWidth="1"/>
    <col min="8" max="8" width="13.5" customWidth="1"/>
  </cols>
  <sheetData>
    <row r="1" spans="1:6" x14ac:dyDescent="0.2">
      <c r="A1" t="s">
        <v>8</v>
      </c>
      <c r="B1" t="s">
        <v>0</v>
      </c>
      <c r="C1" t="s">
        <v>61</v>
      </c>
      <c r="D1" t="s">
        <v>1</v>
      </c>
      <c r="E1" t="s">
        <v>32</v>
      </c>
      <c r="F1" t="s">
        <v>10</v>
      </c>
    </row>
    <row r="2" spans="1:6" x14ac:dyDescent="0.2">
      <c r="A2" s="4" t="s">
        <v>9</v>
      </c>
      <c r="B2" s="3" t="s">
        <v>33</v>
      </c>
      <c r="C2" s="10" t="s">
        <v>65</v>
      </c>
      <c r="D2" s="3">
        <v>69</v>
      </c>
      <c r="E2" s="7">
        <v>0.313</v>
      </c>
      <c r="F2">
        <f t="shared" ref="F2:F25" si="0">(73.872*E2)-0.6847</f>
        <v>22.437236000000002</v>
      </c>
    </row>
    <row r="3" spans="1:6" x14ac:dyDescent="0.2">
      <c r="A3" s="4" t="str">
        <f>A2</f>
        <v>2/16/2018</v>
      </c>
      <c r="B3" s="3" t="s">
        <v>34</v>
      </c>
      <c r="C3" s="10" t="s">
        <v>66</v>
      </c>
      <c r="D3" s="3">
        <v>69</v>
      </c>
      <c r="E3" s="7">
        <v>0.33300000000000002</v>
      </c>
      <c r="F3">
        <f t="shared" si="0"/>
        <v>23.914676000000004</v>
      </c>
    </row>
    <row r="4" spans="1:6" x14ac:dyDescent="0.2">
      <c r="A4" s="4" t="s">
        <v>9</v>
      </c>
      <c r="B4" s="3" t="s">
        <v>35</v>
      </c>
      <c r="C4" s="10" t="s">
        <v>67</v>
      </c>
      <c r="D4" s="3">
        <v>69</v>
      </c>
      <c r="E4" s="7">
        <v>0.32</v>
      </c>
      <c r="F4">
        <f t="shared" si="0"/>
        <v>22.954340000000002</v>
      </c>
    </row>
    <row r="5" spans="1:6" x14ac:dyDescent="0.2">
      <c r="A5" s="4" t="str">
        <f t="shared" ref="A5:A13" si="1">A4</f>
        <v>2/16/2018</v>
      </c>
      <c r="B5" s="3" t="s">
        <v>40</v>
      </c>
      <c r="C5" s="10" t="s">
        <v>68</v>
      </c>
      <c r="D5" s="3">
        <v>69</v>
      </c>
      <c r="E5" s="7">
        <v>0.32700000000000001</v>
      </c>
      <c r="F5">
        <f t="shared" si="0"/>
        <v>23.471444000000002</v>
      </c>
    </row>
    <row r="6" spans="1:6" x14ac:dyDescent="0.2">
      <c r="A6" s="4" t="str">
        <f t="shared" si="1"/>
        <v>2/16/2018</v>
      </c>
      <c r="B6" s="3" t="s">
        <v>36</v>
      </c>
      <c r="C6" s="10" t="s">
        <v>69</v>
      </c>
      <c r="D6" s="3">
        <v>69</v>
      </c>
      <c r="E6" s="7">
        <v>0.35699999999999998</v>
      </c>
      <c r="F6">
        <f t="shared" si="0"/>
        <v>25.687604</v>
      </c>
    </row>
    <row r="7" spans="1:6" x14ac:dyDescent="0.2">
      <c r="A7" s="4" t="str">
        <f t="shared" si="1"/>
        <v>2/16/2018</v>
      </c>
      <c r="B7" s="3" t="s">
        <v>41</v>
      </c>
      <c r="C7" s="10" t="s">
        <v>70</v>
      </c>
      <c r="D7" s="3">
        <v>69</v>
      </c>
      <c r="E7" s="7">
        <v>0.33200000000000002</v>
      </c>
      <c r="F7">
        <f t="shared" si="0"/>
        <v>23.840804000000002</v>
      </c>
    </row>
    <row r="8" spans="1:6" x14ac:dyDescent="0.2">
      <c r="A8" s="4" t="str">
        <f t="shared" si="1"/>
        <v>2/16/2018</v>
      </c>
      <c r="B8" s="1" t="s">
        <v>37</v>
      </c>
      <c r="C8" s="10" t="s">
        <v>71</v>
      </c>
      <c r="D8" s="1">
        <v>69</v>
      </c>
      <c r="E8" s="6">
        <v>0.26100000000000001</v>
      </c>
      <c r="F8">
        <f t="shared" si="0"/>
        <v>18.595892000000003</v>
      </c>
    </row>
    <row r="9" spans="1:6" x14ac:dyDescent="0.2">
      <c r="A9" s="4" t="str">
        <f t="shared" si="1"/>
        <v>2/16/2018</v>
      </c>
      <c r="B9" s="1" t="s">
        <v>42</v>
      </c>
      <c r="C9" s="10" t="s">
        <v>72</v>
      </c>
      <c r="D9" s="1">
        <v>69</v>
      </c>
      <c r="E9" s="6">
        <v>0.67</v>
      </c>
      <c r="F9">
        <f t="shared" si="0"/>
        <v>48.809540000000005</v>
      </c>
    </row>
    <row r="10" spans="1:6" x14ac:dyDescent="0.2">
      <c r="A10" s="4" t="str">
        <f t="shared" si="1"/>
        <v>2/16/2018</v>
      </c>
      <c r="B10" s="1" t="s">
        <v>38</v>
      </c>
      <c r="C10" s="10" t="s">
        <v>73</v>
      </c>
      <c r="D10" s="1">
        <v>69</v>
      </c>
      <c r="E10" s="6">
        <v>0.34599999999999997</v>
      </c>
      <c r="F10">
        <f t="shared" si="0"/>
        <v>24.875011999999998</v>
      </c>
    </row>
    <row r="11" spans="1:6" x14ac:dyDescent="0.2">
      <c r="A11" s="4" t="str">
        <f t="shared" si="1"/>
        <v>2/16/2018</v>
      </c>
      <c r="B11" s="1" t="s">
        <v>43</v>
      </c>
      <c r="C11" s="10" t="s">
        <v>74</v>
      </c>
      <c r="D11" s="1">
        <v>69</v>
      </c>
      <c r="E11" s="6">
        <v>0.23200000000000001</v>
      </c>
      <c r="F11">
        <f t="shared" si="0"/>
        <v>16.453604000000002</v>
      </c>
    </row>
    <row r="12" spans="1:6" x14ac:dyDescent="0.2">
      <c r="A12" s="4" t="str">
        <f t="shared" si="1"/>
        <v>2/16/2018</v>
      </c>
      <c r="B12" s="1" t="s">
        <v>39</v>
      </c>
      <c r="C12" s="10" t="s">
        <v>75</v>
      </c>
      <c r="D12" s="1">
        <v>69</v>
      </c>
      <c r="E12" s="6">
        <v>0.438</v>
      </c>
      <c r="F12">
        <f t="shared" si="0"/>
        <v>31.671236</v>
      </c>
    </row>
    <row r="13" spans="1:6" x14ac:dyDescent="0.2">
      <c r="A13" s="4" t="str">
        <f t="shared" si="1"/>
        <v>2/16/2018</v>
      </c>
      <c r="B13" s="1" t="s">
        <v>44</v>
      </c>
      <c r="C13" s="10" t="s">
        <v>76</v>
      </c>
      <c r="D13" s="1">
        <v>69</v>
      </c>
      <c r="E13" s="6">
        <v>0.67500000000000004</v>
      </c>
      <c r="F13">
        <f t="shared" si="0"/>
        <v>49.178900000000006</v>
      </c>
    </row>
    <row r="14" spans="1:6" x14ac:dyDescent="0.2">
      <c r="A14" s="4" t="str">
        <f>A25</f>
        <v>2/16/2018</v>
      </c>
      <c r="B14" s="3" t="s">
        <v>33</v>
      </c>
      <c r="C14" s="10" t="s">
        <v>77</v>
      </c>
      <c r="D14" s="3">
        <v>92</v>
      </c>
      <c r="E14" s="7">
        <v>0.26200000000000001</v>
      </c>
      <c r="F14">
        <f t="shared" si="0"/>
        <v>18.669764000000001</v>
      </c>
    </row>
    <row r="15" spans="1:6" x14ac:dyDescent="0.2">
      <c r="A15" s="4" t="str">
        <f>A14</f>
        <v>2/16/2018</v>
      </c>
      <c r="B15" s="3" t="s">
        <v>34</v>
      </c>
      <c r="C15" s="10" t="s">
        <v>78</v>
      </c>
      <c r="D15" s="3">
        <v>92</v>
      </c>
      <c r="E15" s="7">
        <v>0.34899999999999998</v>
      </c>
      <c r="F15">
        <f t="shared" si="0"/>
        <v>25.096627999999999</v>
      </c>
    </row>
    <row r="16" spans="1:6" x14ac:dyDescent="0.2">
      <c r="A16" s="4" t="str">
        <f>A3</f>
        <v>2/16/2018</v>
      </c>
      <c r="B16" s="3" t="s">
        <v>35</v>
      </c>
      <c r="C16" s="10" t="s">
        <v>79</v>
      </c>
      <c r="D16" s="3">
        <v>92</v>
      </c>
      <c r="E16" s="7">
        <v>0.31900000000000001</v>
      </c>
      <c r="F16">
        <f t="shared" si="0"/>
        <v>22.880468</v>
      </c>
    </row>
    <row r="17" spans="1:6" x14ac:dyDescent="0.2">
      <c r="A17" s="4" t="str">
        <f t="shared" ref="A17:A25" si="2">A16</f>
        <v>2/16/2018</v>
      </c>
      <c r="B17" s="3" t="s">
        <v>40</v>
      </c>
      <c r="C17" s="10" t="s">
        <v>80</v>
      </c>
      <c r="D17" s="3">
        <v>92</v>
      </c>
      <c r="E17" s="7">
        <v>0.40799999999999997</v>
      </c>
      <c r="F17">
        <f t="shared" si="0"/>
        <v>29.455075999999998</v>
      </c>
    </row>
    <row r="18" spans="1:6" x14ac:dyDescent="0.2">
      <c r="A18" s="4" t="str">
        <f t="shared" si="2"/>
        <v>2/16/2018</v>
      </c>
      <c r="B18" s="3" t="s">
        <v>36</v>
      </c>
      <c r="C18" s="10" t="s">
        <v>81</v>
      </c>
      <c r="D18" s="3">
        <v>92</v>
      </c>
      <c r="E18" s="7">
        <v>0.26400000000000001</v>
      </c>
      <c r="F18">
        <f t="shared" si="0"/>
        <v>18.817508</v>
      </c>
    </row>
    <row r="19" spans="1:6" x14ac:dyDescent="0.2">
      <c r="A19" s="4" t="str">
        <f t="shared" si="2"/>
        <v>2/16/2018</v>
      </c>
      <c r="B19" s="3" t="s">
        <v>41</v>
      </c>
      <c r="C19" s="10" t="s">
        <v>82</v>
      </c>
      <c r="D19" s="3">
        <v>92</v>
      </c>
      <c r="E19" s="7">
        <v>0.33</v>
      </c>
      <c r="F19">
        <f t="shared" si="0"/>
        <v>23.693060000000003</v>
      </c>
    </row>
    <row r="20" spans="1:6" x14ac:dyDescent="0.2">
      <c r="A20" s="4" t="str">
        <f t="shared" si="2"/>
        <v>2/16/2018</v>
      </c>
      <c r="B20" s="1" t="s">
        <v>37</v>
      </c>
      <c r="C20" s="10" t="s">
        <v>83</v>
      </c>
      <c r="D20" s="1">
        <v>92</v>
      </c>
      <c r="E20" s="6">
        <v>0.33800000000000002</v>
      </c>
      <c r="F20">
        <f t="shared" si="0"/>
        <v>24.284036000000004</v>
      </c>
    </row>
    <row r="21" spans="1:6" x14ac:dyDescent="0.2">
      <c r="A21" s="4" t="str">
        <f t="shared" si="2"/>
        <v>2/16/2018</v>
      </c>
      <c r="B21" s="1" t="s">
        <v>42</v>
      </c>
      <c r="C21" s="10" t="s">
        <v>84</v>
      </c>
      <c r="D21" s="1">
        <v>92</v>
      </c>
      <c r="E21" s="6">
        <v>0.43</v>
      </c>
      <c r="F21">
        <f t="shared" si="0"/>
        <v>31.080259999999999</v>
      </c>
    </row>
    <row r="22" spans="1:6" x14ac:dyDescent="0.2">
      <c r="A22" s="4" t="str">
        <f t="shared" si="2"/>
        <v>2/16/2018</v>
      </c>
      <c r="B22" s="1" t="s">
        <v>38</v>
      </c>
      <c r="C22" s="10" t="s">
        <v>85</v>
      </c>
      <c r="D22" s="1">
        <v>92</v>
      </c>
      <c r="E22" s="6">
        <v>0.75800000000000001</v>
      </c>
      <c r="F22">
        <f t="shared" si="0"/>
        <v>55.310276000000002</v>
      </c>
    </row>
    <row r="23" spans="1:6" x14ac:dyDescent="0.2">
      <c r="A23" s="4" t="str">
        <f t="shared" si="2"/>
        <v>2/16/2018</v>
      </c>
      <c r="B23" s="1" t="s">
        <v>43</v>
      </c>
      <c r="C23" s="10" t="s">
        <v>86</v>
      </c>
      <c r="D23" s="1">
        <v>92</v>
      </c>
      <c r="E23" s="6">
        <v>0.31</v>
      </c>
      <c r="F23">
        <f t="shared" si="0"/>
        <v>22.215620000000001</v>
      </c>
    </row>
    <row r="24" spans="1:6" x14ac:dyDescent="0.2">
      <c r="A24" s="4" t="str">
        <f t="shared" si="2"/>
        <v>2/16/2018</v>
      </c>
      <c r="B24" s="1" t="s">
        <v>39</v>
      </c>
      <c r="C24" s="10" t="s">
        <v>87</v>
      </c>
      <c r="D24" s="1">
        <v>92</v>
      </c>
      <c r="E24" s="6">
        <v>0.45500000000000002</v>
      </c>
      <c r="F24">
        <f t="shared" si="0"/>
        <v>32.927060000000004</v>
      </c>
    </row>
    <row r="25" spans="1:6" x14ac:dyDescent="0.2">
      <c r="A25" s="4" t="str">
        <f t="shared" si="2"/>
        <v>2/16/2018</v>
      </c>
      <c r="B25" s="1" t="s">
        <v>44</v>
      </c>
      <c r="C25" s="10" t="s">
        <v>88</v>
      </c>
      <c r="D25" s="1">
        <v>92</v>
      </c>
      <c r="E25" s="6">
        <v>0.35799999999999998</v>
      </c>
      <c r="F25">
        <f t="shared" si="0"/>
        <v>25.761475999999998</v>
      </c>
    </row>
    <row r="26" spans="1:6" x14ac:dyDescent="0.2">
      <c r="B26" s="1"/>
      <c r="C26" s="1"/>
      <c r="D26" s="1"/>
    </row>
    <row r="28" spans="1:6" x14ac:dyDescent="0.2">
      <c r="B28" t="s">
        <v>11</v>
      </c>
      <c r="C28" t="s">
        <v>12</v>
      </c>
      <c r="D28" t="s">
        <v>13</v>
      </c>
    </row>
    <row r="29" spans="1:6" x14ac:dyDescent="0.2">
      <c r="A29" s="1" t="s">
        <v>7</v>
      </c>
      <c r="B29" s="1">
        <v>0</v>
      </c>
      <c r="C29">
        <v>0</v>
      </c>
      <c r="D29">
        <v>0</v>
      </c>
    </row>
    <row r="30" spans="1:6" x14ac:dyDescent="0.2">
      <c r="A30" s="1" t="s">
        <v>6</v>
      </c>
      <c r="B30" s="1">
        <v>50</v>
      </c>
      <c r="C30">
        <v>3.2000000000000001E-2</v>
      </c>
      <c r="D30">
        <v>3.125</v>
      </c>
    </row>
    <row r="31" spans="1:6" x14ac:dyDescent="0.2">
      <c r="A31" s="1" t="s">
        <v>5</v>
      </c>
      <c r="B31" s="1">
        <v>3.125</v>
      </c>
      <c r="C31">
        <v>0.13700000000000001</v>
      </c>
      <c r="D31">
        <v>6.25</v>
      </c>
    </row>
    <row r="32" spans="1:6" x14ac:dyDescent="0.2">
      <c r="A32" s="1" t="s">
        <v>3</v>
      </c>
      <c r="B32" s="1">
        <v>12.5</v>
      </c>
      <c r="C32">
        <v>0.189</v>
      </c>
      <c r="D32">
        <v>12.5</v>
      </c>
    </row>
    <row r="33" spans="1:4" x14ac:dyDescent="0.2">
      <c r="A33" s="1" t="s">
        <v>4</v>
      </c>
      <c r="B33" s="1">
        <v>6.25</v>
      </c>
      <c r="C33">
        <v>0.32100000000000001</v>
      </c>
      <c r="D33">
        <v>25</v>
      </c>
    </row>
    <row r="34" spans="1:4" x14ac:dyDescent="0.2">
      <c r="A34" s="1" t="s">
        <v>2</v>
      </c>
      <c r="B34" s="1">
        <v>25</v>
      </c>
      <c r="C34">
        <v>0.68799999999999994</v>
      </c>
      <c r="D34">
        <v>50</v>
      </c>
    </row>
  </sheetData>
  <sortState ref="A2:F25">
    <sortCondition ref="D2:D25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topLeftCell="A14" zoomScale="160" workbookViewId="0">
      <selection activeCell="C11" sqref="C11"/>
    </sheetView>
  </sheetViews>
  <sheetFormatPr baseColWidth="10" defaultRowHeight="16" x14ac:dyDescent="0.2"/>
  <cols>
    <col min="1" max="1" width="21.6640625" customWidth="1"/>
  </cols>
  <sheetData>
    <row r="1" spans="1:3" x14ac:dyDescent="0.2">
      <c r="A1" t="s">
        <v>14</v>
      </c>
      <c r="B1" t="s">
        <v>32</v>
      </c>
      <c r="C1" t="s">
        <v>63</v>
      </c>
    </row>
    <row r="2" spans="1:3" x14ac:dyDescent="0.2">
      <c r="A2" t="s">
        <v>7</v>
      </c>
      <c r="B2" s="6">
        <v>0</v>
      </c>
      <c r="C2" s="2">
        <v>0</v>
      </c>
    </row>
    <row r="3" spans="1:3" x14ac:dyDescent="0.2">
      <c r="A3" t="s">
        <v>5</v>
      </c>
      <c r="B3" s="6">
        <v>6.3E-2</v>
      </c>
      <c r="C3" s="2">
        <v>3.125</v>
      </c>
    </row>
    <row r="4" spans="1:3" x14ac:dyDescent="0.2">
      <c r="A4" t="s">
        <v>4</v>
      </c>
      <c r="B4" s="6">
        <v>0.14499999999999999</v>
      </c>
      <c r="C4" s="2">
        <v>6.25</v>
      </c>
    </row>
    <row r="5" spans="1:3" x14ac:dyDescent="0.2">
      <c r="A5" t="s">
        <v>3</v>
      </c>
      <c r="B5" s="6">
        <v>0.29199999999999998</v>
      </c>
      <c r="C5" s="2">
        <v>12.5</v>
      </c>
    </row>
    <row r="6" spans="1:3" x14ac:dyDescent="0.2">
      <c r="A6" t="s">
        <v>2</v>
      </c>
      <c r="B6" s="6">
        <v>0.57199999999999995</v>
      </c>
      <c r="C6" s="2">
        <v>25</v>
      </c>
    </row>
    <row r="7" spans="1:3" x14ac:dyDescent="0.2">
      <c r="A7" t="s">
        <v>6</v>
      </c>
      <c r="B7" s="6">
        <v>1.1499999999999999</v>
      </c>
      <c r="C7" s="2">
        <v>50</v>
      </c>
    </row>
    <row r="8" spans="1:3" x14ac:dyDescent="0.2">
      <c r="A8" s="5" t="s">
        <v>15</v>
      </c>
      <c r="B8" s="6">
        <v>-2E-3</v>
      </c>
      <c r="C8" s="2">
        <f>43.409*B8+0.07</f>
        <v>-1.6818E-2</v>
      </c>
    </row>
    <row r="9" spans="1:3" x14ac:dyDescent="0.2">
      <c r="A9" s="5" t="s">
        <v>16</v>
      </c>
      <c r="B9" s="6">
        <v>-1.0999999999999999E-2</v>
      </c>
      <c r="C9" s="2">
        <f t="shared" ref="C9:C24" si="0">43.409*B9+0.07</f>
        <v>-0.40749899999999994</v>
      </c>
    </row>
    <row r="10" spans="1:3" x14ac:dyDescent="0.2">
      <c r="A10" s="5" t="s">
        <v>17</v>
      </c>
      <c r="B10" s="6">
        <v>-4.2999999999999997E-2</v>
      </c>
      <c r="C10" s="2">
        <f t="shared" si="0"/>
        <v>-1.7965869999999997</v>
      </c>
    </row>
    <row r="11" spans="1:3" x14ac:dyDescent="0.2">
      <c r="A11" s="5" t="s">
        <v>18</v>
      </c>
      <c r="B11" s="6">
        <v>-0.1</v>
      </c>
      <c r="C11" s="2">
        <f t="shared" si="0"/>
        <v>-4.2709000000000001</v>
      </c>
    </row>
    <row r="12" spans="1:3" x14ac:dyDescent="0.2">
      <c r="A12" s="5" t="s">
        <v>19</v>
      </c>
      <c r="B12" s="6">
        <v>-6.0000000000000001E-3</v>
      </c>
      <c r="C12" s="2">
        <f t="shared" si="0"/>
        <v>-0.19045400000000001</v>
      </c>
    </row>
    <row r="13" spans="1:3" x14ac:dyDescent="0.2">
      <c r="A13" s="5" t="s">
        <v>20</v>
      </c>
      <c r="B13" s="6">
        <v>-5.0000000000000001E-3</v>
      </c>
      <c r="C13" s="2">
        <f t="shared" si="0"/>
        <v>-0.14704499999999998</v>
      </c>
    </row>
    <row r="14" spans="1:3" x14ac:dyDescent="0.2">
      <c r="A14" s="5" t="s">
        <v>21</v>
      </c>
      <c r="B14" s="6">
        <v>-2.1000000000000001E-2</v>
      </c>
      <c r="C14" s="2">
        <f t="shared" si="0"/>
        <v>-0.84158899999999992</v>
      </c>
    </row>
    <row r="15" spans="1:3" x14ac:dyDescent="0.2">
      <c r="A15" s="5" t="s">
        <v>22</v>
      </c>
      <c r="B15" s="6">
        <v>-0.01</v>
      </c>
      <c r="C15" s="2">
        <f t="shared" si="0"/>
        <v>-0.36408999999999997</v>
      </c>
    </row>
    <row r="16" spans="1:3" x14ac:dyDescent="0.2">
      <c r="A16" s="5" t="s">
        <v>23</v>
      </c>
      <c r="B16" s="6">
        <v>-0.04</v>
      </c>
      <c r="C16" s="2">
        <f t="shared" si="0"/>
        <v>-1.6663599999999998</v>
      </c>
    </row>
    <row r="17" spans="1:3" x14ac:dyDescent="0.2">
      <c r="A17" s="5" t="s">
        <v>24</v>
      </c>
      <c r="B17" s="6">
        <v>8.0000000000000002E-3</v>
      </c>
      <c r="C17" s="2">
        <f t="shared" si="0"/>
        <v>0.41727200000000003</v>
      </c>
    </row>
    <row r="18" spans="1:3" x14ac:dyDescent="0.2">
      <c r="A18" s="5" t="s">
        <v>25</v>
      </c>
      <c r="B18" s="6">
        <v>-8.0000000000000002E-3</v>
      </c>
      <c r="C18" s="2">
        <f t="shared" si="0"/>
        <v>-0.27727200000000002</v>
      </c>
    </row>
    <row r="19" spans="1:3" x14ac:dyDescent="0.2">
      <c r="A19" s="5" t="s">
        <v>26</v>
      </c>
      <c r="B19" s="6">
        <v>8.7999999999999995E-2</v>
      </c>
      <c r="C19" s="2">
        <f t="shared" si="0"/>
        <v>3.8899919999999995</v>
      </c>
    </row>
    <row r="20" spans="1:3" x14ac:dyDescent="0.2">
      <c r="A20" s="5" t="s">
        <v>27</v>
      </c>
      <c r="B20" s="6">
        <v>0.22500000000000001</v>
      </c>
      <c r="C20" s="2">
        <f t="shared" si="0"/>
        <v>9.8370250000000006</v>
      </c>
    </row>
    <row r="21" spans="1:3" x14ac:dyDescent="0.2">
      <c r="A21" s="5" t="s">
        <v>28</v>
      </c>
      <c r="B21" s="6">
        <v>0.115</v>
      </c>
      <c r="C21" s="2">
        <f t="shared" si="0"/>
        <v>5.0620350000000007</v>
      </c>
    </row>
    <row r="22" spans="1:3" x14ac:dyDescent="0.2">
      <c r="A22" s="5" t="s">
        <v>29</v>
      </c>
      <c r="B22" s="6">
        <v>0.17</v>
      </c>
      <c r="C22" s="2">
        <f t="shared" si="0"/>
        <v>7.4495300000000002</v>
      </c>
    </row>
    <row r="23" spans="1:3" x14ac:dyDescent="0.2">
      <c r="A23" s="5" t="s">
        <v>30</v>
      </c>
      <c r="B23" s="6">
        <v>0.187</v>
      </c>
      <c r="C23" s="2">
        <f t="shared" si="0"/>
        <v>8.1874830000000003</v>
      </c>
    </row>
    <row r="24" spans="1:3" x14ac:dyDescent="0.2">
      <c r="A24" s="5" t="s">
        <v>31</v>
      </c>
      <c r="B24" s="6">
        <v>0.14399999999999999</v>
      </c>
      <c r="C24" s="2">
        <f t="shared" si="0"/>
        <v>6.3208959999999994</v>
      </c>
    </row>
    <row r="25" spans="1:3" x14ac:dyDescent="0.2">
      <c r="A25" s="6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tabSelected="1" topLeftCell="A18" zoomScale="156" zoomScaleNormal="168" zoomScalePageLayoutView="168" workbookViewId="0">
      <selection activeCell="A35" sqref="A35:M38"/>
    </sheetView>
  </sheetViews>
  <sheetFormatPr baseColWidth="10" defaultColWidth="7.1640625" defaultRowHeight="16" x14ac:dyDescent="0.2"/>
  <cols>
    <col min="1" max="1" width="12.33203125" customWidth="1"/>
  </cols>
  <sheetData>
    <row r="1" spans="1:13" x14ac:dyDescent="0.2">
      <c r="B1" s="11">
        <v>1</v>
      </c>
      <c r="C1" s="11">
        <v>2</v>
      </c>
      <c r="D1" s="11">
        <v>3</v>
      </c>
      <c r="E1" s="11">
        <v>4</v>
      </c>
      <c r="F1" s="11">
        <v>5</v>
      </c>
      <c r="G1" s="11">
        <v>6</v>
      </c>
      <c r="H1" s="11">
        <v>7</v>
      </c>
      <c r="I1" s="11">
        <v>8</v>
      </c>
      <c r="J1" s="11">
        <v>9</v>
      </c>
      <c r="K1" s="11">
        <v>10</v>
      </c>
      <c r="L1" s="11">
        <v>11</v>
      </c>
      <c r="M1" s="11">
        <v>12</v>
      </c>
    </row>
    <row r="2" spans="1:13" x14ac:dyDescent="0.2">
      <c r="A2" s="11" t="s">
        <v>89</v>
      </c>
      <c r="B2" s="9" t="s">
        <v>15</v>
      </c>
      <c r="C2" s="9" t="s">
        <v>16</v>
      </c>
      <c r="D2" s="9" t="s">
        <v>17</v>
      </c>
      <c r="E2" s="9" t="s">
        <v>18</v>
      </c>
      <c r="F2" s="9" t="s">
        <v>19</v>
      </c>
      <c r="G2" s="9" t="s">
        <v>20</v>
      </c>
      <c r="H2" s="9" t="s">
        <v>21</v>
      </c>
      <c r="I2" s="9" t="s">
        <v>22</v>
      </c>
      <c r="J2" s="9" t="s">
        <v>23</v>
      </c>
      <c r="K2" s="9" t="s">
        <v>24</v>
      </c>
      <c r="L2" s="9" t="s">
        <v>25</v>
      </c>
      <c r="M2" s="9" t="s">
        <v>26</v>
      </c>
    </row>
    <row r="3" spans="1:13" x14ac:dyDescent="0.2">
      <c r="A3" s="11" t="s">
        <v>90</v>
      </c>
      <c r="B3" s="9" t="s">
        <v>65</v>
      </c>
      <c r="C3" s="9" t="s">
        <v>66</v>
      </c>
      <c r="D3" s="9" t="s">
        <v>67</v>
      </c>
      <c r="E3" s="9" t="s">
        <v>68</v>
      </c>
      <c r="F3" s="9" t="s">
        <v>69</v>
      </c>
      <c r="G3" s="9" t="s">
        <v>70</v>
      </c>
      <c r="H3" s="9" t="s">
        <v>71</v>
      </c>
      <c r="I3" s="9" t="s">
        <v>72</v>
      </c>
      <c r="J3" s="9" t="s">
        <v>73</v>
      </c>
      <c r="K3" s="9" t="s">
        <v>74</v>
      </c>
      <c r="L3" s="9" t="s">
        <v>75</v>
      </c>
      <c r="M3" s="9" t="s">
        <v>76</v>
      </c>
    </row>
    <row r="4" spans="1:13" x14ac:dyDescent="0.2">
      <c r="A4" s="11" t="s">
        <v>91</v>
      </c>
      <c r="B4" s="9" t="s">
        <v>77</v>
      </c>
      <c r="C4" s="9" t="s">
        <v>78</v>
      </c>
      <c r="D4" s="9" t="s">
        <v>79</v>
      </c>
      <c r="E4" s="9" t="s">
        <v>80</v>
      </c>
      <c r="F4" s="9" t="s">
        <v>81</v>
      </c>
      <c r="G4" s="9" t="s">
        <v>82</v>
      </c>
      <c r="H4" s="9" t="s">
        <v>83</v>
      </c>
      <c r="I4" s="9" t="s">
        <v>84</v>
      </c>
      <c r="J4" s="9" t="s">
        <v>85</v>
      </c>
      <c r="K4" s="9" t="s">
        <v>86</v>
      </c>
      <c r="L4" s="9" t="s">
        <v>87</v>
      </c>
      <c r="M4" s="9" t="s">
        <v>88</v>
      </c>
    </row>
    <row r="5" spans="1:13" x14ac:dyDescent="0.2">
      <c r="A5" s="11" t="s">
        <v>92</v>
      </c>
      <c r="B5" s="9" t="s">
        <v>27</v>
      </c>
      <c r="C5" s="9" t="s">
        <v>28</v>
      </c>
      <c r="D5" s="9" t="s">
        <v>29</v>
      </c>
      <c r="E5" s="9" t="s">
        <v>30</v>
      </c>
      <c r="F5" s="9" t="s">
        <v>31</v>
      </c>
      <c r="G5" s="9" t="s">
        <v>57</v>
      </c>
      <c r="H5" s="9" t="s">
        <v>58</v>
      </c>
      <c r="I5" s="9" t="s">
        <v>59</v>
      </c>
      <c r="J5" s="9" t="s">
        <v>60</v>
      </c>
      <c r="K5" s="9" t="s">
        <v>54</v>
      </c>
      <c r="L5" s="9" t="s">
        <v>55</v>
      </c>
      <c r="M5" s="9" t="s">
        <v>56</v>
      </c>
    </row>
    <row r="6" spans="1:13" x14ac:dyDescent="0.2">
      <c r="A6" s="11" t="s">
        <v>93</v>
      </c>
      <c r="B6" s="9" t="s">
        <v>45</v>
      </c>
      <c r="C6" s="9" t="s">
        <v>46</v>
      </c>
      <c r="D6" s="9" t="s">
        <v>47</v>
      </c>
      <c r="E6" s="9" t="s">
        <v>48</v>
      </c>
      <c r="F6" s="9" t="s">
        <v>49</v>
      </c>
      <c r="G6" s="9" t="s">
        <v>50</v>
      </c>
      <c r="H6" s="9" t="s">
        <v>51</v>
      </c>
      <c r="I6" s="9" t="s">
        <v>52</v>
      </c>
      <c r="J6" s="9" t="s">
        <v>53</v>
      </c>
      <c r="K6" s="9" t="s">
        <v>94</v>
      </c>
      <c r="L6" s="9" t="s">
        <v>95</v>
      </c>
      <c r="M6" s="9" t="s">
        <v>96</v>
      </c>
    </row>
    <row r="7" spans="1:13" x14ac:dyDescent="0.2">
      <c r="A7" s="11" t="s">
        <v>97</v>
      </c>
      <c r="B7" s="12" t="s">
        <v>98</v>
      </c>
      <c r="C7" s="12" t="s">
        <v>99</v>
      </c>
      <c r="D7" s="12" t="s">
        <v>100</v>
      </c>
      <c r="E7" s="12" t="s">
        <v>101</v>
      </c>
      <c r="F7" s="12" t="s">
        <v>102</v>
      </c>
      <c r="G7" s="12" t="s">
        <v>103</v>
      </c>
      <c r="H7" s="12" t="s">
        <v>104</v>
      </c>
      <c r="I7" s="12" t="s">
        <v>105</v>
      </c>
      <c r="J7" s="12" t="s">
        <v>106</v>
      </c>
      <c r="K7" s="12" t="s">
        <v>107</v>
      </c>
      <c r="L7" s="12" t="s">
        <v>108</v>
      </c>
      <c r="M7" s="12" t="s">
        <v>109</v>
      </c>
    </row>
    <row r="8" spans="1:13" x14ac:dyDescent="0.2">
      <c r="A8" s="11" t="s">
        <v>110</v>
      </c>
      <c r="B8" s="12" t="s">
        <v>111</v>
      </c>
      <c r="C8" s="12" t="s">
        <v>112</v>
      </c>
      <c r="D8" s="12" t="s">
        <v>113</v>
      </c>
      <c r="E8" s="12" t="s">
        <v>114</v>
      </c>
      <c r="F8" s="12" t="s">
        <v>115</v>
      </c>
      <c r="G8" s="12" t="s">
        <v>116</v>
      </c>
      <c r="H8" s="12" t="s">
        <v>117</v>
      </c>
      <c r="I8" s="12" t="s">
        <v>118</v>
      </c>
      <c r="J8" s="12" t="s">
        <v>119</v>
      </c>
      <c r="K8" s="12" t="s">
        <v>120</v>
      </c>
      <c r="L8" s="12" t="s">
        <v>121</v>
      </c>
      <c r="M8" s="12" t="s">
        <v>122</v>
      </c>
    </row>
    <row r="9" spans="1:13" x14ac:dyDescent="0.2">
      <c r="A9" s="11" t="s">
        <v>123</v>
      </c>
      <c r="B9" s="12" t="s">
        <v>124</v>
      </c>
      <c r="C9" s="12" t="s">
        <v>125</v>
      </c>
      <c r="D9" s="12" t="s">
        <v>126</v>
      </c>
      <c r="E9" s="12" t="s">
        <v>127</v>
      </c>
      <c r="F9" s="12" t="s">
        <v>128</v>
      </c>
      <c r="G9" s="12" t="s">
        <v>129</v>
      </c>
      <c r="H9" s="12" t="s">
        <v>130</v>
      </c>
      <c r="I9" s="12" t="s">
        <v>131</v>
      </c>
      <c r="J9" s="12" t="s">
        <v>132</v>
      </c>
      <c r="K9" s="12" t="s">
        <v>133</v>
      </c>
      <c r="L9" s="12" t="s">
        <v>134</v>
      </c>
      <c r="M9" s="12" t="s">
        <v>135</v>
      </c>
    </row>
    <row r="13" spans="1:13" x14ac:dyDescent="0.2">
      <c r="A13" t="s">
        <v>136</v>
      </c>
    </row>
    <row r="14" spans="1:13" x14ac:dyDescent="0.2">
      <c r="B14" s="11">
        <v>1</v>
      </c>
      <c r="C14" s="11">
        <v>2</v>
      </c>
      <c r="D14" s="11">
        <v>3</v>
      </c>
      <c r="E14" s="11">
        <v>4</v>
      </c>
      <c r="F14" s="11">
        <v>5</v>
      </c>
      <c r="G14" s="11">
        <v>6</v>
      </c>
      <c r="H14" s="11">
        <v>7</v>
      </c>
      <c r="I14" s="11">
        <v>8</v>
      </c>
      <c r="J14" s="11">
        <v>9</v>
      </c>
      <c r="K14" s="11">
        <v>10</v>
      </c>
      <c r="L14" s="11">
        <v>11</v>
      </c>
      <c r="M14" s="11">
        <v>12</v>
      </c>
    </row>
    <row r="15" spans="1:13" x14ac:dyDescent="0.2">
      <c r="A15" s="11" t="s">
        <v>89</v>
      </c>
      <c r="B15">
        <f>VLOOKUP(B2,'180228_results'!$A$1:$C$24,3,FALSE)</f>
        <v>-1.6818E-2</v>
      </c>
      <c r="C15">
        <f>VLOOKUP(C2,'180228_results'!$A$1:$C$24,3,FALSE)</f>
        <v>-0.40749899999999994</v>
      </c>
      <c r="D15">
        <f>VLOOKUP(D2,'180228_results'!$A$1:$C$24,3,FALSE)</f>
        <v>-1.7965869999999997</v>
      </c>
      <c r="E15">
        <f>VLOOKUP(E2,'180228_results'!$A$1:$C$24,3,FALSE)</f>
        <v>-4.2709000000000001</v>
      </c>
      <c r="F15">
        <f>VLOOKUP(F2,'180228_results'!$A$1:$C$24,3,FALSE)</f>
        <v>-0.19045400000000001</v>
      </c>
      <c r="G15">
        <f>VLOOKUP(G2,'180228_results'!$A$1:$C$24,3,FALSE)</f>
        <v>-0.14704499999999998</v>
      </c>
      <c r="H15">
        <f>VLOOKUP(H2,'180228_results'!$A$1:$C$24,3,FALSE)</f>
        <v>-0.84158899999999992</v>
      </c>
      <c r="I15">
        <f>VLOOKUP(I2,'180228_results'!$A$1:$C$24,3,FALSE)</f>
        <v>-0.36408999999999997</v>
      </c>
      <c r="J15">
        <f>VLOOKUP(J2,'180228_results'!$A$1:$C$24,3,FALSE)</f>
        <v>-1.6663599999999998</v>
      </c>
      <c r="K15">
        <f>VLOOKUP(K2,'180228_results'!$A$1:$C$24,3,FALSE)</f>
        <v>0.41727200000000003</v>
      </c>
      <c r="L15">
        <f>VLOOKUP(L2,'180228_results'!$A$1:$C$24,3,FALSE)</f>
        <v>-0.27727200000000002</v>
      </c>
      <c r="M15">
        <f>VLOOKUP(M2,'180228_results'!$A$1:$C$24,3,FALSE)</f>
        <v>3.8899919999999995</v>
      </c>
    </row>
    <row r="16" spans="1:13" x14ac:dyDescent="0.2">
      <c r="A16" s="11" t="s">
        <v>90</v>
      </c>
      <c r="B16">
        <f>VLOOKUP(B3,'180227_results'!$C$1:$F$25,4,FALSE)</f>
        <v>22.437236000000002</v>
      </c>
      <c r="C16">
        <f>VLOOKUP(C3,'180227_results'!$C$1:$F$25,4,FALSE)</f>
        <v>23.914676000000004</v>
      </c>
      <c r="D16">
        <f>VLOOKUP(D3,'180227_results'!$C$1:$F$25,4,FALSE)</f>
        <v>22.954340000000002</v>
      </c>
      <c r="E16">
        <f>VLOOKUP(E3,'180227_results'!$C$1:$F$25,4,FALSE)</f>
        <v>23.471444000000002</v>
      </c>
      <c r="F16">
        <f>VLOOKUP(F3,'180227_results'!$C$1:$F$25,4,FALSE)</f>
        <v>25.687604</v>
      </c>
      <c r="G16">
        <f>VLOOKUP(G3,'180227_results'!$C$1:$F$25,4,FALSE)</f>
        <v>23.840804000000002</v>
      </c>
      <c r="H16">
        <f>VLOOKUP(H3,'180227_results'!$C$1:$F$25,4,FALSE)</f>
        <v>18.595892000000003</v>
      </c>
      <c r="I16">
        <f>VLOOKUP(I3,'180227_results'!$C$1:$F$25,4,FALSE)</f>
        <v>48.809540000000005</v>
      </c>
      <c r="J16">
        <f>VLOOKUP(J3,'180227_results'!$C$1:$F$25,4,FALSE)</f>
        <v>24.875011999999998</v>
      </c>
      <c r="K16">
        <f>VLOOKUP(K3,'180227_results'!$C$1:$F$25,4,FALSE)</f>
        <v>16.453604000000002</v>
      </c>
      <c r="L16">
        <f>VLOOKUP(L3,'180227_results'!$C$1:$F$25,4,FALSE)</f>
        <v>31.671236</v>
      </c>
      <c r="M16">
        <f>VLOOKUP(M3,'180227_results'!$C$1:$F$25,4,FALSE)</f>
        <v>49.178900000000006</v>
      </c>
    </row>
    <row r="17" spans="1:13" x14ac:dyDescent="0.2">
      <c r="A17" s="11" t="s">
        <v>91</v>
      </c>
      <c r="B17">
        <f>VLOOKUP(B4,'180227_results'!$C$1:$F$25,4,FALSE)</f>
        <v>18.669764000000001</v>
      </c>
      <c r="C17">
        <f>VLOOKUP(C4,'180227_results'!$C$1:$F$25,4,FALSE)</f>
        <v>25.096627999999999</v>
      </c>
      <c r="D17">
        <f>VLOOKUP(D4,'180227_results'!$C$1:$F$25,4,FALSE)</f>
        <v>22.880468</v>
      </c>
      <c r="E17">
        <f>VLOOKUP(E4,'180227_results'!$C$1:$F$25,4,FALSE)</f>
        <v>29.455075999999998</v>
      </c>
      <c r="F17">
        <f>VLOOKUP(F4,'180227_results'!$C$1:$F$25,4,FALSE)</f>
        <v>18.817508</v>
      </c>
      <c r="G17">
        <f>VLOOKUP(G4,'180227_results'!$C$1:$F$25,4,FALSE)</f>
        <v>23.693060000000003</v>
      </c>
      <c r="H17">
        <f>VLOOKUP(H4,'180227_results'!$C$1:$F$25,4,FALSE)</f>
        <v>24.284036000000004</v>
      </c>
      <c r="I17">
        <f>VLOOKUP(I4,'180227_results'!$C$1:$F$25,4,FALSE)</f>
        <v>31.080259999999999</v>
      </c>
      <c r="J17">
        <f>VLOOKUP(J4,'180227_results'!$C$1:$F$25,4,FALSE)</f>
        <v>55.310276000000002</v>
      </c>
      <c r="K17">
        <f>VLOOKUP(K4,'180227_results'!$C$1:$F$25,4,FALSE)</f>
        <v>22.215620000000001</v>
      </c>
      <c r="L17">
        <f>VLOOKUP(L4,'180227_results'!$C$1:$F$25,4,FALSE)</f>
        <v>32.927060000000004</v>
      </c>
      <c r="M17">
        <f>VLOOKUP(M4,'180227_results'!$C$1:$F$25,4,FALSE)</f>
        <v>25.761475999999998</v>
      </c>
    </row>
    <row r="18" spans="1:13" x14ac:dyDescent="0.2">
      <c r="A18" s="11" t="s">
        <v>92</v>
      </c>
      <c r="B18">
        <f>VLOOKUP(B5,'180228_results'!$A$1:$C$24,3,FALSE)</f>
        <v>9.8370250000000006</v>
      </c>
      <c r="C18">
        <f>VLOOKUP(C5,'180228_results'!$A$1:$C$24,3,FALSE)</f>
        <v>5.0620350000000007</v>
      </c>
      <c r="D18">
        <f>VLOOKUP(D5,'180228_results'!$A$1:$C$24,3,FALSE)</f>
        <v>7.4495300000000002</v>
      </c>
      <c r="E18">
        <f>VLOOKUP(E5,'180228_results'!$A$1:$C$24,3,FALSE)</f>
        <v>8.1874830000000003</v>
      </c>
      <c r="F18">
        <f>VLOOKUP(F5,'180228_results'!$A$1:$C$24,3,FALSE)</f>
        <v>6.3208959999999994</v>
      </c>
      <c r="G18">
        <f>VLOOKUP(G5,'180301_results'!$A$1:$C$26,3,FALSE)</f>
        <v>19.048895999999999</v>
      </c>
      <c r="H18">
        <f>VLOOKUP(H5,'180301_results'!$A$1:$C$26,3,FALSE)</f>
        <v>9.7264440000000008</v>
      </c>
      <c r="I18">
        <f>VLOOKUP(I5,'180301_results'!$A$1:$C$26,3,FALSE)</f>
        <v>9.3044399999999996</v>
      </c>
      <c r="J18">
        <f>VLOOKUP(J5,'180301_results'!$A$1:$C$26,3,FALSE)</f>
        <v>9.342804000000001</v>
      </c>
      <c r="K18">
        <f>VLOOKUP(K5,'180301_results'!$A$1:$C$26,3,FALSE)</f>
        <v>9.1509839999999993</v>
      </c>
      <c r="L18">
        <f>VLOOKUP(L5,'180301_results'!$A$1:$C$26,3,FALSE)</f>
        <v>10.762271999999999</v>
      </c>
      <c r="M18">
        <f>VLOOKUP(M5,'180301_results'!$A$1:$C$26,3,FALSE)</f>
        <v>9.9182640000000006</v>
      </c>
    </row>
    <row r="19" spans="1:13" x14ac:dyDescent="0.2">
      <c r="A19" s="11" t="s">
        <v>93</v>
      </c>
      <c r="B19">
        <f>VLOOKUP(B6,'180301_results'!$A$1:$C$26,3,FALSE)</f>
        <v>8.3453400000000002</v>
      </c>
      <c r="C19">
        <f>VLOOKUP(C6,'180301_results'!$A$1:$C$26,3,FALSE)</f>
        <v>7.1560559999999986</v>
      </c>
      <c r="D19">
        <f>VLOOKUP(D6,'180301_results'!$A$1:$C$26,3,FALSE)</f>
        <v>7.4246039999999995</v>
      </c>
      <c r="E19">
        <f>VLOOKUP(E6,'180301_results'!$A$1:$C$26,3,FALSE)</f>
        <v>6.6956879999999996</v>
      </c>
      <c r="F19">
        <f>VLOOKUP(F6,'180301_results'!$A$1:$C$26,3,FALSE)</f>
        <v>5.6982239999999997</v>
      </c>
      <c r="G19">
        <f>VLOOKUP(G6,'180301_results'!$A$1:$C$26,3,FALSE)</f>
        <v>4.2020279999999994</v>
      </c>
      <c r="H19">
        <f>VLOOKUP(H6,'180301_results'!$A$1:$C$26,3,FALSE)</f>
        <v>7.7315159999999983</v>
      </c>
      <c r="I19">
        <f>VLOOKUP(I6,'180301_results'!$A$1:$C$26,3,FALSE)</f>
        <v>6.5422319999999994</v>
      </c>
      <c r="J19">
        <f>VLOOKUP(J6,'180301_results'!$A$1:$C$26,3,FALSE)</f>
        <v>7.5013319999999988</v>
      </c>
      <c r="K19">
        <f>VLOOKUP(K6,'180301_results'!$A$1:$C$26,3,FALSE)</f>
        <v>7.0025999999999993</v>
      </c>
      <c r="L19">
        <f>VLOOKUP(L6,'180301_results'!$A$1:$C$26,3,FALSE)</f>
        <v>8.0384279999999997</v>
      </c>
      <c r="M19">
        <f>VLOOKUP(M6,'180301_results'!$A$1:$C$26,3,FALSE)</f>
        <v>8.1151560000000007</v>
      </c>
    </row>
    <row r="20" spans="1:13" x14ac:dyDescent="0.2">
      <c r="A20" s="11" t="s">
        <v>97</v>
      </c>
    </row>
    <row r="21" spans="1:13" x14ac:dyDescent="0.2">
      <c r="A21" s="11" t="s">
        <v>110</v>
      </c>
    </row>
    <row r="22" spans="1:13" x14ac:dyDescent="0.2">
      <c r="A22" s="11" t="s">
        <v>123</v>
      </c>
    </row>
    <row r="25" spans="1:13" x14ac:dyDescent="0.2">
      <c r="A25" s="11" t="s">
        <v>137</v>
      </c>
    </row>
    <row r="26" spans="1:13" x14ac:dyDescent="0.2">
      <c r="A26" s="11" t="s">
        <v>138</v>
      </c>
      <c r="B26" s="11" t="s">
        <v>139</v>
      </c>
      <c r="C26" s="11" t="s">
        <v>140</v>
      </c>
      <c r="D26" s="11" t="s">
        <v>141</v>
      </c>
      <c r="E26" s="11" t="s">
        <v>142</v>
      </c>
      <c r="F26" s="11" t="s">
        <v>143</v>
      </c>
      <c r="G26" s="11" t="s">
        <v>144</v>
      </c>
      <c r="H26" s="11" t="s">
        <v>145</v>
      </c>
      <c r="I26" s="11" t="s">
        <v>146</v>
      </c>
      <c r="J26" s="11" t="s">
        <v>147</v>
      </c>
      <c r="K26" s="11" t="s">
        <v>148</v>
      </c>
      <c r="L26" s="11" t="s">
        <v>149</v>
      </c>
      <c r="M26" s="11" t="s">
        <v>150</v>
      </c>
    </row>
    <row r="27" spans="1:13" x14ac:dyDescent="0.2">
      <c r="A27" s="11">
        <v>-1</v>
      </c>
      <c r="B27">
        <v>-1.6818E-2</v>
      </c>
      <c r="C27">
        <v>-0.40749899999999994</v>
      </c>
      <c r="D27">
        <v>-1.7965869999999997</v>
      </c>
      <c r="E27">
        <v>-4.2709000000000001</v>
      </c>
      <c r="F27">
        <v>-0.19045400000000001</v>
      </c>
      <c r="G27">
        <v>-0.14704499999999998</v>
      </c>
      <c r="H27">
        <v>-0.84158899999999992</v>
      </c>
      <c r="I27">
        <v>-0.36408999999999997</v>
      </c>
      <c r="J27">
        <v>-1.6663599999999998</v>
      </c>
      <c r="K27">
        <v>0.41727200000000003</v>
      </c>
      <c r="L27">
        <v>-0.27727200000000002</v>
      </c>
      <c r="M27">
        <v>3.8899919999999995</v>
      </c>
    </row>
    <row r="28" spans="1:13" x14ac:dyDescent="0.2">
      <c r="A28" s="11">
        <v>0</v>
      </c>
      <c r="B28">
        <v>9.8370250000000006</v>
      </c>
      <c r="C28">
        <v>5.0620350000000007</v>
      </c>
      <c r="D28">
        <v>7.4495300000000002</v>
      </c>
      <c r="E28">
        <v>8.1874830000000003</v>
      </c>
      <c r="F28">
        <v>6.3208959999999994</v>
      </c>
      <c r="G28">
        <v>6.7854280000000013</v>
      </c>
      <c r="H28">
        <v>9.7264440000000008</v>
      </c>
      <c r="I28">
        <v>9.3044399999999996</v>
      </c>
      <c r="J28">
        <v>9.342804000000001</v>
      </c>
      <c r="K28">
        <v>9.1509839999999993</v>
      </c>
      <c r="L28">
        <v>10.762271999999999</v>
      </c>
      <c r="M28">
        <v>9.9182640000000006</v>
      </c>
    </row>
    <row r="29" spans="1:13" x14ac:dyDescent="0.2">
      <c r="A29" s="11">
        <v>1</v>
      </c>
      <c r="B29">
        <v>8.3453400000000002</v>
      </c>
      <c r="C29">
        <v>7.1560559999999986</v>
      </c>
      <c r="D29">
        <v>7.4246039999999995</v>
      </c>
      <c r="E29">
        <v>6.6956879999999996</v>
      </c>
      <c r="F29">
        <v>5.6982239999999997</v>
      </c>
      <c r="G29">
        <v>4.2020279999999994</v>
      </c>
      <c r="H29">
        <v>7.7315159999999983</v>
      </c>
      <c r="I29">
        <v>6.5422319999999994</v>
      </c>
      <c r="J29">
        <v>7.5013319999999988</v>
      </c>
      <c r="K29">
        <v>7.0025999999999993</v>
      </c>
      <c r="L29">
        <v>8.0384279999999997</v>
      </c>
      <c r="M29">
        <v>8.1151560000000007</v>
      </c>
    </row>
    <row r="30" spans="1:13" x14ac:dyDescent="0.2">
      <c r="A30" s="11">
        <v>2</v>
      </c>
      <c r="B30">
        <v>-2.4084159999999999</v>
      </c>
      <c r="C30">
        <v>-2.3259599999999998</v>
      </c>
      <c r="D30">
        <v>-2.490872</v>
      </c>
      <c r="E30">
        <v>-1.9549079999999996</v>
      </c>
      <c r="F30">
        <v>-1.7075399999999998</v>
      </c>
      <c r="G30">
        <v>-1.3364879999999997</v>
      </c>
      <c r="H30">
        <v>5.5485880000000005</v>
      </c>
      <c r="I30">
        <v>6.7029720000000008</v>
      </c>
      <c r="J30">
        <v>5.5073600000000003</v>
      </c>
      <c r="K30">
        <v>7.7336720000000003</v>
      </c>
      <c r="L30">
        <v>8.6406880000000008</v>
      </c>
      <c r="M30">
        <v>7.1564800000000002</v>
      </c>
    </row>
    <row r="35" spans="1:13" x14ac:dyDescent="0.2">
      <c r="A35" s="11" t="s">
        <v>138</v>
      </c>
      <c r="B35" s="11" t="s">
        <v>139</v>
      </c>
      <c r="C35" s="11" t="s">
        <v>140</v>
      </c>
      <c r="D35" s="11" t="s">
        <v>141</v>
      </c>
      <c r="E35" s="11" t="s">
        <v>142</v>
      </c>
      <c r="F35" s="11" t="s">
        <v>143</v>
      </c>
      <c r="G35" s="11" t="s">
        <v>144</v>
      </c>
      <c r="H35" s="11" t="s">
        <v>145</v>
      </c>
      <c r="I35" s="11" t="s">
        <v>146</v>
      </c>
      <c r="J35" s="11" t="s">
        <v>147</v>
      </c>
      <c r="K35" s="11" t="s">
        <v>148</v>
      </c>
      <c r="L35" s="11" t="s">
        <v>149</v>
      </c>
      <c r="M35" s="11" t="s">
        <v>150</v>
      </c>
    </row>
    <row r="36" spans="1:13" x14ac:dyDescent="0.2">
      <c r="A36" s="11">
        <v>0</v>
      </c>
      <c r="B36">
        <v>9.8370250000000006</v>
      </c>
      <c r="C36">
        <v>5.0620350000000007</v>
      </c>
      <c r="D36">
        <v>7.4495300000000002</v>
      </c>
      <c r="E36">
        <v>8.1874830000000003</v>
      </c>
      <c r="F36">
        <v>6.3208959999999994</v>
      </c>
      <c r="G36">
        <v>6.7854280000000013</v>
      </c>
      <c r="H36">
        <v>9.7264440000000008</v>
      </c>
      <c r="I36">
        <v>9.3044399999999996</v>
      </c>
      <c r="J36">
        <v>9.342804000000001</v>
      </c>
      <c r="K36">
        <v>9.1509839999999993</v>
      </c>
      <c r="L36">
        <v>10.762271999999999</v>
      </c>
      <c r="M36">
        <v>9.9182640000000006</v>
      </c>
    </row>
    <row r="37" spans="1:13" x14ac:dyDescent="0.2">
      <c r="A37" s="11">
        <v>1</v>
      </c>
      <c r="B37">
        <v>8.3453400000000002</v>
      </c>
      <c r="C37">
        <v>7.1560559999999986</v>
      </c>
      <c r="D37">
        <v>7.4246039999999995</v>
      </c>
      <c r="E37">
        <v>6.6956879999999996</v>
      </c>
      <c r="F37">
        <v>5.6982239999999997</v>
      </c>
      <c r="G37">
        <v>4.2020279999999994</v>
      </c>
      <c r="H37">
        <v>7.7315159999999983</v>
      </c>
      <c r="I37">
        <v>6.5422319999999994</v>
      </c>
      <c r="J37">
        <v>7.5013319999999988</v>
      </c>
      <c r="K37">
        <v>7.0025999999999993</v>
      </c>
      <c r="L37">
        <v>8.0384279999999997</v>
      </c>
      <c r="M37">
        <v>8.1151560000000007</v>
      </c>
    </row>
    <row r="38" spans="1:13" x14ac:dyDescent="0.2">
      <c r="A38" s="11">
        <v>2</v>
      </c>
      <c r="B38">
        <v>-2.4084159999999999</v>
      </c>
      <c r="C38">
        <v>-2.3259599999999998</v>
      </c>
      <c r="D38">
        <v>-2.490872</v>
      </c>
      <c r="E38">
        <v>-1.9549079999999996</v>
      </c>
      <c r="F38">
        <v>-1.7075399999999998</v>
      </c>
      <c r="G38">
        <v>-1.3364879999999997</v>
      </c>
      <c r="H38">
        <v>5.5485880000000005</v>
      </c>
      <c r="I38">
        <v>6.7029720000000008</v>
      </c>
      <c r="J38">
        <v>5.5073600000000003</v>
      </c>
      <c r="K38">
        <v>7.7336720000000003</v>
      </c>
      <c r="L38">
        <v>8.6406880000000008</v>
      </c>
      <c r="M38">
        <v>7.1564800000000002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zoomScale="161" workbookViewId="0">
      <selection activeCell="C20" sqref="C20"/>
    </sheetView>
  </sheetViews>
  <sheetFormatPr baseColWidth="10" defaultRowHeight="16" x14ac:dyDescent="0.2"/>
  <cols>
    <col min="1" max="1" width="19.5" customWidth="1"/>
    <col min="2" max="2" width="12" customWidth="1"/>
    <col min="3" max="3" width="14.6640625" customWidth="1"/>
  </cols>
  <sheetData>
    <row r="1" spans="1:3" x14ac:dyDescent="0.2">
      <c r="A1" t="s">
        <v>61</v>
      </c>
      <c r="B1" t="s">
        <v>62</v>
      </c>
      <c r="C1" t="s">
        <v>151</v>
      </c>
    </row>
    <row r="2" spans="1:3" x14ac:dyDescent="0.2">
      <c r="A2" t="s">
        <v>7</v>
      </c>
      <c r="B2">
        <v>0</v>
      </c>
      <c r="C2">
        <v>0</v>
      </c>
    </row>
    <row r="3" spans="1:3" x14ac:dyDescent="0.2">
      <c r="A3" t="s">
        <v>5</v>
      </c>
      <c r="B3">
        <v>0.13100000000000001</v>
      </c>
      <c r="C3">
        <v>3.125</v>
      </c>
    </row>
    <row r="4" spans="1:3" x14ac:dyDescent="0.2">
      <c r="A4" t="s">
        <v>4</v>
      </c>
      <c r="B4">
        <v>0.19700000000000001</v>
      </c>
      <c r="C4">
        <v>6.25</v>
      </c>
    </row>
    <row r="5" spans="1:3" x14ac:dyDescent="0.2">
      <c r="A5" t="s">
        <v>3</v>
      </c>
      <c r="B5">
        <v>0.51600000000000001</v>
      </c>
      <c r="C5">
        <v>12.5</v>
      </c>
    </row>
    <row r="6" spans="1:3" x14ac:dyDescent="0.2">
      <c r="A6" t="s">
        <v>2</v>
      </c>
      <c r="B6">
        <v>0.64800000000000002</v>
      </c>
      <c r="C6">
        <v>25</v>
      </c>
    </row>
    <row r="7" spans="1:3" x14ac:dyDescent="0.2">
      <c r="A7" t="s">
        <v>6</v>
      </c>
      <c r="B7">
        <v>1.2190000000000001</v>
      </c>
      <c r="C7">
        <v>50</v>
      </c>
    </row>
    <row r="8" spans="1:3" x14ac:dyDescent="0.2">
      <c r="A8" s="8" t="s">
        <v>98</v>
      </c>
      <c r="B8">
        <v>3.0000000000000001E-3</v>
      </c>
      <c r="C8">
        <f>41.228*B8-2.5321</f>
        <v>-2.4084159999999999</v>
      </c>
    </row>
    <row r="9" spans="1:3" x14ac:dyDescent="0.2">
      <c r="A9" s="8" t="s">
        <v>99</v>
      </c>
      <c r="B9">
        <v>5.0000000000000001E-3</v>
      </c>
      <c r="C9">
        <f>41.228*B9-2.5321</f>
        <v>-2.3259599999999998</v>
      </c>
    </row>
    <row r="10" spans="1:3" x14ac:dyDescent="0.2">
      <c r="A10" s="8" t="s">
        <v>100</v>
      </c>
      <c r="B10">
        <v>1E-3</v>
      </c>
      <c r="C10">
        <f t="shared" ref="C10:C17" si="0">41.228*B10-2.5321</f>
        <v>-2.490872</v>
      </c>
    </row>
    <row r="11" spans="1:3" x14ac:dyDescent="0.2">
      <c r="A11" s="8" t="s">
        <v>101</v>
      </c>
      <c r="B11">
        <v>1.4E-2</v>
      </c>
      <c r="C11">
        <f t="shared" si="0"/>
        <v>-1.9549079999999996</v>
      </c>
    </row>
    <row r="12" spans="1:3" x14ac:dyDescent="0.2">
      <c r="A12" s="8" t="s">
        <v>102</v>
      </c>
      <c r="B12">
        <v>0.02</v>
      </c>
      <c r="C12">
        <f t="shared" si="0"/>
        <v>-1.7075399999999998</v>
      </c>
    </row>
    <row r="13" spans="1:3" x14ac:dyDescent="0.2">
      <c r="A13" s="8" t="s">
        <v>103</v>
      </c>
      <c r="B13">
        <v>2.9000000000000001E-2</v>
      </c>
      <c r="C13">
        <f t="shared" si="0"/>
        <v>-1.3364879999999997</v>
      </c>
    </row>
    <row r="14" spans="1:3" x14ac:dyDescent="0.2">
      <c r="A14" s="8" t="s">
        <v>104</v>
      </c>
      <c r="B14">
        <v>0.19600000000000001</v>
      </c>
      <c r="C14">
        <f t="shared" si="0"/>
        <v>5.5485880000000005</v>
      </c>
    </row>
    <row r="15" spans="1:3" x14ac:dyDescent="0.2">
      <c r="A15" s="8" t="s">
        <v>105</v>
      </c>
      <c r="B15">
        <v>0.224</v>
      </c>
      <c r="C15">
        <f t="shared" si="0"/>
        <v>6.7029720000000008</v>
      </c>
    </row>
    <row r="16" spans="1:3" x14ac:dyDescent="0.2">
      <c r="A16" s="8" t="s">
        <v>106</v>
      </c>
      <c r="B16">
        <v>0.19500000000000001</v>
      </c>
      <c r="C16">
        <f t="shared" si="0"/>
        <v>5.5073600000000003</v>
      </c>
    </row>
    <row r="17" spans="1:3" x14ac:dyDescent="0.2">
      <c r="A17" s="8" t="s">
        <v>107</v>
      </c>
      <c r="B17">
        <v>0.249</v>
      </c>
      <c r="C17">
        <f t="shared" si="0"/>
        <v>7.7336720000000003</v>
      </c>
    </row>
    <row r="18" spans="1:3" x14ac:dyDescent="0.2">
      <c r="A18" s="8" t="s">
        <v>108</v>
      </c>
      <c r="B18">
        <v>0.27100000000000002</v>
      </c>
      <c r="C18">
        <f>41.228*B18-2.5321</f>
        <v>8.6406880000000008</v>
      </c>
    </row>
    <row r="19" spans="1:3" x14ac:dyDescent="0.2">
      <c r="A19" s="8" t="s">
        <v>109</v>
      </c>
      <c r="B19">
        <v>0.23499999999999999</v>
      </c>
      <c r="C19">
        <f>41.228*B19-2.5321</f>
        <v>7.1564800000000002</v>
      </c>
    </row>
    <row r="20" spans="1:3" x14ac:dyDescent="0.2">
      <c r="A20" s="8" t="s">
        <v>57</v>
      </c>
      <c r="B20">
        <v>0.22600000000000001</v>
      </c>
      <c r="C20">
        <f t="shared" ref="C20" si="1">41.228*B20-2.5321</f>
        <v>6.7854280000000013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topLeftCell="A4" zoomScale="140" workbookViewId="0">
      <selection activeCell="C26" sqref="C26"/>
    </sheetView>
  </sheetViews>
  <sheetFormatPr baseColWidth="10" defaultRowHeight="16" x14ac:dyDescent="0.2"/>
  <cols>
    <col min="1" max="1" width="22.5" customWidth="1"/>
  </cols>
  <sheetData>
    <row r="1" spans="1:3" x14ac:dyDescent="0.2">
      <c r="A1" t="s">
        <v>61</v>
      </c>
      <c r="B1" t="s">
        <v>62</v>
      </c>
      <c r="C1" t="s">
        <v>64</v>
      </c>
    </row>
    <row r="2" spans="1:3" x14ac:dyDescent="0.2">
      <c r="A2" t="s">
        <v>7</v>
      </c>
      <c r="B2">
        <v>0</v>
      </c>
      <c r="C2">
        <v>0</v>
      </c>
    </row>
    <row r="3" spans="1:3" x14ac:dyDescent="0.2">
      <c r="A3" t="s">
        <v>5</v>
      </c>
      <c r="B3">
        <v>0.109</v>
      </c>
      <c r="C3">
        <v>3.125</v>
      </c>
    </row>
    <row r="4" spans="1:3" x14ac:dyDescent="0.2">
      <c r="A4" t="s">
        <v>4</v>
      </c>
      <c r="B4">
        <v>0.18099999999999999</v>
      </c>
      <c r="C4">
        <v>6.25</v>
      </c>
    </row>
    <row r="5" spans="1:3" x14ac:dyDescent="0.2">
      <c r="A5" t="s">
        <v>3</v>
      </c>
      <c r="B5">
        <v>0.34599999999999997</v>
      </c>
      <c r="C5">
        <v>12.5</v>
      </c>
    </row>
    <row r="6" spans="1:3" x14ac:dyDescent="0.2">
      <c r="A6" t="s">
        <v>2</v>
      </c>
      <c r="B6">
        <v>0.68100000000000005</v>
      </c>
      <c r="C6">
        <v>25</v>
      </c>
    </row>
    <row r="7" spans="1:3" x14ac:dyDescent="0.2">
      <c r="A7" t="s">
        <v>6</v>
      </c>
      <c r="B7">
        <v>1.3129999999999999</v>
      </c>
      <c r="C7">
        <v>50</v>
      </c>
    </row>
    <row r="8" spans="1:3" x14ac:dyDescent="0.2">
      <c r="A8" s="8" t="s">
        <v>57</v>
      </c>
      <c r="B8">
        <v>0.51400000000000001</v>
      </c>
      <c r="C8">
        <f>38.364*B8-0.6702</f>
        <v>19.048895999999999</v>
      </c>
    </row>
    <row r="9" spans="1:3" x14ac:dyDescent="0.2">
      <c r="A9" s="8" t="s">
        <v>58</v>
      </c>
      <c r="B9">
        <v>0.27100000000000002</v>
      </c>
      <c r="C9">
        <f t="shared" ref="C9:C26" si="0">38.364*B9-0.6702</f>
        <v>9.7264440000000008</v>
      </c>
    </row>
    <row r="10" spans="1:3" x14ac:dyDescent="0.2">
      <c r="A10" s="8" t="s">
        <v>59</v>
      </c>
      <c r="B10">
        <v>0.26</v>
      </c>
      <c r="C10">
        <f t="shared" si="0"/>
        <v>9.3044399999999996</v>
      </c>
    </row>
    <row r="11" spans="1:3" x14ac:dyDescent="0.2">
      <c r="A11" s="8" t="s">
        <v>60</v>
      </c>
      <c r="B11">
        <v>0.26100000000000001</v>
      </c>
      <c r="C11">
        <f t="shared" si="0"/>
        <v>9.342804000000001</v>
      </c>
    </row>
    <row r="12" spans="1:3" x14ac:dyDescent="0.2">
      <c r="A12" s="8" t="s">
        <v>54</v>
      </c>
      <c r="B12">
        <v>0.25600000000000001</v>
      </c>
      <c r="C12">
        <f t="shared" si="0"/>
        <v>9.1509839999999993</v>
      </c>
    </row>
    <row r="13" spans="1:3" x14ac:dyDescent="0.2">
      <c r="A13" s="8" t="s">
        <v>55</v>
      </c>
      <c r="B13">
        <v>0.29799999999999999</v>
      </c>
      <c r="C13">
        <f t="shared" si="0"/>
        <v>10.762271999999999</v>
      </c>
    </row>
    <row r="14" spans="1:3" x14ac:dyDescent="0.2">
      <c r="A14" s="8" t="s">
        <v>56</v>
      </c>
      <c r="B14">
        <v>0.27600000000000002</v>
      </c>
      <c r="C14">
        <f t="shared" si="0"/>
        <v>9.9182640000000006</v>
      </c>
    </row>
    <row r="15" spans="1:3" x14ac:dyDescent="0.2">
      <c r="A15" s="8" t="s">
        <v>45</v>
      </c>
      <c r="B15">
        <v>0.23499999999999999</v>
      </c>
      <c r="C15">
        <f t="shared" si="0"/>
        <v>8.3453400000000002</v>
      </c>
    </row>
    <row r="16" spans="1:3" x14ac:dyDescent="0.2">
      <c r="A16" s="8" t="s">
        <v>46</v>
      </c>
      <c r="B16">
        <v>0.20399999999999999</v>
      </c>
      <c r="C16">
        <f t="shared" si="0"/>
        <v>7.1560559999999986</v>
      </c>
    </row>
    <row r="17" spans="1:3" x14ac:dyDescent="0.2">
      <c r="A17" s="8" t="s">
        <v>47</v>
      </c>
      <c r="B17">
        <v>0.21099999999999999</v>
      </c>
      <c r="C17">
        <f t="shared" si="0"/>
        <v>7.4246039999999995</v>
      </c>
    </row>
    <row r="18" spans="1:3" x14ac:dyDescent="0.2">
      <c r="A18" s="8" t="s">
        <v>48</v>
      </c>
      <c r="B18">
        <v>0.192</v>
      </c>
      <c r="C18">
        <f t="shared" si="0"/>
        <v>6.6956879999999996</v>
      </c>
    </row>
    <row r="19" spans="1:3" x14ac:dyDescent="0.2">
      <c r="A19" s="8" t="s">
        <v>49</v>
      </c>
      <c r="B19">
        <v>0.16600000000000001</v>
      </c>
      <c r="C19">
        <f t="shared" si="0"/>
        <v>5.6982239999999997</v>
      </c>
    </row>
    <row r="20" spans="1:3" x14ac:dyDescent="0.2">
      <c r="A20" s="8" t="s">
        <v>50</v>
      </c>
      <c r="B20">
        <v>0.127</v>
      </c>
      <c r="C20">
        <f t="shared" si="0"/>
        <v>4.2020279999999994</v>
      </c>
    </row>
    <row r="21" spans="1:3" x14ac:dyDescent="0.2">
      <c r="A21" s="8" t="s">
        <v>51</v>
      </c>
      <c r="B21">
        <v>0.219</v>
      </c>
      <c r="C21">
        <f t="shared" si="0"/>
        <v>7.7315159999999983</v>
      </c>
    </row>
    <row r="22" spans="1:3" x14ac:dyDescent="0.2">
      <c r="A22" s="8" t="s">
        <v>52</v>
      </c>
      <c r="B22">
        <v>0.188</v>
      </c>
      <c r="C22">
        <f t="shared" si="0"/>
        <v>6.5422319999999994</v>
      </c>
    </row>
    <row r="23" spans="1:3" x14ac:dyDescent="0.2">
      <c r="A23" s="8" t="s">
        <v>53</v>
      </c>
      <c r="B23">
        <v>0.21299999999999999</v>
      </c>
      <c r="C23">
        <f t="shared" si="0"/>
        <v>7.5013319999999988</v>
      </c>
    </row>
    <row r="24" spans="1:3" x14ac:dyDescent="0.2">
      <c r="A24" s="8" t="s">
        <v>94</v>
      </c>
      <c r="B24">
        <v>0.2</v>
      </c>
      <c r="C24">
        <f t="shared" si="0"/>
        <v>7.0025999999999993</v>
      </c>
    </row>
    <row r="25" spans="1:3" x14ac:dyDescent="0.2">
      <c r="A25" s="8" t="s">
        <v>95</v>
      </c>
      <c r="B25">
        <v>0.22700000000000001</v>
      </c>
      <c r="C25">
        <f t="shared" si="0"/>
        <v>8.0384279999999997</v>
      </c>
    </row>
    <row r="26" spans="1:3" x14ac:dyDescent="0.2">
      <c r="A26" s="8" t="s">
        <v>96</v>
      </c>
      <c r="B26">
        <v>0.22900000000000001</v>
      </c>
      <c r="C26">
        <f t="shared" si="0"/>
        <v>8.1151560000000007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180227_results</vt:lpstr>
      <vt:lpstr>180228_results</vt:lpstr>
      <vt:lpstr>plot</vt:lpstr>
      <vt:lpstr>Sheet1</vt:lpstr>
      <vt:lpstr>180301_results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2018-02-27T18:20:07Z</dcterms:created>
  <dcterms:modified xsi:type="dcterms:W3CDTF">2018-03-08T17:16:12Z</dcterms:modified>
</cp:coreProperties>
</file>