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bast\Desktop\Semestre\Recuperación de Información Multimedia\C2\"/>
    </mc:Choice>
  </mc:AlternateContent>
  <xr:revisionPtr revIDLastSave="0" documentId="13_ncr:1_{5EEF90FD-9121-4CB1-B2B8-F1471176294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M_5" sheetId="1" r:id="rId1"/>
    <sheet name="SEM_6" sheetId="2" r:id="rId2"/>
    <sheet name="SEM_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3" l="1"/>
  <c r="H81" i="3"/>
  <c r="D81" i="3"/>
  <c r="C81" i="3"/>
  <c r="H74" i="3"/>
  <c r="I71" i="3"/>
  <c r="H71" i="3"/>
  <c r="D71" i="3"/>
  <c r="H49" i="3" l="1"/>
  <c r="H50" i="3"/>
  <c r="H51" i="3"/>
  <c r="H52" i="3"/>
  <c r="H53" i="3"/>
  <c r="H54" i="3"/>
  <c r="H55" i="3"/>
  <c r="H56" i="3"/>
  <c r="H57" i="3"/>
  <c r="H58" i="3"/>
  <c r="H59" i="3"/>
  <c r="H48" i="3"/>
  <c r="E31" i="1" l="1"/>
  <c r="O64" i="1" l="1"/>
  <c r="P64" i="1"/>
  <c r="Q64" i="1"/>
  <c r="R64" i="1" s="1"/>
  <c r="O65" i="1"/>
  <c r="O66" i="1"/>
  <c r="O67" i="1" s="1"/>
  <c r="P63" i="1"/>
  <c r="Q63" i="1"/>
  <c r="R63" i="1"/>
  <c r="O63" i="1"/>
  <c r="I64" i="1"/>
  <c r="I65" i="1"/>
  <c r="I66" i="1"/>
  <c r="I67" i="1"/>
  <c r="I68" i="1"/>
  <c r="J63" i="1"/>
  <c r="K63" i="1"/>
  <c r="L63" i="1"/>
  <c r="I63" i="1"/>
  <c r="P65" i="1" l="1"/>
  <c r="P66" i="1" s="1"/>
  <c r="P67" i="1" s="1"/>
  <c r="O68" i="1"/>
  <c r="Q65" i="1"/>
  <c r="R65" i="1" l="1"/>
  <c r="Q66" i="1"/>
  <c r="P68" i="1"/>
  <c r="R66" i="1" l="1"/>
  <c r="Q67" i="1"/>
  <c r="Q68" i="1" l="1"/>
  <c r="R67" i="1"/>
  <c r="R68" i="1" s="1"/>
  <c r="P53" i="1" l="1"/>
  <c r="O53" i="1"/>
  <c r="O54" i="1" s="1"/>
  <c r="O55" i="1" s="1"/>
  <c r="O56" i="1" s="1"/>
  <c r="O52" i="1"/>
  <c r="P52" i="1"/>
  <c r="Q52" i="1" s="1"/>
  <c r="R52" i="1" s="1"/>
  <c r="Q53" i="1" l="1"/>
  <c r="R53" i="1" s="1"/>
  <c r="I53" i="1"/>
  <c r="I54" i="1"/>
  <c r="I55" i="1"/>
  <c r="I56" i="1"/>
  <c r="J52" i="1"/>
  <c r="K52" i="1"/>
  <c r="L52" i="1"/>
  <c r="I52" i="1"/>
  <c r="H110" i="3"/>
  <c r="I110" i="3" s="1"/>
  <c r="H111" i="3"/>
  <c r="I111" i="3" s="1"/>
  <c r="H112" i="3"/>
  <c r="I112" i="3" s="1"/>
  <c r="G112" i="3"/>
  <c r="G110" i="3"/>
  <c r="G111" i="3"/>
  <c r="D110" i="3"/>
  <c r="C110" i="3"/>
  <c r="B110" i="3"/>
  <c r="I74" i="3"/>
  <c r="H75" i="3"/>
  <c r="D74" i="3"/>
  <c r="C74" i="3"/>
  <c r="H72" i="3"/>
  <c r="C71" i="3"/>
  <c r="C72" i="3" s="1"/>
  <c r="I77" i="3"/>
  <c r="H77" i="3"/>
  <c r="H78" i="3" s="1"/>
  <c r="D77" i="3"/>
  <c r="C77" i="3"/>
  <c r="C78" i="3"/>
  <c r="I49" i="3"/>
  <c r="I50" i="3"/>
  <c r="I51" i="3"/>
  <c r="I52" i="3"/>
  <c r="I53" i="3"/>
  <c r="I54" i="3"/>
  <c r="I55" i="3"/>
  <c r="I56" i="3"/>
  <c r="I57" i="3"/>
  <c r="I58" i="3"/>
  <c r="I59" i="3"/>
  <c r="I48" i="3"/>
  <c r="D49" i="3"/>
  <c r="D50" i="3"/>
  <c r="D51" i="3"/>
  <c r="D52" i="3"/>
  <c r="D53" i="3"/>
  <c r="D54" i="3"/>
  <c r="D55" i="3"/>
  <c r="D56" i="3"/>
  <c r="D57" i="3"/>
  <c r="D58" i="3"/>
  <c r="D59" i="3"/>
  <c r="D48" i="3"/>
  <c r="C49" i="3"/>
  <c r="C50" i="3"/>
  <c r="C51" i="3"/>
  <c r="C52" i="3"/>
  <c r="C53" i="3"/>
  <c r="C54" i="3"/>
  <c r="C55" i="3"/>
  <c r="C56" i="3"/>
  <c r="C57" i="3"/>
  <c r="C58" i="3"/>
  <c r="C59" i="3"/>
  <c r="C48" i="3"/>
  <c r="C65" i="3" s="1"/>
  <c r="D65" i="3" l="1"/>
  <c r="I65" i="3"/>
  <c r="H82" i="3"/>
  <c r="H65" i="3"/>
  <c r="P54" i="1"/>
  <c r="Q54" i="1" s="1"/>
  <c r="R54" i="1" s="1"/>
  <c r="C82" i="3"/>
  <c r="H66" i="3"/>
  <c r="C66" i="3"/>
  <c r="C75" i="3"/>
  <c r="P55" i="1" l="1"/>
  <c r="Q55" i="1"/>
  <c r="R55" i="1" s="1"/>
  <c r="P56" i="1"/>
  <c r="Q56" i="1" s="1"/>
  <c r="R56" i="1" s="1"/>
  <c r="H21" i="1" l="1"/>
</calcChain>
</file>

<file path=xl/sharedStrings.xml><?xml version="1.0" encoding="utf-8"?>
<sst xmlns="http://schemas.openxmlformats.org/spreadsheetml/2006/main" count="347" uniqueCount="162">
  <si>
    <t>Semana 05</t>
  </si>
  <si>
    <t>Nombre: Patricio Espinoza A.</t>
  </si>
  <si>
    <t>2. Suponga que tiene un audio de 48.000 samples por segundo al que le desea realizar un análisis de espectro con una Transformada de Fourier usando ventanas de tamaño 40 ms.</t>
  </si>
  <si>
    <t>Respuesta:</t>
  </si>
  <si>
    <t>b. (0.25 puntos) Suponga que la Transformada de Fourier de una ventana obtiene alta energía para una señal de 40 ciclos ¿Qué frecuencia de sonido es audible en esa ventana?</t>
  </si>
  <si>
    <t>48.000 samples/segundo</t>
  </si>
  <si>
    <t>40ms = 0,04 segundos</t>
  </si>
  <si>
    <t>samples</t>
  </si>
  <si>
    <t>En una ventana de 0,04 segundos se tiene una señal de 40 ciclos</t>
  </si>
  <si>
    <t>Hz</t>
  </si>
  <si>
    <t>4. Calcular la DTW entre X e Y</t>
  </si>
  <si>
    <t>a. (0.3 puntos) Calcule la distancia DTW entre A y M. Señale la alineación óptima entre las ventanas de A y de M, y el costo total de esa alineación.</t>
  </si>
  <si>
    <t>M1</t>
  </si>
  <si>
    <t>M2</t>
  </si>
  <si>
    <t>M3</t>
  </si>
  <si>
    <t>M4</t>
  </si>
  <si>
    <t>A1</t>
  </si>
  <si>
    <t>A2</t>
  </si>
  <si>
    <t>A3</t>
  </si>
  <si>
    <t>A4</t>
  </si>
  <si>
    <t>A5</t>
  </si>
  <si>
    <t>b. (0.3 puntos) Calcule la distancia DTW entre B y M. Señale la alineación óptima entre las ventanas de B y de M, y el costo total de esa alineación.</t>
  </si>
  <si>
    <t>c. (0.2 puntos) Señale el ganador del concurso. Justifique en no más de dos líneas por qué es el ganador.</t>
  </si>
  <si>
    <t>B1</t>
  </si>
  <si>
    <t>B2</t>
  </si>
  <si>
    <t>B3</t>
  </si>
  <si>
    <t>B4</t>
  </si>
  <si>
    <t>B5</t>
  </si>
  <si>
    <t>B6</t>
  </si>
  <si>
    <t>Completar bordes</t>
  </si>
  <si>
    <t>Semana 06</t>
  </si>
  <si>
    <t>2. (0.8 puntos) Se tiene un video compuesto de 28 cuadros, donde un encoder MPEG-1 decidió que el tipo de cada cuadro (I, P o B) será de acuerdo a la siguiente tabla:</t>
  </si>
  <si>
    <t>N° de cuadro</t>
  </si>
  <si>
    <t>Tipo de cuadro</t>
  </si>
  <si>
    <t>I</t>
  </si>
  <si>
    <t>B</t>
  </si>
  <si>
    <t>P</t>
  </si>
  <si>
    <t xml:space="preserve">Suponga que durante la reproducción del video anterior, el decoder MPEG-1 tuvo un error al decodificar cierto cuadro. </t>
  </si>
  <si>
    <t>Señale todos los cuadros donde se verán errores cuando el cuadro erróneo es:</t>
  </si>
  <si>
    <t xml:space="preserve">a. El cuadro 6 </t>
  </si>
  <si>
    <t>Decodificación</t>
  </si>
  <si>
    <t>Dependencia</t>
  </si>
  <si>
    <t>-</t>
  </si>
  <si>
    <t>1 y 4</t>
  </si>
  <si>
    <t>1y 4</t>
  </si>
  <si>
    <t>4 y 6</t>
  </si>
  <si>
    <t>6 y 9</t>
  </si>
  <si>
    <t>9 y 12</t>
  </si>
  <si>
    <t>12 y 14</t>
  </si>
  <si>
    <t>14 y 16</t>
  </si>
  <si>
    <t>16 y 19</t>
  </si>
  <si>
    <t>19 y 21</t>
  </si>
  <si>
    <t>21 y 23</t>
  </si>
  <si>
    <t>23 y 25</t>
  </si>
  <si>
    <t>25 y 28</t>
  </si>
  <si>
    <t>25 y 29</t>
  </si>
  <si>
    <t>Es independiente</t>
  </si>
  <si>
    <t>Depende del último I o P anterior</t>
  </si>
  <si>
    <t>Depende del último I o P anterior y posterior</t>
  </si>
  <si>
    <t>c. El cuadro 18</t>
  </si>
  <si>
    <t>d. El cuadro 19</t>
  </si>
  <si>
    <t>b. El cuadro 9</t>
  </si>
  <si>
    <r>
      <t>Los cuadros que dependen del 6 y tendran errores son:</t>
    </r>
    <r>
      <rPr>
        <b/>
        <sz val="11"/>
        <color theme="1"/>
        <rFont val="Calibri"/>
        <family val="2"/>
        <scheme val="minor"/>
      </rPr>
      <t xml:space="preserve"> 5, 7 y 8</t>
    </r>
  </si>
  <si>
    <r>
      <t xml:space="preserve">Los cuadros que dependen del 18 y tendran errores son: </t>
    </r>
    <r>
      <rPr>
        <b/>
        <sz val="11"/>
        <color theme="1"/>
        <rFont val="Calibri"/>
        <family val="2"/>
        <scheme val="minor"/>
      </rPr>
      <t>ninguno</t>
    </r>
  </si>
  <si>
    <t>Semana 08</t>
  </si>
  <si>
    <t>cantidad de imágenes similares dentro de la primera página de resultados (que es de tamaño 8).</t>
  </si>
  <si>
    <t>Sistema 1</t>
  </si>
  <si>
    <t xml:space="preserve">Lugar </t>
  </si>
  <si>
    <t>Q1</t>
  </si>
  <si>
    <t>Q2</t>
  </si>
  <si>
    <t>Sistema 2</t>
  </si>
  <si>
    <t>1. Una empresa necesita un buscador de imágenes para que dada una foto de consulta recupere la mayor</t>
  </si>
  <si>
    <t>Para esto se implementaron dos sistemas con algoritmos distintos y se desea comparar la efectividad de cada uno.</t>
  </si>
  <si>
    <t>Se elaboraron dos casos de prueba Q1 y Q2 y se determinó que las imágenes relevantes para</t>
  </si>
  <si>
    <t>Q1 son {d37, d06, d22, d80} y para Q2 son {d48, d71, d14}.</t>
  </si>
  <si>
    <t>La respuesta de cada sistema con los primeros 12 resultados fue:</t>
  </si>
  <si>
    <t>d48</t>
  </si>
  <si>
    <t>d80</t>
  </si>
  <si>
    <t>d59</t>
  </si>
  <si>
    <t>d22</t>
  </si>
  <si>
    <t>d24</t>
  </si>
  <si>
    <t>d06</t>
  </si>
  <si>
    <t>d54</t>
  </si>
  <si>
    <t>d37</t>
  </si>
  <si>
    <t>d13</t>
  </si>
  <si>
    <t>d47</t>
  </si>
  <si>
    <t>d42</t>
  </si>
  <si>
    <t>d71</t>
  </si>
  <si>
    <t>d95</t>
  </si>
  <si>
    <t>d83</t>
  </si>
  <si>
    <t>d05</t>
  </si>
  <si>
    <t>d10</t>
  </si>
  <si>
    <t>d14</t>
  </si>
  <si>
    <t>d66</t>
  </si>
  <si>
    <t>d74</t>
  </si>
  <si>
    <t>d25</t>
  </si>
  <si>
    <t>d53</t>
  </si>
  <si>
    <t>d75</t>
  </si>
  <si>
    <t>d87</t>
  </si>
  <si>
    <t>d55</t>
  </si>
  <si>
    <t>d29</t>
  </si>
  <si>
    <t>d20</t>
  </si>
  <si>
    <t>d62</t>
  </si>
  <si>
    <t>d65</t>
  </si>
  <si>
    <t>d21</t>
  </si>
  <si>
    <t>d92</t>
  </si>
  <si>
    <t>d11</t>
  </si>
  <si>
    <t>d96</t>
  </si>
  <si>
    <t>a. (0.4 puntos) Calcule Mean Average Precision (MAP) de ambos sistemas.</t>
  </si>
  <si>
    <t>AP</t>
  </si>
  <si>
    <t>RR</t>
  </si>
  <si>
    <t>MAP</t>
  </si>
  <si>
    <t>b. (0.4 puntos) Calcule Mean Reciprocal Rank (MRR), precision@1, recall@12 y R-Precision de ambos sistemas.</t>
  </si>
  <si>
    <t>MRR</t>
  </si>
  <si>
    <t>Prec@1</t>
  </si>
  <si>
    <t>R-Prec</t>
  </si>
  <si>
    <t>Rec@12</t>
  </si>
  <si>
    <t>c. (0.3 puntos) Señale cuál sistema logra mejor efectividad. Justifique con métricas.</t>
  </si>
  <si>
    <t xml:space="preserve">2. Una estudiante de computación para su trabajo de memoria desarrolló un buscador </t>
  </si>
  <si>
    <t>de fotografías “near duplicates” cuyo objetivo es encontrar la mayor cantidad de imágenes duplicadas de una consulta.</t>
  </si>
  <si>
    <t>La estudiante implementó tres algoritmos distintos de descriptores visuales y en su trabajo desea determinar el</t>
  </si>
  <si>
    <t xml:space="preserve">descriptor que logra mayor efectividad. Para la evaluación, la estudiante construyó un conjunto de 20 imágenes de </t>
  </si>
  <si>
    <t>consulta y para cada consulta determinó las respuestas relevantes dentro de un dataset de imágenes.</t>
  </si>
  <si>
    <t xml:space="preserve">Para cada uno de los tres algoritmos, la estudiante calculó el Average Precision (AP) de cada consulta, </t>
  </si>
  <si>
    <t>y a esos 20 valores les calculó el promedio (mu) y la desviación estándar (rho) obteniendo los siguientes resultados:</t>
  </si>
  <si>
    <t>Promedio AP</t>
  </si>
  <si>
    <t>Desv. Est. AP</t>
  </si>
  <si>
    <t>Alg 1</t>
  </si>
  <si>
    <t>Alg2</t>
  </si>
  <si>
    <t>Alg3</t>
  </si>
  <si>
    <t>a. (0.3 puntos) Calcule el MAP de cada algoritmo y calcule el intervalo de confianza de cada uno (utilice un p-value de 5%). Considerando los intervalos de confianza obtenidos, señale el mejor y el peor algoritmo</t>
  </si>
  <si>
    <t>MAP 1</t>
  </si>
  <si>
    <t>MAP 2</t>
  </si>
  <si>
    <t>MAP 3</t>
  </si>
  <si>
    <t>Intervalos de confianza</t>
  </si>
  <si>
    <t>Alg 2</t>
  </si>
  <si>
    <t>Alg 3</t>
  </si>
  <si>
    <t>Delta</t>
  </si>
  <si>
    <t>Frecuencia = 40 ciclos / 0,040 segundos =</t>
  </si>
  <si>
    <r>
      <t xml:space="preserve">Los cuadros que dependen del 9 y tendran errores son: </t>
    </r>
    <r>
      <rPr>
        <b/>
        <sz val="11"/>
        <color theme="1"/>
        <rFont val="Calibri"/>
        <family val="2"/>
        <scheme val="minor"/>
      </rPr>
      <t>7, 8, 10, 11 y 12</t>
    </r>
    <r>
      <rPr>
        <sz val="11"/>
        <color theme="1"/>
        <rFont val="Calibri"/>
        <family val="2"/>
        <scheme val="minor"/>
      </rPr>
      <t>. Ademas el cuadro 12 tiene tipo P, dependiendo del cuadro 9 =&gt; errores en 13, 14 y 15</t>
    </r>
  </si>
  <si>
    <t>Costo total optimo = 12</t>
  </si>
  <si>
    <t>Costo total optimo = 11</t>
  </si>
  <si>
    <t>DTW(B6,M4)=11</t>
  </si>
  <si>
    <t>DTW(A5,M4) = 12</t>
  </si>
  <si>
    <t>El ganador del concurso seria el participante B ya que el costo total de su DTW fue de 11, mientras que el del participante A fue de 12.</t>
  </si>
  <si>
    <t>El costo menor para B significa que su imitación del sonido M fue más similar que la de A, y por tanto es mejor.</t>
  </si>
  <si>
    <r>
      <t xml:space="preserve">Los cuadros que dependen del 19 y tendran errores son: </t>
    </r>
    <r>
      <rPr>
        <b/>
        <sz val="11"/>
        <color theme="1"/>
        <rFont val="Calibri"/>
        <family val="2"/>
        <scheme val="minor"/>
      </rPr>
      <t>17, 18, 20 y 21</t>
    </r>
    <r>
      <rPr>
        <sz val="11"/>
        <color theme="1"/>
        <rFont val="Calibri"/>
        <family val="2"/>
        <scheme val="minor"/>
      </rPr>
      <t>. Además el cuadro 21 tiene tipo P, dependiendo del cuadro 9 =&gt; errores en 22</t>
    </r>
  </si>
  <si>
    <t>Total GT</t>
  </si>
  <si>
    <t>Relevantes</t>
  </si>
  <si>
    <t>De acuerdo a las métricas:</t>
  </si>
  <si>
    <t>El sistema 1 tuvo peor MRR que el sistema 2 (0,416 vs 1,0)</t>
  </si>
  <si>
    <t>El sistema 1 tuvo peor Prec@1 que el sistema 2 (0,0 vs 1,0)</t>
  </si>
  <si>
    <t>El sistema 1 tuvo mejor Rec@12 que el sistema 2 (1,0 vs 0,708)</t>
  </si>
  <si>
    <t>El sistema 1 tuvo igual R-Prec que el sistema 2 (0,416 vs 0,416)</t>
  </si>
  <si>
    <t>El sistema 1 tuvo peor MAP que el sistema 2 (0,423 vs 0,481)</t>
  </si>
  <si>
    <t>y además la primera aparición relevante suele estar en una mejor posición (MRR)</t>
  </si>
  <si>
    <t>El sistema 2 es mejor ya que en promedio posiciona los documentos relevantes más alto (MAP)</t>
  </si>
  <si>
    <t>En el sistema 2 el primer resultado siempre es relevante, en el 1 no.</t>
  </si>
  <si>
    <r>
      <rPr>
        <b/>
        <sz val="11"/>
        <color theme="1"/>
        <rFont val="Calibri"/>
        <family val="2"/>
        <scheme val="minor"/>
      </rPr>
      <t>Conclusión:</t>
    </r>
    <r>
      <rPr>
        <sz val="11"/>
        <color theme="1"/>
        <rFont val="Calibri"/>
        <family val="2"/>
        <scheme val="minor"/>
      </rPr>
      <t xml:space="preserve"> El sistema 2 logra mayor efectividad</t>
    </r>
  </si>
  <si>
    <t>El mejor algoritmo seria el 2 ya que tiene el MAP más alto, y aunque tiene un intervalo de confianza menor al algoritmo 1, la diferencia es de solo 0,04. Además apenas se solapa con los intervalos del algoritmo 1.</t>
  </si>
  <si>
    <t>El peor algoritmo sería el 1 ya que tiene el MAP más bajo, y su intervalo de confianza es muy amplio, resultando en una alta incertidumbre/mal rendimiento</t>
  </si>
  <si>
    <t>El tercer algoritmo no tiene el MAP más alto, y su delta es demasiado pequeño, es más confiable que el Alg1 pero aún así con peor rendimiento que el Alg2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</si>
</sst>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1" fillId="6" borderId="1" xfId="2" applyFont="1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</cellXfs>
  <cellStyles count="3">
    <cellStyle name="Hipervínculo" xfId="2" builtinId="8"/>
    <cellStyle name="Normal" xfId="0" builtinId="0"/>
    <cellStyle name="Normal 2" xfId="1" xr:uid="{A6983AB9-6F6B-4A6C-B9DC-80F623F855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21166</xdr:colOff>
      <xdr:row>48</xdr:row>
      <xdr:rowOff>74084</xdr:rowOff>
    </xdr:from>
    <xdr:to>
      <xdr:col>23</xdr:col>
      <xdr:colOff>408439</xdr:colOff>
      <xdr:row>49</xdr:row>
      <xdr:rowOff>124202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4DE37F23-5C53-4D6E-95C3-CF004B0E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0999" y="9165167"/>
          <a:ext cx="6525607" cy="230034"/>
        </a:xfrm>
        <a:prstGeom prst="rect">
          <a:avLst/>
        </a:prstGeom>
      </xdr:spPr>
    </xdr:pic>
    <xdr:clientData/>
  </xdr:twoCellAnchor>
  <xdr:twoCellAnchor>
    <xdr:from>
      <xdr:col>20</xdr:col>
      <xdr:colOff>5773</xdr:colOff>
      <xdr:row>51</xdr:row>
      <xdr:rowOff>86591</xdr:rowOff>
    </xdr:from>
    <xdr:to>
      <xdr:col>20</xdr:col>
      <xdr:colOff>604664</xdr:colOff>
      <xdr:row>51</xdr:row>
      <xdr:rowOff>98720</xdr:rowOff>
    </xdr:to>
    <xdr:cxnSp macro="">
      <xdr:nvCxnSpPr>
        <xdr:cNvPr id="4" name="Straight Arrow Connector 5">
          <a:extLst>
            <a:ext uri="{FF2B5EF4-FFF2-40B4-BE49-F238E27FC236}">
              <a16:creationId xmlns:a16="http://schemas.microsoft.com/office/drawing/2014/main" id="{F94E3DE0-7679-47FA-B19E-303FCEFE3062}"/>
            </a:ext>
          </a:extLst>
        </xdr:cNvPr>
        <xdr:cNvCxnSpPr/>
      </xdr:nvCxnSpPr>
      <xdr:spPr>
        <a:xfrm>
          <a:off x="12222453" y="9816745"/>
          <a:ext cx="598891" cy="1212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9255</xdr:colOff>
      <xdr:row>52</xdr:row>
      <xdr:rowOff>80211</xdr:rowOff>
    </xdr:from>
    <xdr:to>
      <xdr:col>20</xdr:col>
      <xdr:colOff>608146</xdr:colOff>
      <xdr:row>52</xdr:row>
      <xdr:rowOff>92340</xdr:rowOff>
    </xdr:to>
    <xdr:cxnSp macro="">
      <xdr:nvCxnSpPr>
        <xdr:cNvPr id="7" name="Straight Arrow Connector 5">
          <a:extLst>
            <a:ext uri="{FF2B5EF4-FFF2-40B4-BE49-F238E27FC236}">
              <a16:creationId xmlns:a16="http://schemas.microsoft.com/office/drawing/2014/main" id="{EBA1E37B-1A2B-4951-9692-0314002726F1}"/>
            </a:ext>
          </a:extLst>
        </xdr:cNvPr>
        <xdr:cNvCxnSpPr/>
      </xdr:nvCxnSpPr>
      <xdr:spPr>
        <a:xfrm>
          <a:off x="12225935" y="9992381"/>
          <a:ext cx="598891" cy="1212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101806</xdr:rowOff>
    </xdr:from>
    <xdr:to>
      <xdr:col>20</xdr:col>
      <xdr:colOff>607749</xdr:colOff>
      <xdr:row>53</xdr:row>
      <xdr:rowOff>74041</xdr:rowOff>
    </xdr:to>
    <xdr:cxnSp macro="">
      <xdr:nvCxnSpPr>
        <xdr:cNvPr id="8" name="Straight Arrow Connector 5">
          <a:extLst>
            <a:ext uri="{FF2B5EF4-FFF2-40B4-BE49-F238E27FC236}">
              <a16:creationId xmlns:a16="http://schemas.microsoft.com/office/drawing/2014/main" id="{A22B18F4-D11F-42BC-9432-5F2F701FBE02}"/>
            </a:ext>
          </a:extLst>
        </xdr:cNvPr>
        <xdr:cNvCxnSpPr/>
      </xdr:nvCxnSpPr>
      <xdr:spPr>
        <a:xfrm flipV="1">
          <a:off x="12216680" y="10013976"/>
          <a:ext cx="607749" cy="15425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53</xdr:row>
      <xdr:rowOff>98721</xdr:rowOff>
    </xdr:from>
    <xdr:to>
      <xdr:col>21</xdr:col>
      <xdr:colOff>0</xdr:colOff>
      <xdr:row>54</xdr:row>
      <xdr:rowOff>89466</xdr:rowOff>
    </xdr:to>
    <xdr:cxnSp macro="">
      <xdr:nvCxnSpPr>
        <xdr:cNvPr id="10" name="Straight Arrow Connector 5">
          <a:extLst>
            <a:ext uri="{FF2B5EF4-FFF2-40B4-BE49-F238E27FC236}">
              <a16:creationId xmlns:a16="http://schemas.microsoft.com/office/drawing/2014/main" id="{00235F39-749A-4707-8FBA-C8AAEF36B970}"/>
            </a:ext>
          </a:extLst>
        </xdr:cNvPr>
        <xdr:cNvCxnSpPr/>
      </xdr:nvCxnSpPr>
      <xdr:spPr>
        <a:xfrm flipV="1">
          <a:off x="12216680" y="10192907"/>
          <a:ext cx="610834" cy="17276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5013</xdr:colOff>
      <xdr:row>54</xdr:row>
      <xdr:rowOff>80211</xdr:rowOff>
    </xdr:from>
    <xdr:to>
      <xdr:col>20</xdr:col>
      <xdr:colOff>606592</xdr:colOff>
      <xdr:row>55</xdr:row>
      <xdr:rowOff>107782</xdr:rowOff>
    </xdr:to>
    <xdr:cxnSp macro="">
      <xdr:nvCxnSpPr>
        <xdr:cNvPr id="12" name="Straight Arrow Connector 5">
          <a:extLst>
            <a:ext uri="{FF2B5EF4-FFF2-40B4-BE49-F238E27FC236}">
              <a16:creationId xmlns:a16="http://schemas.microsoft.com/office/drawing/2014/main" id="{2F5783EE-0749-4485-A315-46D545EFD81E}"/>
            </a:ext>
          </a:extLst>
        </xdr:cNvPr>
        <xdr:cNvCxnSpPr/>
      </xdr:nvCxnSpPr>
      <xdr:spPr>
        <a:xfrm flipV="1">
          <a:off x="12186987" y="10407316"/>
          <a:ext cx="601579" cy="21055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7697</xdr:colOff>
      <xdr:row>59</xdr:row>
      <xdr:rowOff>107758</xdr:rowOff>
    </xdr:from>
    <xdr:to>
      <xdr:col>23</xdr:col>
      <xdr:colOff>394970</xdr:colOff>
      <xdr:row>60</xdr:row>
      <xdr:rowOff>157874</xdr:rowOff>
    </xdr:to>
    <xdr:pic>
      <xdr:nvPicPr>
        <xdr:cNvPr id="17" name="Picture 3">
          <a:extLst>
            <a:ext uri="{FF2B5EF4-FFF2-40B4-BE49-F238E27FC236}">
              <a16:creationId xmlns:a16="http://schemas.microsoft.com/office/drawing/2014/main" id="{F1E883C2-C5D5-4263-9DB0-F9F9FD64A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2485" y="11460788"/>
          <a:ext cx="6467879" cy="234845"/>
        </a:xfrm>
        <a:prstGeom prst="rect">
          <a:avLst/>
        </a:prstGeom>
      </xdr:spPr>
    </xdr:pic>
    <xdr:clientData/>
  </xdr:twoCellAnchor>
  <xdr:twoCellAnchor>
    <xdr:from>
      <xdr:col>20</xdr:col>
      <xdr:colOff>3682</xdr:colOff>
      <xdr:row>62</xdr:row>
      <xdr:rowOff>95711</xdr:rowOff>
    </xdr:from>
    <xdr:to>
      <xdr:col>20</xdr:col>
      <xdr:colOff>602573</xdr:colOff>
      <xdr:row>62</xdr:row>
      <xdr:rowOff>107840</xdr:rowOff>
    </xdr:to>
    <xdr:cxnSp macro="">
      <xdr:nvCxnSpPr>
        <xdr:cNvPr id="20" name="Straight Arrow Connector 5">
          <a:extLst>
            <a:ext uri="{FF2B5EF4-FFF2-40B4-BE49-F238E27FC236}">
              <a16:creationId xmlns:a16="http://schemas.microsoft.com/office/drawing/2014/main" id="{3AB91001-DAB2-4252-B8F4-F33A700FFE33}"/>
            </a:ext>
          </a:extLst>
        </xdr:cNvPr>
        <xdr:cNvCxnSpPr/>
      </xdr:nvCxnSpPr>
      <xdr:spPr>
        <a:xfrm>
          <a:off x="12225131" y="11945363"/>
          <a:ext cx="598891" cy="1212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3681</xdr:colOff>
      <xdr:row>62</xdr:row>
      <xdr:rowOff>121478</xdr:rowOff>
    </xdr:from>
    <xdr:to>
      <xdr:col>20</xdr:col>
      <xdr:colOff>600029</xdr:colOff>
      <xdr:row>63</xdr:row>
      <xdr:rowOff>84667</xdr:rowOff>
    </xdr:to>
    <xdr:cxnSp macro="">
      <xdr:nvCxnSpPr>
        <xdr:cNvPr id="21" name="Straight Arrow Connector 5">
          <a:extLst>
            <a:ext uri="{FF2B5EF4-FFF2-40B4-BE49-F238E27FC236}">
              <a16:creationId xmlns:a16="http://schemas.microsoft.com/office/drawing/2014/main" id="{2DCC3493-8456-459C-99B4-D0A6CB37572A}"/>
            </a:ext>
          </a:extLst>
        </xdr:cNvPr>
        <xdr:cNvCxnSpPr/>
      </xdr:nvCxnSpPr>
      <xdr:spPr>
        <a:xfrm flipV="1">
          <a:off x="12225130" y="11971130"/>
          <a:ext cx="596348" cy="14724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607391</xdr:colOff>
      <xdr:row>63</xdr:row>
      <xdr:rowOff>80986</xdr:rowOff>
    </xdr:from>
    <xdr:to>
      <xdr:col>21</xdr:col>
      <xdr:colOff>0</xdr:colOff>
      <xdr:row>64</xdr:row>
      <xdr:rowOff>103073</xdr:rowOff>
    </xdr:to>
    <xdr:cxnSp macro="">
      <xdr:nvCxnSpPr>
        <xdr:cNvPr id="23" name="Straight Arrow Connector 5">
          <a:extLst>
            <a:ext uri="{FF2B5EF4-FFF2-40B4-BE49-F238E27FC236}">
              <a16:creationId xmlns:a16="http://schemas.microsoft.com/office/drawing/2014/main" id="{E3D2090E-3F4F-44A5-AD84-12EC9E3F2714}"/>
            </a:ext>
          </a:extLst>
        </xdr:cNvPr>
        <xdr:cNvCxnSpPr/>
      </xdr:nvCxnSpPr>
      <xdr:spPr>
        <a:xfrm flipV="1">
          <a:off x="12217768" y="12114696"/>
          <a:ext cx="614754" cy="206145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7363</xdr:colOff>
      <xdr:row>64</xdr:row>
      <xdr:rowOff>95710</xdr:rowOff>
    </xdr:from>
    <xdr:to>
      <xdr:col>21</xdr:col>
      <xdr:colOff>0</xdr:colOff>
      <xdr:row>65</xdr:row>
      <xdr:rowOff>103073</xdr:rowOff>
    </xdr:to>
    <xdr:cxnSp macro="">
      <xdr:nvCxnSpPr>
        <xdr:cNvPr id="26" name="Straight Arrow Connector 5">
          <a:extLst>
            <a:ext uri="{FF2B5EF4-FFF2-40B4-BE49-F238E27FC236}">
              <a16:creationId xmlns:a16="http://schemas.microsoft.com/office/drawing/2014/main" id="{2C3504D0-2F92-48E6-A510-BF98A8BF970C}"/>
            </a:ext>
          </a:extLst>
        </xdr:cNvPr>
        <xdr:cNvCxnSpPr/>
      </xdr:nvCxnSpPr>
      <xdr:spPr>
        <a:xfrm flipV="1">
          <a:off x="12228812" y="12313478"/>
          <a:ext cx="603710" cy="19142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3681</xdr:colOff>
      <xdr:row>65</xdr:row>
      <xdr:rowOff>69942</xdr:rowOff>
    </xdr:from>
    <xdr:to>
      <xdr:col>20</xdr:col>
      <xdr:colOff>607392</xdr:colOff>
      <xdr:row>66</xdr:row>
      <xdr:rowOff>103073</xdr:rowOff>
    </xdr:to>
    <xdr:cxnSp macro="">
      <xdr:nvCxnSpPr>
        <xdr:cNvPr id="28" name="Straight Arrow Connector 5">
          <a:extLst>
            <a:ext uri="{FF2B5EF4-FFF2-40B4-BE49-F238E27FC236}">
              <a16:creationId xmlns:a16="http://schemas.microsoft.com/office/drawing/2014/main" id="{C59F0E23-73D4-4A29-98E3-A4590CA39007}"/>
            </a:ext>
          </a:extLst>
        </xdr:cNvPr>
        <xdr:cNvCxnSpPr/>
      </xdr:nvCxnSpPr>
      <xdr:spPr>
        <a:xfrm flipV="1">
          <a:off x="12225130" y="12471768"/>
          <a:ext cx="603711" cy="21718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611072</xdr:colOff>
      <xdr:row>65</xdr:row>
      <xdr:rowOff>80986</xdr:rowOff>
    </xdr:from>
    <xdr:to>
      <xdr:col>20</xdr:col>
      <xdr:colOff>603710</xdr:colOff>
      <xdr:row>67</xdr:row>
      <xdr:rowOff>92030</xdr:rowOff>
    </xdr:to>
    <xdr:cxnSp macro="">
      <xdr:nvCxnSpPr>
        <xdr:cNvPr id="31" name="Straight Arrow Connector 5">
          <a:extLst>
            <a:ext uri="{FF2B5EF4-FFF2-40B4-BE49-F238E27FC236}">
              <a16:creationId xmlns:a16="http://schemas.microsoft.com/office/drawing/2014/main" id="{798417E7-0485-431B-8D8F-6C58AB6F3EF8}"/>
            </a:ext>
          </a:extLst>
        </xdr:cNvPr>
        <xdr:cNvCxnSpPr/>
      </xdr:nvCxnSpPr>
      <xdr:spPr>
        <a:xfrm flipV="1">
          <a:off x="12221449" y="12482812"/>
          <a:ext cx="603710" cy="37916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ec@1" TargetMode="External"/><Relationship Id="rId2" Type="http://schemas.openxmlformats.org/officeDocument/2006/relationships/hyperlink" Target="mailto:Rec@12" TargetMode="External"/><Relationship Id="rId1" Type="http://schemas.openxmlformats.org/officeDocument/2006/relationships/hyperlink" Target="mailto:Prec@1" TargetMode="External"/><Relationship Id="rId6" Type="http://schemas.openxmlformats.org/officeDocument/2006/relationships/hyperlink" Target="mailto:Prec@1" TargetMode="External"/><Relationship Id="rId5" Type="http://schemas.openxmlformats.org/officeDocument/2006/relationships/hyperlink" Target="mailto:Rec@12" TargetMode="External"/><Relationship Id="rId4" Type="http://schemas.openxmlformats.org/officeDocument/2006/relationships/hyperlink" Target="mailto:Prec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16" zoomScale="121" zoomScaleNormal="100" workbookViewId="0">
      <selection activeCell="E25" sqref="E25"/>
    </sheetView>
  </sheetViews>
  <sheetFormatPr baseColWidth="10" defaultColWidth="8.88671875" defaultRowHeight="14.4" x14ac:dyDescent="0.3"/>
  <sheetData>
    <row r="1" spans="1:13" ht="21" x14ac:dyDescent="0.4">
      <c r="A1" s="2" t="s">
        <v>0</v>
      </c>
      <c r="D1" t="s">
        <v>1</v>
      </c>
    </row>
    <row r="3" spans="1:13" ht="21" x14ac:dyDescent="0.4">
      <c r="A3" s="5"/>
    </row>
    <row r="5" spans="1:13" x14ac:dyDescent="0.3">
      <c r="A5" s="1"/>
    </row>
    <row r="9" spans="1:13" x14ac:dyDescent="0.3">
      <c r="J9" s="3"/>
      <c r="M9" s="1"/>
    </row>
    <row r="10" spans="1:13" x14ac:dyDescent="0.3">
      <c r="A10" s="1"/>
      <c r="B10" s="1"/>
    </row>
    <row r="14" spans="1:13" x14ac:dyDescent="0.3">
      <c r="A14" s="1"/>
    </row>
    <row r="15" spans="1:13" x14ac:dyDescent="0.3">
      <c r="A15" s="1"/>
    </row>
    <row r="16" spans="1:13" x14ac:dyDescent="0.3">
      <c r="A16" s="4"/>
    </row>
    <row r="17" spans="1:9" x14ac:dyDescent="0.3">
      <c r="A17" s="4"/>
    </row>
    <row r="18" spans="1:9" x14ac:dyDescent="0.3">
      <c r="A18" s="4"/>
    </row>
    <row r="20" spans="1:9" ht="21" x14ac:dyDescent="0.4">
      <c r="A20" s="5" t="s">
        <v>2</v>
      </c>
    </row>
    <row r="21" spans="1:9" x14ac:dyDescent="0.3">
      <c r="A21" s="4"/>
      <c r="B21" s="4" t="s">
        <v>5</v>
      </c>
      <c r="E21" t="s">
        <v>6</v>
      </c>
      <c r="H21">
        <f>48000*0.04</f>
        <v>1920</v>
      </c>
      <c r="I21" t="s">
        <v>7</v>
      </c>
    </row>
    <row r="22" spans="1:9" x14ac:dyDescent="0.3">
      <c r="A22" s="1"/>
    </row>
    <row r="23" spans="1:9" x14ac:dyDescent="0.3">
      <c r="A23" s="1"/>
    </row>
    <row r="28" spans="1:9" x14ac:dyDescent="0.3">
      <c r="A28" s="1" t="s">
        <v>4</v>
      </c>
    </row>
    <row r="29" spans="1:9" x14ac:dyDescent="0.3">
      <c r="A29" s="1" t="s">
        <v>3</v>
      </c>
    </row>
    <row r="30" spans="1:9" x14ac:dyDescent="0.3">
      <c r="A30" t="s">
        <v>8</v>
      </c>
    </row>
    <row r="31" spans="1:9" x14ac:dyDescent="0.3">
      <c r="A31" t="s">
        <v>138</v>
      </c>
      <c r="E31">
        <f>40/0.04</f>
        <v>1000</v>
      </c>
      <c r="F31" t="s">
        <v>9</v>
      </c>
    </row>
    <row r="34" spans="1:1" ht="21" x14ac:dyDescent="0.4">
      <c r="A34" s="5"/>
    </row>
    <row r="36" spans="1:1" x14ac:dyDescent="0.3">
      <c r="A36" s="1"/>
    </row>
    <row r="37" spans="1:1" x14ac:dyDescent="0.3">
      <c r="A37" s="1"/>
    </row>
    <row r="41" spans="1:1" x14ac:dyDescent="0.3">
      <c r="A41" s="1"/>
    </row>
    <row r="42" spans="1:1" x14ac:dyDescent="0.3">
      <c r="A42" s="1"/>
    </row>
    <row r="45" spans="1:1" x14ac:dyDescent="0.3">
      <c r="A45" s="1"/>
    </row>
    <row r="46" spans="1:1" ht="21" x14ac:dyDescent="0.4">
      <c r="A46" s="5" t="s">
        <v>10</v>
      </c>
    </row>
    <row r="48" spans="1:1" x14ac:dyDescent="0.3">
      <c r="A48" s="1" t="s">
        <v>11</v>
      </c>
    </row>
    <row r="50" spans="1:24" x14ac:dyDescent="0.3">
      <c r="J50" t="s">
        <v>29</v>
      </c>
    </row>
    <row r="51" spans="1:24" x14ac:dyDescent="0.3">
      <c r="B51" s="7"/>
      <c r="C51" s="9" t="s">
        <v>12</v>
      </c>
      <c r="D51" s="9" t="s">
        <v>13</v>
      </c>
      <c r="E51" s="9" t="s">
        <v>14</v>
      </c>
      <c r="F51" s="9" t="s">
        <v>15</v>
      </c>
      <c r="H51" s="7"/>
      <c r="I51" s="9" t="s">
        <v>12</v>
      </c>
      <c r="J51" s="9" t="s">
        <v>13</v>
      </c>
      <c r="K51" s="9" t="s">
        <v>14</v>
      </c>
      <c r="L51" s="9" t="s">
        <v>15</v>
      </c>
      <c r="N51" s="7"/>
      <c r="O51" s="9" t="s">
        <v>12</v>
      </c>
      <c r="P51" s="9" t="s">
        <v>13</v>
      </c>
      <c r="Q51" s="9" t="s">
        <v>14</v>
      </c>
      <c r="R51" s="9" t="s">
        <v>15</v>
      </c>
    </row>
    <row r="52" spans="1:24" x14ac:dyDescent="0.3">
      <c r="B52" s="9" t="s">
        <v>16</v>
      </c>
      <c r="C52" s="8">
        <v>2</v>
      </c>
      <c r="D52" s="8">
        <v>10</v>
      </c>
      <c r="E52" s="8">
        <v>2</v>
      </c>
      <c r="F52" s="8">
        <v>3</v>
      </c>
      <c r="H52" s="9" t="s">
        <v>16</v>
      </c>
      <c r="I52" s="8">
        <f>C52+MIN(H51,H52,I51)</f>
        <v>2</v>
      </c>
      <c r="J52" s="8">
        <f t="shared" ref="J52:L52" si="0">D52+MIN(I51,I52,J51)</f>
        <v>12</v>
      </c>
      <c r="K52" s="8">
        <f t="shared" si="0"/>
        <v>14</v>
      </c>
      <c r="L52" s="8">
        <f t="shared" si="0"/>
        <v>17</v>
      </c>
      <c r="N52" s="9" t="s">
        <v>16</v>
      </c>
      <c r="O52" s="10">
        <f>MIN(N52,N51,O51)+C52</f>
        <v>2</v>
      </c>
      <c r="P52" s="12">
        <f>MIN(O52,O51,P51)+D52</f>
        <v>12</v>
      </c>
      <c r="Q52" s="12">
        <f t="shared" ref="Q52:R52" si="1">MIN(P52,P51,Q51)+E52</f>
        <v>14</v>
      </c>
      <c r="R52" s="12">
        <f t="shared" si="1"/>
        <v>17</v>
      </c>
      <c r="T52" s="11" t="s">
        <v>16</v>
      </c>
      <c r="V52" s="11" t="s">
        <v>12</v>
      </c>
      <c r="X52" t="s">
        <v>143</v>
      </c>
    </row>
    <row r="53" spans="1:24" x14ac:dyDescent="0.3">
      <c r="B53" s="9" t="s">
        <v>17</v>
      </c>
      <c r="C53" s="8">
        <v>11</v>
      </c>
      <c r="D53" s="8">
        <v>3</v>
      </c>
      <c r="E53" s="8">
        <v>11</v>
      </c>
      <c r="F53" s="8">
        <v>8</v>
      </c>
      <c r="H53" s="9" t="s">
        <v>17</v>
      </c>
      <c r="I53" s="8">
        <f t="shared" ref="I53:I56" si="2">C53+MIN(H52,H53,I52)</f>
        <v>13</v>
      </c>
      <c r="J53" s="8"/>
      <c r="K53" s="8"/>
      <c r="L53" s="8"/>
      <c r="N53" s="9" t="s">
        <v>17</v>
      </c>
      <c r="O53" s="12">
        <f t="shared" ref="O53:O56" si="3">MIN(N53,N52,O52)+C53</f>
        <v>13</v>
      </c>
      <c r="P53" s="10">
        <f>MIN(O53,O52,P52)+D53</f>
        <v>5</v>
      </c>
      <c r="Q53" s="12">
        <f t="shared" ref="Q53:Q56" si="4">MIN(P53,P52,Q52)+E53</f>
        <v>16</v>
      </c>
      <c r="R53" s="12">
        <f t="shared" ref="R53:R56" si="5">MIN(Q53,Q52,R52)+F53</f>
        <v>22</v>
      </c>
      <c r="T53" s="11" t="s">
        <v>17</v>
      </c>
      <c r="V53" s="11" t="s">
        <v>13</v>
      </c>
      <c r="X53" t="s">
        <v>140</v>
      </c>
    </row>
    <row r="54" spans="1:24" x14ac:dyDescent="0.3">
      <c r="B54" s="9" t="s">
        <v>18</v>
      </c>
      <c r="C54" s="8">
        <v>8</v>
      </c>
      <c r="D54" s="8">
        <v>2</v>
      </c>
      <c r="E54" s="8">
        <v>8</v>
      </c>
      <c r="F54" s="8">
        <v>7</v>
      </c>
      <c r="H54" s="9" t="s">
        <v>18</v>
      </c>
      <c r="I54" s="8">
        <f t="shared" si="2"/>
        <v>21</v>
      </c>
      <c r="J54" s="8"/>
      <c r="K54" s="8"/>
      <c r="L54" s="8"/>
      <c r="N54" s="9" t="s">
        <v>18</v>
      </c>
      <c r="O54" s="12">
        <f t="shared" si="3"/>
        <v>21</v>
      </c>
      <c r="P54" s="10">
        <f t="shared" ref="P54:P56" si="6">MIN(O54,O53,P53)+D54</f>
        <v>7</v>
      </c>
      <c r="Q54" s="12">
        <f t="shared" si="4"/>
        <v>13</v>
      </c>
      <c r="R54" s="12">
        <f t="shared" si="5"/>
        <v>20</v>
      </c>
      <c r="T54" s="11" t="s">
        <v>18</v>
      </c>
      <c r="V54" s="11" t="s">
        <v>14</v>
      </c>
    </row>
    <row r="55" spans="1:24" x14ac:dyDescent="0.3">
      <c r="B55" s="9" t="s">
        <v>19</v>
      </c>
      <c r="C55" s="8">
        <v>1</v>
      </c>
      <c r="D55" s="8">
        <v>9</v>
      </c>
      <c r="E55" s="8">
        <v>3</v>
      </c>
      <c r="F55" s="8">
        <v>2</v>
      </c>
      <c r="H55" s="9" t="s">
        <v>19</v>
      </c>
      <c r="I55" s="8">
        <f t="shared" si="2"/>
        <v>22</v>
      </c>
      <c r="J55" s="8"/>
      <c r="K55" s="8"/>
      <c r="L55" s="8"/>
      <c r="N55" s="9" t="s">
        <v>19</v>
      </c>
      <c r="O55" s="12">
        <f t="shared" si="3"/>
        <v>22</v>
      </c>
      <c r="P55" s="12">
        <f t="shared" si="6"/>
        <v>16</v>
      </c>
      <c r="Q55" s="10">
        <f t="shared" si="4"/>
        <v>10</v>
      </c>
      <c r="R55" s="12">
        <f t="shared" si="5"/>
        <v>12</v>
      </c>
      <c r="T55" s="11" t="s">
        <v>19</v>
      </c>
      <c r="V55" s="11" t="s">
        <v>15</v>
      </c>
    </row>
    <row r="56" spans="1:24" x14ac:dyDescent="0.3">
      <c r="B56" s="9" t="s">
        <v>20</v>
      </c>
      <c r="C56" s="8">
        <v>3</v>
      </c>
      <c r="D56" s="8">
        <v>7</v>
      </c>
      <c r="E56" s="8">
        <v>3</v>
      </c>
      <c r="F56" s="8">
        <v>2</v>
      </c>
      <c r="H56" s="9" t="s">
        <v>20</v>
      </c>
      <c r="I56" s="8">
        <f t="shared" si="2"/>
        <v>25</v>
      </c>
      <c r="J56" s="8"/>
      <c r="K56" s="8"/>
      <c r="L56" s="8"/>
      <c r="N56" s="9" t="s">
        <v>20</v>
      </c>
      <c r="O56" s="12">
        <f t="shared" si="3"/>
        <v>25</v>
      </c>
      <c r="P56" s="12">
        <f t="shared" si="6"/>
        <v>23</v>
      </c>
      <c r="Q56" s="12">
        <f t="shared" si="4"/>
        <v>13</v>
      </c>
      <c r="R56" s="10">
        <f t="shared" si="5"/>
        <v>12</v>
      </c>
      <c r="T56" s="11" t="s">
        <v>20</v>
      </c>
    </row>
    <row r="59" spans="1:24" x14ac:dyDescent="0.3">
      <c r="A59" s="1" t="s">
        <v>21</v>
      </c>
    </row>
    <row r="61" spans="1:24" x14ac:dyDescent="0.3">
      <c r="J61" t="s">
        <v>29</v>
      </c>
    </row>
    <row r="62" spans="1:24" x14ac:dyDescent="0.3">
      <c r="B62" s="7"/>
      <c r="C62" s="9" t="s">
        <v>12</v>
      </c>
      <c r="D62" s="9" t="s">
        <v>13</v>
      </c>
      <c r="E62" s="9" t="s">
        <v>14</v>
      </c>
      <c r="F62" s="9" t="s">
        <v>15</v>
      </c>
      <c r="H62" s="7"/>
      <c r="I62" s="9" t="s">
        <v>12</v>
      </c>
      <c r="J62" s="9" t="s">
        <v>13</v>
      </c>
      <c r="K62" s="9" t="s">
        <v>14</v>
      </c>
      <c r="L62" s="9" t="s">
        <v>15</v>
      </c>
      <c r="N62" s="7"/>
      <c r="O62" s="9" t="s">
        <v>12</v>
      </c>
      <c r="P62" s="9" t="s">
        <v>13</v>
      </c>
      <c r="Q62" s="9" t="s">
        <v>14</v>
      </c>
      <c r="R62" s="9" t="s">
        <v>15</v>
      </c>
    </row>
    <row r="63" spans="1:24" x14ac:dyDescent="0.3">
      <c r="B63" s="9" t="s">
        <v>23</v>
      </c>
      <c r="C63" s="8">
        <v>2</v>
      </c>
      <c r="D63" s="8">
        <v>8</v>
      </c>
      <c r="E63" s="8">
        <v>6</v>
      </c>
      <c r="F63" s="8">
        <v>1</v>
      </c>
      <c r="H63" s="9" t="s">
        <v>23</v>
      </c>
      <c r="I63" s="8">
        <f>C63+MIN(H62,I62,H63)</f>
        <v>2</v>
      </c>
      <c r="J63" s="8">
        <f t="shared" ref="J63:L63" si="7">D63+MIN(I62,J62,I63)</f>
        <v>10</v>
      </c>
      <c r="K63" s="8">
        <f t="shared" si="7"/>
        <v>16</v>
      </c>
      <c r="L63" s="8">
        <f t="shared" si="7"/>
        <v>17</v>
      </c>
      <c r="N63" s="9" t="s">
        <v>23</v>
      </c>
      <c r="O63" s="10">
        <f>C63+MIN(N62,O62,N63)</f>
        <v>2</v>
      </c>
      <c r="P63" s="12">
        <f t="shared" ref="P63:R68" si="8">D63+MIN(O62,P62,O63)</f>
        <v>10</v>
      </c>
      <c r="Q63" s="12">
        <f t="shared" si="8"/>
        <v>16</v>
      </c>
      <c r="R63" s="12">
        <f t="shared" si="8"/>
        <v>17</v>
      </c>
      <c r="T63" s="11" t="s">
        <v>23</v>
      </c>
      <c r="V63" s="11" t="s">
        <v>12</v>
      </c>
      <c r="X63" t="s">
        <v>142</v>
      </c>
    </row>
    <row r="64" spans="1:24" x14ac:dyDescent="0.3">
      <c r="B64" s="9" t="s">
        <v>24</v>
      </c>
      <c r="C64" s="8">
        <v>2</v>
      </c>
      <c r="D64" s="8">
        <v>12</v>
      </c>
      <c r="E64" s="8">
        <v>2</v>
      </c>
      <c r="F64" s="8">
        <v>5</v>
      </c>
      <c r="H64" s="9" t="s">
        <v>24</v>
      </c>
      <c r="I64" s="8">
        <f t="shared" ref="I64:I68" si="9">C64+MIN(H63,I63,H64)</f>
        <v>4</v>
      </c>
      <c r="J64" s="8"/>
      <c r="K64" s="8"/>
      <c r="L64" s="8"/>
      <c r="N64" s="9" t="s">
        <v>24</v>
      </c>
      <c r="O64" s="10">
        <f t="shared" ref="O64:O68" si="10">C64+MIN(N63,O63,N64)</f>
        <v>4</v>
      </c>
      <c r="P64" s="12">
        <f t="shared" si="8"/>
        <v>14</v>
      </c>
      <c r="Q64" s="12">
        <f t="shared" si="8"/>
        <v>12</v>
      </c>
      <c r="R64" s="12">
        <f t="shared" si="8"/>
        <v>17</v>
      </c>
      <c r="T64" s="11" t="s">
        <v>24</v>
      </c>
      <c r="V64" s="11" t="s">
        <v>13</v>
      </c>
      <c r="X64" t="s">
        <v>141</v>
      </c>
    </row>
    <row r="65" spans="1:22" x14ac:dyDescent="0.3">
      <c r="B65" s="9" t="s">
        <v>25</v>
      </c>
      <c r="C65" s="8">
        <v>13</v>
      </c>
      <c r="D65" s="8">
        <v>3</v>
      </c>
      <c r="E65" s="8">
        <v>13</v>
      </c>
      <c r="F65" s="8">
        <v>10</v>
      </c>
      <c r="H65" s="9" t="s">
        <v>25</v>
      </c>
      <c r="I65" s="8">
        <f t="shared" si="9"/>
        <v>17</v>
      </c>
      <c r="J65" s="8"/>
      <c r="K65" s="8"/>
      <c r="L65" s="8"/>
      <c r="N65" s="9" t="s">
        <v>25</v>
      </c>
      <c r="O65" s="12">
        <f t="shared" si="10"/>
        <v>17</v>
      </c>
      <c r="P65" s="10">
        <f t="shared" si="8"/>
        <v>7</v>
      </c>
      <c r="Q65" s="12">
        <f t="shared" si="8"/>
        <v>20</v>
      </c>
      <c r="R65" s="12">
        <f t="shared" si="8"/>
        <v>22</v>
      </c>
      <c r="T65" s="11" t="s">
        <v>25</v>
      </c>
      <c r="V65" s="11" t="s">
        <v>14</v>
      </c>
    </row>
    <row r="66" spans="1:22" x14ac:dyDescent="0.3">
      <c r="B66" s="9" t="s">
        <v>26</v>
      </c>
      <c r="C66" s="8">
        <v>2</v>
      </c>
      <c r="D66" s="8">
        <v>10</v>
      </c>
      <c r="E66" s="8">
        <v>2</v>
      </c>
      <c r="F66" s="8">
        <v>3</v>
      </c>
      <c r="H66" s="9" t="s">
        <v>26</v>
      </c>
      <c r="I66" s="8">
        <f t="shared" si="9"/>
        <v>19</v>
      </c>
      <c r="J66" s="8"/>
      <c r="K66" s="8"/>
      <c r="L66" s="8"/>
      <c r="N66" s="9" t="s">
        <v>26</v>
      </c>
      <c r="O66" s="12">
        <f t="shared" si="10"/>
        <v>19</v>
      </c>
      <c r="P66" s="12">
        <f t="shared" si="8"/>
        <v>17</v>
      </c>
      <c r="Q66" s="10">
        <f t="shared" si="8"/>
        <v>9</v>
      </c>
      <c r="R66" s="12">
        <f t="shared" si="8"/>
        <v>12</v>
      </c>
      <c r="T66" s="11" t="s">
        <v>26</v>
      </c>
      <c r="V66" s="11" t="s">
        <v>15</v>
      </c>
    </row>
    <row r="67" spans="1:22" x14ac:dyDescent="0.3">
      <c r="B67" s="9" t="s">
        <v>27</v>
      </c>
      <c r="C67" s="8">
        <v>2</v>
      </c>
      <c r="D67" s="8">
        <v>8</v>
      </c>
      <c r="E67" s="8">
        <v>6</v>
      </c>
      <c r="F67" s="8">
        <v>1</v>
      </c>
      <c r="H67" s="9" t="s">
        <v>27</v>
      </c>
      <c r="I67" s="8">
        <f t="shared" si="9"/>
        <v>21</v>
      </c>
      <c r="J67" s="8"/>
      <c r="K67" s="8"/>
      <c r="L67" s="8"/>
      <c r="N67" s="9" t="s">
        <v>27</v>
      </c>
      <c r="O67" s="12">
        <f t="shared" si="10"/>
        <v>21</v>
      </c>
      <c r="P67" s="12">
        <f t="shared" si="8"/>
        <v>25</v>
      </c>
      <c r="Q67" s="12">
        <f t="shared" si="8"/>
        <v>15</v>
      </c>
      <c r="R67" s="10">
        <f t="shared" si="8"/>
        <v>10</v>
      </c>
      <c r="T67" s="11" t="s">
        <v>27</v>
      </c>
    </row>
    <row r="68" spans="1:22" x14ac:dyDescent="0.3">
      <c r="B68" s="9" t="s">
        <v>28</v>
      </c>
      <c r="C68" s="8">
        <v>2</v>
      </c>
      <c r="D68" s="8">
        <v>8</v>
      </c>
      <c r="E68" s="8">
        <v>6</v>
      </c>
      <c r="F68" s="8">
        <v>1</v>
      </c>
      <c r="H68" s="9" t="s">
        <v>28</v>
      </c>
      <c r="I68" s="8">
        <f t="shared" si="9"/>
        <v>23</v>
      </c>
      <c r="J68" s="8"/>
      <c r="K68" s="8"/>
      <c r="L68" s="8"/>
      <c r="N68" s="9" t="s">
        <v>28</v>
      </c>
      <c r="O68" s="12">
        <f t="shared" si="10"/>
        <v>23</v>
      </c>
      <c r="P68" s="12">
        <f t="shared" si="8"/>
        <v>29</v>
      </c>
      <c r="Q68" s="12">
        <f t="shared" si="8"/>
        <v>21</v>
      </c>
      <c r="R68" s="10">
        <f t="shared" si="8"/>
        <v>11</v>
      </c>
      <c r="T68" s="11" t="s">
        <v>28</v>
      </c>
    </row>
    <row r="71" spans="1:22" x14ac:dyDescent="0.3">
      <c r="A71" s="1" t="s">
        <v>22</v>
      </c>
    </row>
    <row r="73" spans="1:22" x14ac:dyDescent="0.3">
      <c r="A73" t="s">
        <v>144</v>
      </c>
    </row>
    <row r="74" spans="1:22" x14ac:dyDescent="0.3">
      <c r="A74" t="s">
        <v>145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DF8F-93D8-4B39-8842-737E9BFA6BC5}">
  <dimension ref="A1:T51"/>
  <sheetViews>
    <sheetView topLeftCell="A18" zoomScale="127" zoomScaleNormal="100" workbookViewId="0">
      <selection activeCell="A33" sqref="A33"/>
    </sheetView>
  </sheetViews>
  <sheetFormatPr baseColWidth="10" defaultRowHeight="14.4" x14ac:dyDescent="0.3"/>
  <sheetData>
    <row r="1" spans="1:20" ht="21" x14ac:dyDescent="0.4">
      <c r="A1" s="2" t="s">
        <v>30</v>
      </c>
      <c r="D1" t="s">
        <v>1</v>
      </c>
    </row>
    <row r="3" spans="1:20" ht="21" x14ac:dyDescent="0.4">
      <c r="A3" s="5"/>
    </row>
    <row r="4" spans="1:20" ht="21" x14ac:dyDescent="0.4">
      <c r="A4" s="5" t="s">
        <v>31</v>
      </c>
    </row>
    <row r="7" spans="1:20" x14ac:dyDescent="0.3">
      <c r="B7" s="11" t="s">
        <v>32</v>
      </c>
      <c r="C7" s="11" t="s">
        <v>33</v>
      </c>
      <c r="D7" s="11" t="s">
        <v>41</v>
      </c>
      <c r="F7" s="11" t="s">
        <v>32</v>
      </c>
      <c r="G7" s="11" t="s">
        <v>33</v>
      </c>
      <c r="H7" s="11" t="s">
        <v>41</v>
      </c>
      <c r="J7" s="1" t="s">
        <v>40</v>
      </c>
    </row>
    <row r="8" spans="1:20" x14ac:dyDescent="0.3">
      <c r="B8" s="8">
        <v>1</v>
      </c>
      <c r="C8" s="13" t="s">
        <v>34</v>
      </c>
      <c r="D8" s="8" t="s">
        <v>42</v>
      </c>
      <c r="F8" s="8">
        <v>15</v>
      </c>
      <c r="G8" s="15" t="s">
        <v>35</v>
      </c>
      <c r="H8" s="8" t="s">
        <v>49</v>
      </c>
      <c r="J8" s="8">
        <v>1</v>
      </c>
      <c r="K8" s="13" t="s">
        <v>34</v>
      </c>
      <c r="M8" s="8">
        <v>9</v>
      </c>
      <c r="N8" s="13" t="s">
        <v>34</v>
      </c>
      <c r="P8" s="8">
        <v>16</v>
      </c>
      <c r="Q8" s="13" t="s">
        <v>34</v>
      </c>
      <c r="S8" s="8">
        <v>23</v>
      </c>
      <c r="T8" s="13" t="s">
        <v>34</v>
      </c>
    </row>
    <row r="9" spans="1:20" x14ac:dyDescent="0.3">
      <c r="B9" s="8">
        <v>2</v>
      </c>
      <c r="C9" s="15" t="s">
        <v>35</v>
      </c>
      <c r="D9" s="8" t="s">
        <v>43</v>
      </c>
      <c r="F9" s="8">
        <v>16</v>
      </c>
      <c r="G9" s="13" t="s">
        <v>34</v>
      </c>
      <c r="H9" s="8" t="s">
        <v>42</v>
      </c>
      <c r="J9" s="8">
        <v>4</v>
      </c>
      <c r="K9" s="14" t="s">
        <v>36</v>
      </c>
      <c r="M9" s="8">
        <v>12</v>
      </c>
      <c r="N9" s="14" t="s">
        <v>36</v>
      </c>
      <c r="P9" s="8">
        <v>19</v>
      </c>
      <c r="Q9" s="14" t="s">
        <v>36</v>
      </c>
      <c r="S9" s="8">
        <v>25</v>
      </c>
      <c r="T9" s="14" t="s">
        <v>36</v>
      </c>
    </row>
    <row r="10" spans="1:20" x14ac:dyDescent="0.3">
      <c r="B10" s="8">
        <v>3</v>
      </c>
      <c r="C10" s="15" t="s">
        <v>35</v>
      </c>
      <c r="D10" s="8" t="s">
        <v>44</v>
      </c>
      <c r="F10" s="8">
        <v>17</v>
      </c>
      <c r="G10" s="15" t="s">
        <v>35</v>
      </c>
      <c r="H10" s="8" t="s">
        <v>50</v>
      </c>
      <c r="J10" s="8">
        <v>6</v>
      </c>
      <c r="K10" s="14" t="s">
        <v>36</v>
      </c>
      <c r="M10" s="8">
        <v>14</v>
      </c>
      <c r="N10" s="14" t="s">
        <v>36</v>
      </c>
      <c r="P10" s="8">
        <v>21</v>
      </c>
      <c r="Q10" s="14" t="s">
        <v>36</v>
      </c>
      <c r="S10" s="8">
        <v>28</v>
      </c>
      <c r="T10" s="13" t="s">
        <v>34</v>
      </c>
    </row>
    <row r="11" spans="1:20" x14ac:dyDescent="0.3">
      <c r="B11" s="8">
        <v>4</v>
      </c>
      <c r="C11" s="14" t="s">
        <v>36</v>
      </c>
      <c r="D11" s="8">
        <v>1</v>
      </c>
      <c r="F11" s="8">
        <v>18</v>
      </c>
      <c r="G11" s="15" t="s">
        <v>35</v>
      </c>
      <c r="H11" s="8" t="s">
        <v>50</v>
      </c>
      <c r="J11" s="8">
        <v>2</v>
      </c>
      <c r="K11" s="15" t="s">
        <v>35</v>
      </c>
      <c r="M11" s="8">
        <v>8</v>
      </c>
      <c r="N11" s="15" t="s">
        <v>35</v>
      </c>
      <c r="P11" s="8">
        <v>15</v>
      </c>
      <c r="Q11" s="15" t="s">
        <v>35</v>
      </c>
      <c r="S11" s="8">
        <v>22</v>
      </c>
      <c r="T11" s="15" t="s">
        <v>35</v>
      </c>
    </row>
    <row r="12" spans="1:20" x14ac:dyDescent="0.3">
      <c r="B12" s="8">
        <v>5</v>
      </c>
      <c r="C12" s="15" t="s">
        <v>35</v>
      </c>
      <c r="D12" s="8" t="s">
        <v>45</v>
      </c>
      <c r="F12" s="8">
        <v>19</v>
      </c>
      <c r="G12" s="14" t="s">
        <v>36</v>
      </c>
      <c r="H12" s="8">
        <v>16</v>
      </c>
      <c r="J12" s="8">
        <v>3</v>
      </c>
      <c r="K12" s="15" t="s">
        <v>35</v>
      </c>
      <c r="M12" s="8">
        <v>10</v>
      </c>
      <c r="N12" s="15" t="s">
        <v>35</v>
      </c>
      <c r="P12" s="8">
        <v>17</v>
      </c>
      <c r="Q12" s="15" t="s">
        <v>35</v>
      </c>
      <c r="S12" s="8">
        <v>24</v>
      </c>
      <c r="T12" s="15" t="s">
        <v>35</v>
      </c>
    </row>
    <row r="13" spans="1:20" x14ac:dyDescent="0.3">
      <c r="B13" s="8">
        <v>6</v>
      </c>
      <c r="C13" s="14" t="s">
        <v>36</v>
      </c>
      <c r="D13" s="8">
        <v>4</v>
      </c>
      <c r="F13" s="8">
        <v>20</v>
      </c>
      <c r="G13" s="15" t="s">
        <v>35</v>
      </c>
      <c r="H13" s="8" t="s">
        <v>51</v>
      </c>
      <c r="J13" s="8">
        <v>5</v>
      </c>
      <c r="K13" s="15" t="s">
        <v>35</v>
      </c>
      <c r="M13" s="8">
        <v>11</v>
      </c>
      <c r="N13" s="15" t="s">
        <v>35</v>
      </c>
      <c r="P13" s="8">
        <v>18</v>
      </c>
      <c r="Q13" s="15" t="s">
        <v>35</v>
      </c>
      <c r="S13" s="8">
        <v>26</v>
      </c>
      <c r="T13" s="15" t="s">
        <v>35</v>
      </c>
    </row>
    <row r="14" spans="1:20" x14ac:dyDescent="0.3">
      <c r="B14" s="8">
        <v>7</v>
      </c>
      <c r="C14" s="15" t="s">
        <v>35</v>
      </c>
      <c r="D14" s="8" t="s">
        <v>46</v>
      </c>
      <c r="F14" s="8">
        <v>21</v>
      </c>
      <c r="G14" s="14" t="s">
        <v>36</v>
      </c>
      <c r="H14" s="8">
        <v>19</v>
      </c>
      <c r="J14" s="8">
        <v>7</v>
      </c>
      <c r="K14" s="15" t="s">
        <v>35</v>
      </c>
      <c r="M14" s="8">
        <v>13</v>
      </c>
      <c r="N14" s="15" t="s">
        <v>35</v>
      </c>
      <c r="P14" s="8">
        <v>20</v>
      </c>
      <c r="Q14" s="15" t="s">
        <v>35</v>
      </c>
      <c r="S14" s="8">
        <v>27</v>
      </c>
      <c r="T14" s="15" t="s">
        <v>35</v>
      </c>
    </row>
    <row r="15" spans="1:20" x14ac:dyDescent="0.3">
      <c r="B15" s="8">
        <v>8</v>
      </c>
      <c r="C15" s="15" t="s">
        <v>35</v>
      </c>
      <c r="D15" s="8" t="s">
        <v>46</v>
      </c>
      <c r="F15" s="8">
        <v>22</v>
      </c>
      <c r="G15" s="15" t="s">
        <v>35</v>
      </c>
      <c r="H15" s="8" t="s">
        <v>52</v>
      </c>
    </row>
    <row r="16" spans="1:20" x14ac:dyDescent="0.3">
      <c r="B16" s="8">
        <v>9</v>
      </c>
      <c r="C16" s="13" t="s">
        <v>34</v>
      </c>
      <c r="D16" s="8" t="s">
        <v>42</v>
      </c>
      <c r="F16" s="8">
        <v>23</v>
      </c>
      <c r="G16" s="13" t="s">
        <v>34</v>
      </c>
      <c r="H16" s="8" t="s">
        <v>42</v>
      </c>
      <c r="J16" s="13" t="s">
        <v>34</v>
      </c>
      <c r="K16" t="s">
        <v>56</v>
      </c>
    </row>
    <row r="17" spans="1:11" x14ac:dyDescent="0.3">
      <c r="B17" s="8">
        <v>10</v>
      </c>
      <c r="C17" s="15" t="s">
        <v>35</v>
      </c>
      <c r="D17" s="8" t="s">
        <v>47</v>
      </c>
      <c r="F17" s="8">
        <v>24</v>
      </c>
      <c r="G17" s="15" t="s">
        <v>35</v>
      </c>
      <c r="H17" s="8" t="s">
        <v>53</v>
      </c>
      <c r="J17" s="14" t="s">
        <v>36</v>
      </c>
      <c r="K17" t="s">
        <v>57</v>
      </c>
    </row>
    <row r="18" spans="1:11" x14ac:dyDescent="0.3">
      <c r="B18" s="8">
        <v>11</v>
      </c>
      <c r="C18" s="15" t="s">
        <v>35</v>
      </c>
      <c r="D18" s="8" t="s">
        <v>47</v>
      </c>
      <c r="F18" s="8">
        <v>25</v>
      </c>
      <c r="G18" s="14" t="s">
        <v>36</v>
      </c>
      <c r="H18" s="8">
        <v>23</v>
      </c>
      <c r="J18" s="15" t="s">
        <v>35</v>
      </c>
      <c r="K18" t="s">
        <v>58</v>
      </c>
    </row>
    <row r="19" spans="1:11" x14ac:dyDescent="0.3">
      <c r="B19" s="8">
        <v>12</v>
      </c>
      <c r="C19" s="14" t="s">
        <v>36</v>
      </c>
      <c r="D19" s="8">
        <v>9</v>
      </c>
      <c r="F19" s="8">
        <v>26</v>
      </c>
      <c r="G19" s="15" t="s">
        <v>35</v>
      </c>
      <c r="H19" s="8" t="s">
        <v>54</v>
      </c>
    </row>
    <row r="20" spans="1:11" x14ac:dyDescent="0.3">
      <c r="B20" s="8">
        <v>13</v>
      </c>
      <c r="C20" s="15" t="s">
        <v>35</v>
      </c>
      <c r="D20" s="8" t="s">
        <v>48</v>
      </c>
      <c r="F20" s="8">
        <v>27</v>
      </c>
      <c r="G20" s="15" t="s">
        <v>35</v>
      </c>
      <c r="H20" s="8" t="s">
        <v>55</v>
      </c>
    </row>
    <row r="21" spans="1:11" x14ac:dyDescent="0.3">
      <c r="B21" s="8">
        <v>14</v>
      </c>
      <c r="C21" s="14" t="s">
        <v>36</v>
      </c>
      <c r="D21" s="8">
        <v>12</v>
      </c>
      <c r="F21" s="8">
        <v>28</v>
      </c>
      <c r="G21" s="13" t="s">
        <v>34</v>
      </c>
      <c r="H21" s="8" t="s">
        <v>42</v>
      </c>
    </row>
    <row r="22" spans="1:11" x14ac:dyDescent="0.3">
      <c r="H22" s="7"/>
    </row>
    <row r="23" spans="1:11" x14ac:dyDescent="0.3">
      <c r="A23" t="s">
        <v>37</v>
      </c>
    </row>
    <row r="24" spans="1:11" x14ac:dyDescent="0.3">
      <c r="A24" t="s">
        <v>38</v>
      </c>
    </row>
    <row r="25" spans="1:11" x14ac:dyDescent="0.3">
      <c r="A25" s="1" t="s">
        <v>39</v>
      </c>
    </row>
    <row r="26" spans="1:11" x14ac:dyDescent="0.3">
      <c r="A26" t="s">
        <v>62</v>
      </c>
    </row>
    <row r="27" spans="1:11" x14ac:dyDescent="0.3">
      <c r="A27" s="1" t="s">
        <v>61</v>
      </c>
    </row>
    <row r="28" spans="1:11" x14ac:dyDescent="0.3">
      <c r="A28" t="s">
        <v>139</v>
      </c>
    </row>
    <row r="29" spans="1:11" x14ac:dyDescent="0.3">
      <c r="A29" s="1" t="s">
        <v>59</v>
      </c>
    </row>
    <row r="30" spans="1:11" x14ac:dyDescent="0.3">
      <c r="A30" t="s">
        <v>63</v>
      </c>
    </row>
    <row r="31" spans="1:11" x14ac:dyDescent="0.3">
      <c r="A31" s="1" t="s">
        <v>60</v>
      </c>
    </row>
    <row r="32" spans="1:11" x14ac:dyDescent="0.3">
      <c r="A32" t="s">
        <v>146</v>
      </c>
    </row>
    <row r="36" spans="3:9" x14ac:dyDescent="0.3">
      <c r="C36" s="38"/>
      <c r="D36" s="38"/>
      <c r="E36" s="38"/>
      <c r="F36" s="38"/>
      <c r="G36" s="38"/>
      <c r="H36" s="38"/>
      <c r="I36" s="38"/>
    </row>
    <row r="37" spans="3:9" x14ac:dyDescent="0.3">
      <c r="C37" s="39"/>
      <c r="D37" s="39"/>
      <c r="E37" s="39"/>
      <c r="F37" s="38"/>
      <c r="G37" s="39"/>
      <c r="H37" s="39"/>
      <c r="I37" s="39"/>
    </row>
    <row r="38" spans="3:9" x14ac:dyDescent="0.3">
      <c r="C38" s="40"/>
      <c r="D38" s="41"/>
      <c r="E38" s="40"/>
      <c r="F38" s="38"/>
      <c r="G38" s="40"/>
      <c r="H38" s="42"/>
      <c r="I38" s="40"/>
    </row>
    <row r="39" spans="3:9" x14ac:dyDescent="0.3">
      <c r="C39" s="40"/>
      <c r="D39" s="42"/>
      <c r="E39" s="40"/>
      <c r="F39" s="38"/>
      <c r="G39" s="40"/>
      <c r="H39" s="41"/>
      <c r="I39" s="40"/>
    </row>
    <row r="40" spans="3:9" x14ac:dyDescent="0.3">
      <c r="C40" s="40"/>
      <c r="D40" s="42"/>
      <c r="E40" s="40"/>
      <c r="F40" s="38"/>
      <c r="G40" s="40"/>
      <c r="H40" s="42"/>
      <c r="I40" s="40"/>
    </row>
    <row r="41" spans="3:9" x14ac:dyDescent="0.3">
      <c r="C41" s="40"/>
      <c r="D41" s="43"/>
      <c r="E41" s="40"/>
      <c r="F41" s="38"/>
      <c r="G41" s="40"/>
      <c r="H41" s="42"/>
      <c r="I41" s="40"/>
    </row>
    <row r="42" spans="3:9" x14ac:dyDescent="0.3">
      <c r="C42" s="40"/>
      <c r="D42" s="42"/>
      <c r="E42" s="40"/>
      <c r="F42" s="38"/>
      <c r="G42" s="40"/>
      <c r="H42" s="43"/>
      <c r="I42" s="40"/>
    </row>
    <row r="43" spans="3:9" x14ac:dyDescent="0.3">
      <c r="C43" s="40"/>
      <c r="D43" s="43"/>
      <c r="E43" s="40"/>
      <c r="F43" s="38"/>
      <c r="G43" s="40"/>
      <c r="H43" s="42"/>
      <c r="I43" s="40"/>
    </row>
    <row r="44" spans="3:9" x14ac:dyDescent="0.3">
      <c r="C44" s="40"/>
      <c r="D44" s="42"/>
      <c r="E44" s="40"/>
      <c r="F44" s="38"/>
      <c r="G44" s="40"/>
      <c r="H44" s="43"/>
      <c r="I44" s="40"/>
    </row>
    <row r="45" spans="3:9" x14ac:dyDescent="0.3">
      <c r="C45" s="40"/>
      <c r="D45" s="42"/>
      <c r="E45" s="40"/>
      <c r="F45" s="38"/>
      <c r="G45" s="40"/>
      <c r="H45" s="42"/>
      <c r="I45" s="40"/>
    </row>
    <row r="46" spans="3:9" x14ac:dyDescent="0.3">
      <c r="C46" s="40"/>
      <c r="D46" s="41"/>
      <c r="E46" s="40"/>
      <c r="F46" s="38"/>
      <c r="G46" s="40"/>
      <c r="H46" s="41"/>
      <c r="I46" s="40"/>
    </row>
    <row r="47" spans="3:9" x14ac:dyDescent="0.3">
      <c r="C47" s="40"/>
      <c r="D47" s="42"/>
      <c r="E47" s="40"/>
      <c r="F47" s="38"/>
      <c r="G47" s="40"/>
      <c r="H47" s="42"/>
      <c r="I47" s="40"/>
    </row>
    <row r="48" spans="3:9" x14ac:dyDescent="0.3">
      <c r="C48" s="40"/>
      <c r="D48" s="42"/>
      <c r="E48" s="40"/>
      <c r="F48" s="38"/>
      <c r="G48" s="40"/>
      <c r="H48" s="43"/>
      <c r="I48" s="40"/>
    </row>
    <row r="49" spans="3:9" x14ac:dyDescent="0.3">
      <c r="C49" s="40"/>
      <c r="D49" s="43"/>
      <c r="E49" s="40"/>
      <c r="F49" s="38"/>
      <c r="G49" s="40"/>
      <c r="H49" s="42"/>
      <c r="I49" s="40"/>
    </row>
    <row r="50" spans="3:9" x14ac:dyDescent="0.3">
      <c r="C50" s="40"/>
      <c r="D50" s="42"/>
      <c r="E50" s="40"/>
      <c r="F50" s="38"/>
      <c r="G50" s="40"/>
      <c r="H50" s="42"/>
      <c r="I50" s="40"/>
    </row>
    <row r="51" spans="3:9" x14ac:dyDescent="0.3">
      <c r="C51" s="40"/>
      <c r="D51" s="43"/>
      <c r="E51" s="40"/>
      <c r="F51" s="38"/>
      <c r="G51" s="40"/>
      <c r="H51" s="41"/>
      <c r="I5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9C8-044A-4461-98BD-32CC7DFA8138}">
  <dimension ref="A1:I174"/>
  <sheetViews>
    <sheetView tabSelected="1" topLeftCell="A94" zoomScale="81" zoomScaleNormal="85" workbookViewId="0">
      <selection activeCell="E68" sqref="E68"/>
    </sheetView>
  </sheetViews>
  <sheetFormatPr baseColWidth="10" defaultRowHeight="14.4" x14ac:dyDescent="0.3"/>
  <sheetData>
    <row r="1" spans="1:9" ht="21" x14ac:dyDescent="0.4">
      <c r="A1" s="2" t="s">
        <v>64</v>
      </c>
      <c r="D1" t="s">
        <v>1</v>
      </c>
    </row>
    <row r="3" spans="1:9" ht="21" x14ac:dyDescent="0.4">
      <c r="A3" s="5" t="s">
        <v>71</v>
      </c>
    </row>
    <row r="4" spans="1:9" ht="21" x14ac:dyDescent="0.4">
      <c r="A4" s="5" t="s">
        <v>65</v>
      </c>
    </row>
    <row r="6" spans="1:9" ht="21" x14ac:dyDescent="0.4">
      <c r="A6" s="5" t="s">
        <v>72</v>
      </c>
    </row>
    <row r="7" spans="1:9" ht="21" x14ac:dyDescent="0.4">
      <c r="A7" s="5" t="s">
        <v>73</v>
      </c>
    </row>
    <row r="8" spans="1:9" ht="21" x14ac:dyDescent="0.4">
      <c r="A8" s="5" t="s">
        <v>74</v>
      </c>
    </row>
    <row r="9" spans="1:9" ht="23.4" x14ac:dyDescent="0.45">
      <c r="A9" s="16" t="s">
        <v>75</v>
      </c>
    </row>
    <row r="12" spans="1:9" x14ac:dyDescent="0.3">
      <c r="B12" s="25" t="s">
        <v>66</v>
      </c>
      <c r="C12" s="26"/>
      <c r="D12" s="27"/>
      <c r="G12" s="25" t="s">
        <v>70</v>
      </c>
      <c r="H12" s="26"/>
      <c r="I12" s="27"/>
    </row>
    <row r="13" spans="1:9" x14ac:dyDescent="0.3">
      <c r="B13" s="11" t="s">
        <v>67</v>
      </c>
      <c r="C13" s="11" t="s">
        <v>68</v>
      </c>
      <c r="D13" s="11" t="s">
        <v>69</v>
      </c>
      <c r="G13" s="11" t="s">
        <v>67</v>
      </c>
      <c r="H13" s="11" t="s">
        <v>68</v>
      </c>
      <c r="I13" s="11" t="s">
        <v>69</v>
      </c>
    </row>
    <row r="14" spans="1:9" x14ac:dyDescent="0.3">
      <c r="B14" s="11">
        <v>1</v>
      </c>
      <c r="C14" s="12" t="s">
        <v>76</v>
      </c>
      <c r="D14" s="8" t="s">
        <v>88</v>
      </c>
      <c r="G14" s="11">
        <v>1</v>
      </c>
      <c r="H14" s="18" t="s">
        <v>79</v>
      </c>
      <c r="I14" s="18" t="s">
        <v>92</v>
      </c>
    </row>
    <row r="15" spans="1:9" x14ac:dyDescent="0.3">
      <c r="B15" s="11">
        <v>2</v>
      </c>
      <c r="C15" s="18" t="s">
        <v>77</v>
      </c>
      <c r="D15" s="8" t="s">
        <v>89</v>
      </c>
      <c r="G15" s="11">
        <v>2</v>
      </c>
      <c r="H15" s="18" t="s">
        <v>77</v>
      </c>
      <c r="I15" s="12" t="s">
        <v>95</v>
      </c>
    </row>
    <row r="16" spans="1:9" x14ac:dyDescent="0.3">
      <c r="B16" s="11">
        <v>3</v>
      </c>
      <c r="C16" s="12" t="s">
        <v>78</v>
      </c>
      <c r="D16" s="18" t="s">
        <v>76</v>
      </c>
      <c r="G16" s="11">
        <v>3</v>
      </c>
      <c r="H16" s="12" t="s">
        <v>97</v>
      </c>
      <c r="I16" s="12" t="s">
        <v>104</v>
      </c>
    </row>
    <row r="17" spans="2:9" x14ac:dyDescent="0.3">
      <c r="B17" s="11">
        <v>4</v>
      </c>
      <c r="C17" s="18" t="s">
        <v>79</v>
      </c>
      <c r="D17" s="8" t="s">
        <v>90</v>
      </c>
      <c r="G17" s="11">
        <v>4</v>
      </c>
      <c r="H17" s="12" t="s">
        <v>88</v>
      </c>
      <c r="I17" s="12" t="s">
        <v>105</v>
      </c>
    </row>
    <row r="18" spans="2:9" x14ac:dyDescent="0.3">
      <c r="B18" s="11">
        <v>5</v>
      </c>
      <c r="C18" s="12" t="s">
        <v>80</v>
      </c>
      <c r="D18" s="8" t="s">
        <v>91</v>
      </c>
      <c r="G18" s="11">
        <v>5</v>
      </c>
      <c r="H18" s="12" t="s">
        <v>91</v>
      </c>
      <c r="I18" s="12" t="s">
        <v>100</v>
      </c>
    </row>
    <row r="19" spans="2:9" x14ac:dyDescent="0.3">
      <c r="B19" s="11">
        <v>6</v>
      </c>
      <c r="C19" s="18" t="s">
        <v>81</v>
      </c>
      <c r="D19" s="18" t="s">
        <v>92</v>
      </c>
      <c r="G19" s="11">
        <v>6</v>
      </c>
      <c r="H19" s="12" t="s">
        <v>98</v>
      </c>
      <c r="I19" s="12" t="s">
        <v>106</v>
      </c>
    </row>
    <row r="20" spans="2:9" x14ac:dyDescent="0.3">
      <c r="B20" s="11">
        <v>7</v>
      </c>
      <c r="C20" s="8" t="s">
        <v>82</v>
      </c>
      <c r="D20" s="8" t="s">
        <v>81</v>
      </c>
      <c r="G20" s="11">
        <v>7</v>
      </c>
      <c r="H20" s="12" t="s">
        <v>99</v>
      </c>
      <c r="I20" s="12" t="s">
        <v>77</v>
      </c>
    </row>
    <row r="21" spans="2:9" x14ac:dyDescent="0.3">
      <c r="B21" s="11">
        <v>8</v>
      </c>
      <c r="C21" s="18" t="s">
        <v>83</v>
      </c>
      <c r="D21" s="18" t="s">
        <v>87</v>
      </c>
      <c r="G21" s="11">
        <v>8</v>
      </c>
      <c r="H21" s="12" t="s">
        <v>100</v>
      </c>
      <c r="I21" s="12" t="s">
        <v>107</v>
      </c>
    </row>
    <row r="22" spans="2:9" x14ac:dyDescent="0.3">
      <c r="B22" s="11">
        <v>9</v>
      </c>
      <c r="C22" s="8" t="s">
        <v>84</v>
      </c>
      <c r="D22" s="8" t="s">
        <v>93</v>
      </c>
      <c r="G22" s="11">
        <v>9</v>
      </c>
      <c r="H22" s="12" t="s">
        <v>101</v>
      </c>
      <c r="I22" s="12" t="s">
        <v>88</v>
      </c>
    </row>
    <row r="23" spans="2:9" x14ac:dyDescent="0.3">
      <c r="B23" s="11">
        <v>10</v>
      </c>
      <c r="C23" s="8" t="s">
        <v>85</v>
      </c>
      <c r="D23" s="8" t="s">
        <v>94</v>
      </c>
      <c r="G23" s="11">
        <v>10</v>
      </c>
      <c r="H23" s="12" t="s">
        <v>102</v>
      </c>
      <c r="I23" s="18" t="s">
        <v>76</v>
      </c>
    </row>
    <row r="24" spans="2:9" x14ac:dyDescent="0.3">
      <c r="B24" s="11">
        <v>11</v>
      </c>
      <c r="C24" s="8" t="s">
        <v>86</v>
      </c>
      <c r="D24" s="8" t="s">
        <v>95</v>
      </c>
      <c r="G24" s="11">
        <v>11</v>
      </c>
      <c r="H24" s="12" t="s">
        <v>87</v>
      </c>
      <c r="I24" s="12" t="s">
        <v>86</v>
      </c>
    </row>
    <row r="25" spans="2:9" x14ac:dyDescent="0.3">
      <c r="B25" s="11">
        <v>12</v>
      </c>
      <c r="C25" s="8" t="s">
        <v>87</v>
      </c>
      <c r="D25" s="8" t="s">
        <v>96</v>
      </c>
      <c r="G25" s="11">
        <v>12</v>
      </c>
      <c r="H25" s="18" t="s">
        <v>83</v>
      </c>
      <c r="I25" s="12" t="s">
        <v>103</v>
      </c>
    </row>
    <row r="26" spans="2:9" x14ac:dyDescent="0.3">
      <c r="B26" s="7" t="s">
        <v>147</v>
      </c>
      <c r="C26" s="7">
        <v>4</v>
      </c>
      <c r="D26" s="7">
        <v>3</v>
      </c>
      <c r="G26" s="7" t="s">
        <v>147</v>
      </c>
      <c r="H26" s="7">
        <v>4</v>
      </c>
      <c r="I26" s="7">
        <v>3</v>
      </c>
    </row>
    <row r="28" spans="2:9" x14ac:dyDescent="0.3">
      <c r="E28" s="31" t="s">
        <v>110</v>
      </c>
      <c r="F28" s="31"/>
    </row>
    <row r="29" spans="2:9" x14ac:dyDescent="0.3">
      <c r="B29" s="28" t="s">
        <v>66</v>
      </c>
      <c r="C29" s="29"/>
      <c r="D29" s="30"/>
      <c r="G29" s="28" t="s">
        <v>70</v>
      </c>
      <c r="H29" s="29"/>
      <c r="I29" s="30"/>
    </row>
    <row r="30" spans="2:9" x14ac:dyDescent="0.3">
      <c r="B30" s="11" t="s">
        <v>67</v>
      </c>
      <c r="C30" s="11" t="s">
        <v>68</v>
      </c>
      <c r="D30" s="11" t="s">
        <v>69</v>
      </c>
      <c r="G30" s="11" t="s">
        <v>67</v>
      </c>
      <c r="H30" s="11" t="s">
        <v>68</v>
      </c>
      <c r="I30" s="11" t="s">
        <v>69</v>
      </c>
    </row>
    <row r="31" spans="2:9" x14ac:dyDescent="0.3">
      <c r="B31" s="11">
        <v>1</v>
      </c>
      <c r="C31" s="12">
        <v>0</v>
      </c>
      <c r="D31" s="8">
        <v>0</v>
      </c>
      <c r="G31" s="11">
        <v>1</v>
      </c>
      <c r="H31" s="18">
        <v>1</v>
      </c>
      <c r="I31" s="18">
        <v>1</v>
      </c>
    </row>
    <row r="32" spans="2:9" x14ac:dyDescent="0.3">
      <c r="B32" s="11">
        <v>2</v>
      </c>
      <c r="C32" s="18">
        <v>1</v>
      </c>
      <c r="D32" s="8">
        <v>0</v>
      </c>
      <c r="G32" s="11">
        <v>2</v>
      </c>
      <c r="H32" s="18">
        <v>1</v>
      </c>
      <c r="I32" s="12">
        <v>0</v>
      </c>
    </row>
    <row r="33" spans="2:9" x14ac:dyDescent="0.3">
      <c r="B33" s="11">
        <v>3</v>
      </c>
      <c r="C33" s="12">
        <v>0</v>
      </c>
      <c r="D33" s="18">
        <v>1</v>
      </c>
      <c r="G33" s="11">
        <v>3</v>
      </c>
      <c r="H33" s="12">
        <v>0</v>
      </c>
      <c r="I33" s="12">
        <v>0</v>
      </c>
    </row>
    <row r="34" spans="2:9" x14ac:dyDescent="0.3">
      <c r="B34" s="11">
        <v>4</v>
      </c>
      <c r="C34" s="18">
        <v>1</v>
      </c>
      <c r="D34" s="8">
        <v>0</v>
      </c>
      <c r="G34" s="11">
        <v>4</v>
      </c>
      <c r="H34" s="12">
        <v>0</v>
      </c>
      <c r="I34" s="12">
        <v>0</v>
      </c>
    </row>
    <row r="35" spans="2:9" x14ac:dyDescent="0.3">
      <c r="B35" s="11">
        <v>5</v>
      </c>
      <c r="C35" s="12">
        <v>0</v>
      </c>
      <c r="D35" s="8">
        <v>0</v>
      </c>
      <c r="G35" s="11">
        <v>5</v>
      </c>
      <c r="H35" s="12">
        <v>0</v>
      </c>
      <c r="I35" s="12">
        <v>0</v>
      </c>
    </row>
    <row r="36" spans="2:9" x14ac:dyDescent="0.3">
      <c r="B36" s="11">
        <v>6</v>
      </c>
      <c r="C36" s="18">
        <v>1</v>
      </c>
      <c r="D36" s="18">
        <v>1</v>
      </c>
      <c r="G36" s="11">
        <v>6</v>
      </c>
      <c r="H36" s="12">
        <v>0</v>
      </c>
      <c r="I36" s="12">
        <v>0</v>
      </c>
    </row>
    <row r="37" spans="2:9" x14ac:dyDescent="0.3">
      <c r="B37" s="11">
        <v>7</v>
      </c>
      <c r="C37" s="8">
        <v>0</v>
      </c>
      <c r="D37" s="8">
        <v>0</v>
      </c>
      <c r="G37" s="11">
        <v>7</v>
      </c>
      <c r="H37" s="12">
        <v>0</v>
      </c>
      <c r="I37" s="12">
        <v>0</v>
      </c>
    </row>
    <row r="38" spans="2:9" x14ac:dyDescent="0.3">
      <c r="B38" s="11">
        <v>8</v>
      </c>
      <c r="C38" s="18">
        <v>1</v>
      </c>
      <c r="D38" s="18">
        <v>1</v>
      </c>
      <c r="G38" s="11">
        <v>8</v>
      </c>
      <c r="H38" s="12">
        <v>0</v>
      </c>
      <c r="I38" s="12">
        <v>0</v>
      </c>
    </row>
    <row r="39" spans="2:9" x14ac:dyDescent="0.3">
      <c r="B39" s="11">
        <v>9</v>
      </c>
      <c r="C39" s="8">
        <v>0</v>
      </c>
      <c r="D39" s="8">
        <v>0</v>
      </c>
      <c r="G39" s="11">
        <v>9</v>
      </c>
      <c r="H39" s="12">
        <v>0</v>
      </c>
      <c r="I39" s="12">
        <v>0</v>
      </c>
    </row>
    <row r="40" spans="2:9" x14ac:dyDescent="0.3">
      <c r="B40" s="11">
        <v>10</v>
      </c>
      <c r="C40" s="8">
        <v>0</v>
      </c>
      <c r="D40" s="8">
        <v>0</v>
      </c>
      <c r="G40" s="11">
        <v>10</v>
      </c>
      <c r="H40" s="12">
        <v>0</v>
      </c>
      <c r="I40" s="18">
        <v>1</v>
      </c>
    </row>
    <row r="41" spans="2:9" x14ac:dyDescent="0.3">
      <c r="B41" s="11">
        <v>11</v>
      </c>
      <c r="C41" s="8">
        <v>0</v>
      </c>
      <c r="D41" s="8">
        <v>0</v>
      </c>
      <c r="G41" s="11">
        <v>11</v>
      </c>
      <c r="H41" s="12">
        <v>0</v>
      </c>
      <c r="I41" s="12">
        <v>0</v>
      </c>
    </row>
    <row r="42" spans="2:9" x14ac:dyDescent="0.3">
      <c r="B42" s="11">
        <v>12</v>
      </c>
      <c r="C42" s="8">
        <v>0</v>
      </c>
      <c r="D42" s="8">
        <v>0</v>
      </c>
      <c r="G42" s="11">
        <v>12</v>
      </c>
      <c r="H42" s="18">
        <v>1</v>
      </c>
      <c r="I42" s="12">
        <v>0</v>
      </c>
    </row>
    <row r="43" spans="2:9" x14ac:dyDescent="0.3">
      <c r="B43" s="7" t="s">
        <v>147</v>
      </c>
      <c r="C43" s="7">
        <v>4</v>
      </c>
      <c r="D43" s="7">
        <v>3</v>
      </c>
      <c r="G43" s="7" t="s">
        <v>147</v>
      </c>
      <c r="H43" s="7">
        <v>4</v>
      </c>
      <c r="I43" s="7">
        <v>3</v>
      </c>
    </row>
    <row r="45" spans="2:9" x14ac:dyDescent="0.3">
      <c r="E45" s="32" t="s">
        <v>109</v>
      </c>
      <c r="F45" s="32"/>
    </row>
    <row r="46" spans="2:9" x14ac:dyDescent="0.3">
      <c r="B46" s="33" t="s">
        <v>66</v>
      </c>
      <c r="C46" s="34"/>
      <c r="D46" s="35"/>
      <c r="G46" s="33" t="s">
        <v>70</v>
      </c>
      <c r="H46" s="34"/>
      <c r="I46" s="35"/>
    </row>
    <row r="47" spans="2:9" x14ac:dyDescent="0.3">
      <c r="B47" s="11" t="s">
        <v>67</v>
      </c>
      <c r="C47" s="11" t="s">
        <v>68</v>
      </c>
      <c r="D47" s="11" t="s">
        <v>69</v>
      </c>
      <c r="G47" s="11" t="s">
        <v>67</v>
      </c>
      <c r="H47" s="11" t="s">
        <v>68</v>
      </c>
      <c r="I47" s="11" t="s">
        <v>69</v>
      </c>
    </row>
    <row r="48" spans="2:9" x14ac:dyDescent="0.3">
      <c r="B48" s="11">
        <v>1</v>
      </c>
      <c r="C48" s="12">
        <f>IF(C31=1,SUM(C$31:C31)/B31,0)</f>
        <v>0</v>
      </c>
      <c r="D48" s="12">
        <f>IF(D31=1,SUM(D$31:D31)/B31,0)</f>
        <v>0</v>
      </c>
      <c r="G48" s="11">
        <v>1</v>
      </c>
      <c r="H48" s="44">
        <f>IF(H31=1,SUM(H$31:H31)/G48,0)</f>
        <v>1</v>
      </c>
      <c r="I48" s="44">
        <f>IF(I31=1,SUM(I$31:I31)/G31,0)</f>
        <v>1</v>
      </c>
    </row>
    <row r="49" spans="1:9" x14ac:dyDescent="0.3">
      <c r="B49" s="11">
        <v>2</v>
      </c>
      <c r="C49" s="44">
        <f>IF(C32=1,SUM(C$31:C32)/B32,0)</f>
        <v>0.5</v>
      </c>
      <c r="D49" s="12">
        <f>IF(D32=1,SUM(D$31:D32)/B32,0)</f>
        <v>0</v>
      </c>
      <c r="G49" s="11">
        <v>2</v>
      </c>
      <c r="H49" s="44">
        <f>IF(H32=1,SUM(H$31:H32)/G49,0)</f>
        <v>1</v>
      </c>
      <c r="I49" s="12">
        <f>IF(I32=1,SUM(I$31:I32)/G32,0)</f>
        <v>0</v>
      </c>
    </row>
    <row r="50" spans="1:9" x14ac:dyDescent="0.3">
      <c r="B50" s="11">
        <v>3</v>
      </c>
      <c r="C50" s="12">
        <f>IF(C33=1,SUM(C$31:C33)/B33,0)</f>
        <v>0</v>
      </c>
      <c r="D50" s="44">
        <f>IF(D33=1,SUM(D$31:D33)/B33,0)</f>
        <v>0.33333333333333331</v>
      </c>
      <c r="G50" s="11">
        <v>3</v>
      </c>
      <c r="H50" s="12">
        <f>IF(H33=1,SUM(H$31:H33)/G50,0)</f>
        <v>0</v>
      </c>
      <c r="I50" s="12">
        <f>IF(I33=1,SUM(I$31:I33)/G33,0)</f>
        <v>0</v>
      </c>
    </row>
    <row r="51" spans="1:9" x14ac:dyDescent="0.3">
      <c r="B51" s="11">
        <v>4</v>
      </c>
      <c r="C51" s="44">
        <f>IF(C34=1,SUM(C$31:C34)/B34,0)</f>
        <v>0.5</v>
      </c>
      <c r="D51" s="12">
        <f>IF(D34=1,SUM(D$31:D34)/B34,0)</f>
        <v>0</v>
      </c>
      <c r="G51" s="11">
        <v>4</v>
      </c>
      <c r="H51" s="12">
        <f>IF(H34=1,SUM(H$31:H34)/G51,0)</f>
        <v>0</v>
      </c>
      <c r="I51" s="12">
        <f>IF(I34=1,SUM(I$31:I34)/G34,0)</f>
        <v>0</v>
      </c>
    </row>
    <row r="52" spans="1:9" x14ac:dyDescent="0.3">
      <c r="B52" s="11">
        <v>5</v>
      </c>
      <c r="C52" s="12">
        <f>IF(C35=1,SUM(C$31:C35)/B35,0)</f>
        <v>0</v>
      </c>
      <c r="D52" s="12">
        <f>IF(D35=1,SUM(D$31:D35)/B35,0)</f>
        <v>0</v>
      </c>
      <c r="G52" s="11">
        <v>5</v>
      </c>
      <c r="H52" s="12">
        <f>IF(H35=1,SUM(H$31:H35)/G52,0)</f>
        <v>0</v>
      </c>
      <c r="I52" s="12">
        <f>IF(I35=1,SUM(I$31:I35)/G35,0)</f>
        <v>0</v>
      </c>
    </row>
    <row r="53" spans="1:9" x14ac:dyDescent="0.3">
      <c r="B53" s="11">
        <v>6</v>
      </c>
      <c r="C53" s="44">
        <f>IF(C36=1,SUM(C$31:C36)/B36,0)</f>
        <v>0.5</v>
      </c>
      <c r="D53" s="44">
        <f>IF(D36=1,SUM(D$31:D36)/B36,0)</f>
        <v>0.33333333333333331</v>
      </c>
      <c r="G53" s="11">
        <v>6</v>
      </c>
      <c r="H53" s="12">
        <f>IF(H36=1,SUM(H$31:H36)/G53,0)</f>
        <v>0</v>
      </c>
      <c r="I53" s="12">
        <f>IF(I36=1,SUM(I$31:I36)/G36,0)</f>
        <v>0</v>
      </c>
    </row>
    <row r="54" spans="1:9" x14ac:dyDescent="0.3">
      <c r="B54" s="11">
        <v>7</v>
      </c>
      <c r="C54" s="12">
        <f>IF(C37=1,SUM(C$31:C37)/B37,0)</f>
        <v>0</v>
      </c>
      <c r="D54" s="12">
        <f>IF(D37=1,SUM(D$31:D37)/B37,0)</f>
        <v>0</v>
      </c>
      <c r="G54" s="11">
        <v>7</v>
      </c>
      <c r="H54" s="12">
        <f>IF(H37=1,SUM(H$31:H37)/G54,0)</f>
        <v>0</v>
      </c>
      <c r="I54" s="12">
        <f>IF(I37=1,SUM(I$31:I37)/G37,0)</f>
        <v>0</v>
      </c>
    </row>
    <row r="55" spans="1:9" x14ac:dyDescent="0.3">
      <c r="B55" s="11">
        <v>8</v>
      </c>
      <c r="C55" s="44">
        <f>IF(C38=1,SUM(C$31:C38)/B38,0)</f>
        <v>0.5</v>
      </c>
      <c r="D55" s="44">
        <f>IF(D38=1,SUM(D$31:D38)/B38,0)</f>
        <v>0.375</v>
      </c>
      <c r="G55" s="11">
        <v>8</v>
      </c>
      <c r="H55" s="12">
        <f>IF(H38=1,SUM(H$31:H38)/G55,0)</f>
        <v>0</v>
      </c>
      <c r="I55" s="12">
        <f>IF(I38=1,SUM(I$31:I38)/G38,0)</f>
        <v>0</v>
      </c>
    </row>
    <row r="56" spans="1:9" x14ac:dyDescent="0.3">
      <c r="B56" s="11">
        <v>9</v>
      </c>
      <c r="C56" s="12">
        <f>IF(C39=1,SUM(C$31:C39)/B39,0)</f>
        <v>0</v>
      </c>
      <c r="D56" s="12">
        <f>IF(D39=1,SUM(D$31:D39)/B39,0)</f>
        <v>0</v>
      </c>
      <c r="G56" s="11">
        <v>9</v>
      </c>
      <c r="H56" s="12">
        <f>IF(H39=1,SUM(H$31:H39)/G56,0)</f>
        <v>0</v>
      </c>
      <c r="I56" s="12">
        <f>IF(I39=1,SUM(I$31:I39)/G39,0)</f>
        <v>0</v>
      </c>
    </row>
    <row r="57" spans="1:9" x14ac:dyDescent="0.3">
      <c r="B57" s="11">
        <v>10</v>
      </c>
      <c r="C57" s="12">
        <f>IF(C40=1,SUM(C$31:C40)/B40,0)</f>
        <v>0</v>
      </c>
      <c r="D57" s="12">
        <f>IF(D40=1,SUM(D$31:D40)/B40,0)</f>
        <v>0</v>
      </c>
      <c r="G57" s="11">
        <v>10</v>
      </c>
      <c r="H57" s="12">
        <f>IF(H40=1,SUM(H$31:H40)/G57,0)</f>
        <v>0</v>
      </c>
      <c r="I57" s="44">
        <f>IF(I40=1,SUM(I$31:I40)/G40,0)</f>
        <v>0.2</v>
      </c>
    </row>
    <row r="58" spans="1:9" x14ac:dyDescent="0.3">
      <c r="B58" s="11">
        <v>11</v>
      </c>
      <c r="C58" s="12">
        <f>IF(C41=1,SUM(C$31:C41)/B41,0)</f>
        <v>0</v>
      </c>
      <c r="D58" s="12">
        <f>IF(D41=1,SUM(D$31:D41)/B41,0)</f>
        <v>0</v>
      </c>
      <c r="G58" s="11">
        <v>11</v>
      </c>
      <c r="H58" s="12">
        <f>IF(H41=1,SUM(H$31:H41)/G58,0)</f>
        <v>0</v>
      </c>
      <c r="I58" s="12">
        <f>IF(I41=1,SUM(I$31:I41)/G41,0)</f>
        <v>0</v>
      </c>
    </row>
    <row r="59" spans="1:9" x14ac:dyDescent="0.3">
      <c r="B59" s="11">
        <v>12</v>
      </c>
      <c r="C59" s="12">
        <f>IF(C42=1,SUM(C$31:C42)/B42,0)</f>
        <v>0</v>
      </c>
      <c r="D59" s="12">
        <f>IF(D42=1,SUM(D$31:D42)/B42,0)</f>
        <v>0</v>
      </c>
      <c r="G59" s="11">
        <v>12</v>
      </c>
      <c r="H59" s="44">
        <f>IF(H42=1,SUM(H$31:H42)/G59,0)</f>
        <v>0.25</v>
      </c>
      <c r="I59" s="12">
        <f>IF(I42=1,SUM(I$31:I42)/G42,0)</f>
        <v>0</v>
      </c>
    </row>
    <row r="60" spans="1:9" x14ac:dyDescent="0.3">
      <c r="B60" s="7" t="s">
        <v>147</v>
      </c>
      <c r="C60" s="7">
        <v>4</v>
      </c>
      <c r="D60" s="7">
        <v>3</v>
      </c>
      <c r="G60" s="7" t="s">
        <v>147</v>
      </c>
      <c r="H60" s="7">
        <v>4</v>
      </c>
      <c r="I60" s="7">
        <v>3</v>
      </c>
    </row>
    <row r="63" spans="1:9" x14ac:dyDescent="0.3">
      <c r="A63" s="1" t="s">
        <v>108</v>
      </c>
    </row>
    <row r="64" spans="1:9" x14ac:dyDescent="0.3">
      <c r="A64" s="1" t="s">
        <v>3</v>
      </c>
      <c r="C64" t="s">
        <v>66</v>
      </c>
      <c r="H64" t="s">
        <v>70</v>
      </c>
    </row>
    <row r="65" spans="1:9" x14ac:dyDescent="0.3">
      <c r="B65" s="19" t="s">
        <v>109</v>
      </c>
      <c r="C65" s="45">
        <f>SUM(C48:C59)/C26</f>
        <v>0.5</v>
      </c>
      <c r="D65" s="45">
        <f>SUM(D48:D59)/D26</f>
        <v>0.34722222222222215</v>
      </c>
      <c r="G65" s="19" t="s">
        <v>109</v>
      </c>
      <c r="H65" s="6">
        <f>SUM(H48:H59)/H26</f>
        <v>0.5625</v>
      </c>
      <c r="I65" s="6">
        <f>SUM(I48:I59)/I26</f>
        <v>0.39999999999999997</v>
      </c>
    </row>
    <row r="66" spans="1:9" x14ac:dyDescent="0.3">
      <c r="B66" s="20" t="s">
        <v>111</v>
      </c>
      <c r="C66" s="46">
        <f>(C65+D65)/2</f>
        <v>0.42361111111111105</v>
      </c>
      <c r="D66" s="47"/>
      <c r="G66" s="20" t="s">
        <v>111</v>
      </c>
      <c r="H66" s="23">
        <f>(H65+I65)/2</f>
        <v>0.48124999999999996</v>
      </c>
      <c r="I66" s="24"/>
    </row>
    <row r="69" spans="1:9" x14ac:dyDescent="0.3">
      <c r="A69" s="1" t="s">
        <v>112</v>
      </c>
    </row>
    <row r="71" spans="1:9" x14ac:dyDescent="0.3">
      <c r="B71" s="19" t="s">
        <v>110</v>
      </c>
      <c r="C71" s="6">
        <f>C32/B32</f>
        <v>0.5</v>
      </c>
      <c r="D71" s="6">
        <f>D33/B33</f>
        <v>0.33333333333333331</v>
      </c>
      <c r="G71" s="19" t="s">
        <v>110</v>
      </c>
      <c r="H71" s="6">
        <f>H31/G31</f>
        <v>1</v>
      </c>
      <c r="I71" s="6">
        <f>I31/G31</f>
        <v>1</v>
      </c>
    </row>
    <row r="72" spans="1:9" x14ac:dyDescent="0.3">
      <c r="B72" s="20" t="s">
        <v>113</v>
      </c>
      <c r="C72" s="23">
        <f>(C71+D71)/2</f>
        <v>0.41666666666666663</v>
      </c>
      <c r="D72" s="24"/>
      <c r="G72" s="20" t="s">
        <v>113</v>
      </c>
      <c r="H72" s="23">
        <f>(H71+I71)/2</f>
        <v>1</v>
      </c>
      <c r="I72" s="24"/>
    </row>
    <row r="74" spans="1:9" x14ac:dyDescent="0.3">
      <c r="B74" s="21" t="s">
        <v>114</v>
      </c>
      <c r="C74" s="6">
        <f>D31/B31</f>
        <v>0</v>
      </c>
      <c r="D74" s="6">
        <f>D31/B31</f>
        <v>0</v>
      </c>
      <c r="G74" s="21" t="s">
        <v>114</v>
      </c>
      <c r="H74" s="6">
        <f>H31/G31</f>
        <v>1</v>
      </c>
      <c r="I74" s="6">
        <f>I31/G31</f>
        <v>1</v>
      </c>
    </row>
    <row r="75" spans="1:9" x14ac:dyDescent="0.3">
      <c r="C75" s="23">
        <f>(C74+D74)/2</f>
        <v>0</v>
      </c>
      <c r="D75" s="24"/>
      <c r="H75" s="23">
        <f>(H74+I74)/2</f>
        <v>1</v>
      </c>
      <c r="I75" s="24"/>
    </row>
    <row r="77" spans="1:9" x14ac:dyDescent="0.3">
      <c r="B77" s="21" t="s">
        <v>116</v>
      </c>
      <c r="C77" s="6">
        <f>SUM(C30:C42)/C26</f>
        <v>1</v>
      </c>
      <c r="D77" s="6">
        <f>SUM(D30:D42)/D26</f>
        <v>1</v>
      </c>
      <c r="G77" s="21" t="s">
        <v>116</v>
      </c>
      <c r="H77" s="6">
        <f>SUM(H30:H42)/H26</f>
        <v>0.75</v>
      </c>
      <c r="I77" s="6">
        <f>SUM(I30:I42)/I26</f>
        <v>0.66666666666666663</v>
      </c>
    </row>
    <row r="78" spans="1:9" x14ac:dyDescent="0.3">
      <c r="C78" s="23">
        <f>(C77+D77)/2</f>
        <v>1</v>
      </c>
      <c r="D78" s="24"/>
      <c r="H78" s="23">
        <f>(H77+I77)/2</f>
        <v>0.70833333333333326</v>
      </c>
      <c r="I78" s="24"/>
    </row>
    <row r="79" spans="1:9" x14ac:dyDescent="0.3">
      <c r="C79" s="38"/>
      <c r="D79" s="38"/>
      <c r="H79" s="38"/>
      <c r="I79" s="38"/>
    </row>
    <row r="80" spans="1:9" x14ac:dyDescent="0.3">
      <c r="B80" t="s">
        <v>148</v>
      </c>
      <c r="C80">
        <v>4</v>
      </c>
      <c r="D80">
        <v>3</v>
      </c>
      <c r="G80" t="s">
        <v>148</v>
      </c>
      <c r="H80">
        <v>4</v>
      </c>
      <c r="I80">
        <v>3</v>
      </c>
    </row>
    <row r="81" spans="1:9" x14ac:dyDescent="0.3">
      <c r="B81" s="21" t="s">
        <v>115</v>
      </c>
      <c r="C81" s="6">
        <f>SUM(C31:C34)/C26</f>
        <v>0.5</v>
      </c>
      <c r="D81" s="6">
        <f>SUM(D31:D33)/D26</f>
        <v>0.33333333333333331</v>
      </c>
      <c r="G81" s="21" t="s">
        <v>115</v>
      </c>
      <c r="H81" s="6">
        <f>SUM(H31:H34)/H26</f>
        <v>0.5</v>
      </c>
      <c r="I81" s="6">
        <f>SUM(I31:I33)/I26</f>
        <v>0.33333333333333331</v>
      </c>
    </row>
    <row r="82" spans="1:9" x14ac:dyDescent="0.3">
      <c r="C82" s="23">
        <f>(C81+D81)/2</f>
        <v>0.41666666666666663</v>
      </c>
      <c r="D82" s="24"/>
      <c r="H82" s="23">
        <f>(H81+I81)/2</f>
        <v>0.41666666666666663</v>
      </c>
      <c r="I82" s="24"/>
    </row>
    <row r="85" spans="1:9" x14ac:dyDescent="0.3">
      <c r="A85" s="1" t="s">
        <v>117</v>
      </c>
    </row>
    <row r="86" spans="1:9" x14ac:dyDescent="0.3">
      <c r="A86" t="s">
        <v>149</v>
      </c>
    </row>
    <row r="87" spans="1:9" x14ac:dyDescent="0.3">
      <c r="A87" t="s">
        <v>154</v>
      </c>
      <c r="G87" t="s">
        <v>156</v>
      </c>
    </row>
    <row r="88" spans="1:9" x14ac:dyDescent="0.3">
      <c r="A88" t="s">
        <v>150</v>
      </c>
      <c r="G88" t="s">
        <v>155</v>
      </c>
    </row>
    <row r="89" spans="1:9" x14ac:dyDescent="0.3">
      <c r="A89" t="s">
        <v>151</v>
      </c>
      <c r="G89" t="s">
        <v>157</v>
      </c>
    </row>
    <row r="90" spans="1:9" x14ac:dyDescent="0.3">
      <c r="A90" t="s">
        <v>152</v>
      </c>
      <c r="G90" t="s">
        <v>158</v>
      </c>
    </row>
    <row r="91" spans="1:9" x14ac:dyDescent="0.3">
      <c r="A91" t="s">
        <v>153</v>
      </c>
    </row>
    <row r="92" spans="1:9" ht="21" x14ac:dyDescent="0.4">
      <c r="A92" s="5" t="s">
        <v>118</v>
      </c>
    </row>
    <row r="93" spans="1:9" ht="21" x14ac:dyDescent="0.4">
      <c r="A93" s="5" t="s">
        <v>119</v>
      </c>
    </row>
    <row r="95" spans="1:9" ht="21" x14ac:dyDescent="0.4">
      <c r="A95" s="5" t="s">
        <v>120</v>
      </c>
    </row>
    <row r="96" spans="1:9" ht="21" x14ac:dyDescent="0.4">
      <c r="A96" s="5" t="s">
        <v>121</v>
      </c>
    </row>
    <row r="97" spans="1:9" ht="21" x14ac:dyDescent="0.4">
      <c r="A97" s="5" t="s">
        <v>122</v>
      </c>
    </row>
    <row r="99" spans="1:9" ht="21" x14ac:dyDescent="0.4">
      <c r="A99" s="5" t="s">
        <v>123</v>
      </c>
    </row>
    <row r="100" spans="1:9" ht="21" x14ac:dyDescent="0.4">
      <c r="A100" s="5" t="s">
        <v>124</v>
      </c>
    </row>
    <row r="101" spans="1:9" ht="21" x14ac:dyDescent="0.4">
      <c r="A101" s="5"/>
    </row>
    <row r="102" spans="1:9" x14ac:dyDescent="0.3">
      <c r="B102" s="7"/>
      <c r="C102" s="11" t="s">
        <v>127</v>
      </c>
      <c r="D102" s="11" t="s">
        <v>128</v>
      </c>
      <c r="E102" s="11" t="s">
        <v>129</v>
      </c>
    </row>
    <row r="103" spans="1:9" x14ac:dyDescent="0.3">
      <c r="B103" s="11" t="s">
        <v>125</v>
      </c>
      <c r="C103" s="8">
        <v>0.67100000000000004</v>
      </c>
      <c r="D103" s="8">
        <v>0.81100000000000005</v>
      </c>
      <c r="E103" s="8">
        <v>0.74399999999999999</v>
      </c>
    </row>
    <row r="104" spans="1:9" x14ac:dyDescent="0.3">
      <c r="B104" s="11" t="s">
        <v>126</v>
      </c>
      <c r="C104" s="8">
        <v>0.216</v>
      </c>
      <c r="D104" s="8">
        <v>0.16500000000000001</v>
      </c>
      <c r="E104" s="8">
        <v>1.7000000000000001E-2</v>
      </c>
    </row>
    <row r="106" spans="1:9" x14ac:dyDescent="0.3">
      <c r="A106" s="22"/>
    </row>
    <row r="107" spans="1:9" x14ac:dyDescent="0.3">
      <c r="A107" s="1" t="s">
        <v>130</v>
      </c>
    </row>
    <row r="109" spans="1:9" x14ac:dyDescent="0.3">
      <c r="B109" s="17" t="s">
        <v>131</v>
      </c>
      <c r="C109" s="17" t="s">
        <v>132</v>
      </c>
      <c r="D109" s="17" t="s">
        <v>133</v>
      </c>
      <c r="G109" s="36" t="s">
        <v>134</v>
      </c>
      <c r="H109" s="37"/>
      <c r="I109" s="6" t="s">
        <v>137</v>
      </c>
    </row>
    <row r="110" spans="1:9" x14ac:dyDescent="0.3">
      <c r="B110" s="6">
        <f>C103</f>
        <v>0.67100000000000004</v>
      </c>
      <c r="C110" s="6">
        <f>D103</f>
        <v>0.81100000000000005</v>
      </c>
      <c r="D110" s="6">
        <f>E103</f>
        <v>0.74399999999999999</v>
      </c>
      <c r="F110" s="11" t="s">
        <v>127</v>
      </c>
      <c r="G110" s="8">
        <f>C103-1.96*(C104/SQRT(20))</f>
        <v>0.57633382610456896</v>
      </c>
      <c r="H110" s="8">
        <f>C103+1.96*(C104/SQRT(20))</f>
        <v>0.76566617389543112</v>
      </c>
      <c r="I110" s="6">
        <f>H110-G110</f>
        <v>0.18933234779086217</v>
      </c>
    </row>
    <row r="111" spans="1:9" x14ac:dyDescent="0.3">
      <c r="F111" s="11" t="s">
        <v>135</v>
      </c>
      <c r="G111" s="8">
        <f>D103-1.96*(D104/SQRT(20))</f>
        <v>0.73868556160765686</v>
      </c>
      <c r="H111" s="8">
        <f>D103+1.96*(D104/SQRT(20))</f>
        <v>0.88331443839234325</v>
      </c>
      <c r="I111" s="6">
        <f t="shared" ref="I111:I112" si="0">H111-G111</f>
        <v>0.14462887678468639</v>
      </c>
    </row>
    <row r="112" spans="1:9" x14ac:dyDescent="0.3">
      <c r="F112" s="11" t="s">
        <v>136</v>
      </c>
      <c r="G112" s="8">
        <f>E103-1.96*(E104/SQRT(20))</f>
        <v>0.73654942149897074</v>
      </c>
      <c r="H112" s="8">
        <f>E103+1.96*(E104/SQRT(20))</f>
        <v>0.75145057850102925</v>
      </c>
      <c r="I112" s="6">
        <f t="shared" si="0"/>
        <v>1.4901157002058518E-2</v>
      </c>
    </row>
    <row r="114" spans="1:2" x14ac:dyDescent="0.3">
      <c r="A114" s="1" t="s">
        <v>3</v>
      </c>
      <c r="B114" t="s">
        <v>159</v>
      </c>
    </row>
    <row r="115" spans="1:2" x14ac:dyDescent="0.3">
      <c r="B115" t="s">
        <v>160</v>
      </c>
    </row>
    <row r="116" spans="1:2" x14ac:dyDescent="0.3">
      <c r="B116" t="s">
        <v>161</v>
      </c>
    </row>
    <row r="174" spans="1:1" x14ac:dyDescent="0.3">
      <c r="A174" s="1"/>
    </row>
  </sheetData>
  <mergeCells count="19">
    <mergeCell ref="G109:H109"/>
    <mergeCell ref="C75:D75"/>
    <mergeCell ref="H75:I75"/>
    <mergeCell ref="C78:D78"/>
    <mergeCell ref="C82:D82"/>
    <mergeCell ref="H78:I78"/>
    <mergeCell ref="H82:I82"/>
    <mergeCell ref="C72:D72"/>
    <mergeCell ref="H72:I72"/>
    <mergeCell ref="G12:I12"/>
    <mergeCell ref="B12:D12"/>
    <mergeCell ref="B29:D29"/>
    <mergeCell ref="G29:I29"/>
    <mergeCell ref="E28:F28"/>
    <mergeCell ref="E45:F45"/>
    <mergeCell ref="B46:D46"/>
    <mergeCell ref="G46:I46"/>
    <mergeCell ref="C66:D66"/>
    <mergeCell ref="H66:I66"/>
  </mergeCells>
  <phoneticPr fontId="5" type="noConversion"/>
  <hyperlinks>
    <hyperlink ref="B74" r:id="rId1" xr:uid="{271DCBBC-5C48-4296-B4A2-8261715D3AD3}"/>
    <hyperlink ref="B77" r:id="rId2" xr:uid="{C51DA40F-95AA-4858-A966-5BBB873ADD6D}"/>
    <hyperlink ref="B81" r:id="rId3" display="Prec@1" xr:uid="{D4D2CAEC-016B-4C66-A925-8E990884C0C0}"/>
    <hyperlink ref="G81" r:id="rId4" display="Prec@1" xr:uid="{6D58949F-71E1-4BDB-A550-D892C346235C}"/>
    <hyperlink ref="G77" r:id="rId5" xr:uid="{AE1FD58E-FF9A-4E20-BBA5-2BC34DC4E5E7}"/>
    <hyperlink ref="G74" r:id="rId6" xr:uid="{9D33408E-84CA-40CF-8047-E6ED3B6A8A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SEM_5</vt:lpstr>
      <vt:lpstr>SEM_6</vt:lpstr>
      <vt:lpstr>SEM_8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Espinoza A</dc:creator>
  <cp:lastModifiedBy>Patricio Bastián Espinoza Acuña (patricio.espinoza.a)</cp:lastModifiedBy>
  <dcterms:created xsi:type="dcterms:W3CDTF">2015-06-05T18:19:34Z</dcterms:created>
  <dcterms:modified xsi:type="dcterms:W3CDTF">2025-06-29T01:08:18Z</dcterms:modified>
</cp:coreProperties>
</file>