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bast\Desktop\Semestre\Recuperación de Información Multimedia\C3\"/>
    </mc:Choice>
  </mc:AlternateContent>
  <xr:revisionPtr revIDLastSave="0" documentId="13_ncr:1_{B731D963-C954-45F8-9A1F-9F200B9EA51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MANA 9" sheetId="1" r:id="rId1"/>
    <sheet name="SEMANA 10" sheetId="2" r:id="rId2"/>
    <sheet name="SEMANA 11" sheetId="3" r:id="rId3"/>
    <sheet name="SEMANA 1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4" l="1"/>
  <c r="D92" i="3"/>
  <c r="D93" i="3"/>
  <c r="D91" i="3"/>
  <c r="C25" i="2"/>
  <c r="E25" i="2"/>
  <c r="E24" i="2"/>
  <c r="C24" i="2"/>
  <c r="E22" i="2"/>
  <c r="C22" i="2"/>
  <c r="C23" i="2" s="1"/>
  <c r="E23" i="2"/>
  <c r="C9" i="2"/>
  <c r="E9" i="2"/>
  <c r="E10" i="2"/>
  <c r="E11" i="2" s="1"/>
  <c r="C10" i="2"/>
  <c r="E88" i="1"/>
  <c r="E87" i="1"/>
  <c r="H65" i="1"/>
  <c r="H66" i="1"/>
  <c r="H67" i="1"/>
  <c r="H68" i="1"/>
  <c r="H69" i="1"/>
  <c r="H70" i="1"/>
  <c r="H71" i="1"/>
  <c r="I71" i="1" s="1"/>
  <c r="H72" i="1"/>
  <c r="I72" i="1" s="1"/>
  <c r="H64" i="1"/>
  <c r="G65" i="1"/>
  <c r="I65" i="1" s="1"/>
  <c r="G66" i="1"/>
  <c r="G67" i="1"/>
  <c r="G68" i="1"/>
  <c r="G69" i="1"/>
  <c r="I69" i="1" s="1"/>
  <c r="G70" i="1"/>
  <c r="G71" i="1"/>
  <c r="G72" i="1"/>
  <c r="G73" i="1"/>
  <c r="G64" i="1"/>
  <c r="H73" i="1"/>
  <c r="I73" i="1" s="1"/>
  <c r="I70" i="1"/>
  <c r="I68" i="1"/>
  <c r="I67" i="1"/>
  <c r="I66" i="1"/>
  <c r="D75" i="1"/>
  <c r="D65" i="1"/>
  <c r="D66" i="1"/>
  <c r="D67" i="1"/>
  <c r="D68" i="1"/>
  <c r="D69" i="1"/>
  <c r="D70" i="1"/>
  <c r="D71" i="1"/>
  <c r="D72" i="1"/>
  <c r="D73" i="1"/>
  <c r="D64" i="1"/>
  <c r="C73" i="1"/>
  <c r="C65" i="1"/>
  <c r="C66" i="1"/>
  <c r="C67" i="1"/>
  <c r="C68" i="1"/>
  <c r="C69" i="1"/>
  <c r="C70" i="1"/>
  <c r="C71" i="1"/>
  <c r="C72" i="1"/>
  <c r="C64" i="1"/>
  <c r="B72" i="1"/>
  <c r="B73" i="1"/>
  <c r="B65" i="1"/>
  <c r="B66" i="1"/>
  <c r="B67" i="1"/>
  <c r="B68" i="1"/>
  <c r="B69" i="1"/>
  <c r="B70" i="1"/>
  <c r="B71" i="1"/>
  <c r="B64" i="1"/>
  <c r="J37" i="1"/>
  <c r="J38" i="1"/>
  <c r="J39" i="1"/>
  <c r="J40" i="1"/>
  <c r="J41" i="1"/>
  <c r="J42" i="1"/>
  <c r="J43" i="1"/>
  <c r="J44" i="1"/>
  <c r="J45" i="1"/>
  <c r="J36" i="1"/>
  <c r="J50" i="1"/>
  <c r="J51" i="1"/>
  <c r="J52" i="1"/>
  <c r="J53" i="1"/>
  <c r="J54" i="1"/>
  <c r="J55" i="1"/>
  <c r="J56" i="1"/>
  <c r="J57" i="1"/>
  <c r="J58" i="1"/>
  <c r="J49" i="1"/>
  <c r="M35" i="1"/>
  <c r="M48" i="1"/>
  <c r="J24" i="1"/>
  <c r="J25" i="1"/>
  <c r="J26" i="1"/>
  <c r="J27" i="1"/>
  <c r="J28" i="1"/>
  <c r="J29" i="1"/>
  <c r="J30" i="1"/>
  <c r="J31" i="1"/>
  <c r="J32" i="1"/>
  <c r="J23" i="1"/>
  <c r="M22" i="1"/>
  <c r="I58" i="1"/>
  <c r="I50" i="1"/>
  <c r="I51" i="1"/>
  <c r="I52" i="1"/>
  <c r="I53" i="1"/>
  <c r="I54" i="1"/>
  <c r="I55" i="1"/>
  <c r="I56" i="1"/>
  <c r="I57" i="1"/>
  <c r="I49" i="1"/>
  <c r="I37" i="1"/>
  <c r="I38" i="1"/>
  <c r="I39" i="1"/>
  <c r="I40" i="1"/>
  <c r="I41" i="1"/>
  <c r="I42" i="1"/>
  <c r="I43" i="1"/>
  <c r="I44" i="1"/>
  <c r="I45" i="1"/>
  <c r="I36" i="1"/>
  <c r="I24" i="1"/>
  <c r="I25" i="1"/>
  <c r="I26" i="1"/>
  <c r="I27" i="1"/>
  <c r="I28" i="1"/>
  <c r="I29" i="1"/>
  <c r="I30" i="1"/>
  <c r="I31" i="1"/>
  <c r="I32" i="1"/>
  <c r="I23" i="1"/>
  <c r="H50" i="1"/>
  <c r="H51" i="1"/>
  <c r="H52" i="1"/>
  <c r="H53" i="1"/>
  <c r="H54" i="1"/>
  <c r="H55" i="1"/>
  <c r="H56" i="1"/>
  <c r="H57" i="1"/>
  <c r="H58" i="1"/>
  <c r="H49" i="1"/>
  <c r="H37" i="1"/>
  <c r="H38" i="1"/>
  <c r="H39" i="1"/>
  <c r="H40" i="1"/>
  <c r="H41" i="1"/>
  <c r="H42" i="1"/>
  <c r="H43" i="1"/>
  <c r="H44" i="1"/>
  <c r="H45" i="1"/>
  <c r="H36" i="1"/>
  <c r="H32" i="1"/>
  <c r="H31" i="1"/>
  <c r="H30" i="1"/>
  <c r="H29" i="1"/>
  <c r="H28" i="1"/>
  <c r="H27" i="1"/>
  <c r="H26" i="1"/>
  <c r="H25" i="1"/>
  <c r="H24" i="1"/>
  <c r="H23" i="1"/>
  <c r="G51" i="1"/>
  <c r="G49" i="1"/>
  <c r="G44" i="1"/>
  <c r="G39" i="1"/>
  <c r="G40" i="1"/>
  <c r="G41" i="1"/>
  <c r="G38" i="1"/>
  <c r="G32" i="1"/>
  <c r="G30" i="1"/>
  <c r="G29" i="1"/>
  <c r="G24" i="1"/>
  <c r="G23" i="1"/>
  <c r="E58" i="1"/>
  <c r="E57" i="1"/>
  <c r="E56" i="1"/>
  <c r="E55" i="1"/>
  <c r="E54" i="1"/>
  <c r="E53" i="1"/>
  <c r="E52" i="1"/>
  <c r="E51" i="1"/>
  <c r="E50" i="1"/>
  <c r="E49" i="1"/>
  <c r="E45" i="1"/>
  <c r="E44" i="1"/>
  <c r="E43" i="1"/>
  <c r="E42" i="1"/>
  <c r="E41" i="1"/>
  <c r="E40" i="1"/>
  <c r="E39" i="1"/>
  <c r="E38" i="1"/>
  <c r="E37" i="1"/>
  <c r="E36" i="1"/>
  <c r="E23" i="1"/>
  <c r="E24" i="1"/>
  <c r="E25" i="1"/>
  <c r="E26" i="1"/>
  <c r="E27" i="1"/>
  <c r="E28" i="1"/>
  <c r="E29" i="1"/>
  <c r="E30" i="1"/>
  <c r="E31" i="1"/>
  <c r="E32" i="1"/>
  <c r="E8" i="1"/>
  <c r="E9" i="1"/>
  <c r="E10" i="1"/>
  <c r="E11" i="1"/>
  <c r="E12" i="1"/>
  <c r="E13" i="1"/>
  <c r="E14" i="1"/>
  <c r="E15" i="1"/>
  <c r="E16" i="1"/>
  <c r="E7" i="1"/>
  <c r="C11" i="2" l="1"/>
  <c r="I64" i="1"/>
  <c r="I7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<sst xmlns="http://schemas.openxmlformats.org/spreadsheetml/2006/main" count="298" uniqueCount="189">
  <si>
    <t>SEMANA 9</t>
  </si>
  <si>
    <t>Patricio Espinoza A.</t>
  </si>
  <si>
    <t>P1</t>
  </si>
  <si>
    <t>a)</t>
  </si>
  <si>
    <t>ID</t>
  </si>
  <si>
    <t>Documentos</t>
  </si>
  <si>
    <t>Palabra</t>
  </si>
  <si>
    <t>artificial</t>
  </si>
  <si>
    <t>es</t>
  </si>
  <si>
    <t>inteligencia</t>
  </si>
  <si>
    <t>mi</t>
  </si>
  <si>
    <t>mucha</t>
  </si>
  <si>
    <t>perro</t>
  </si>
  <si>
    <t>satélite</t>
  </si>
  <si>
    <t>Suchai</t>
  </si>
  <si>
    <t>tiene</t>
  </si>
  <si>
    <t>un</t>
  </si>
  <si>
    <t>IDF</t>
  </si>
  <si>
    <t>N</t>
  </si>
  <si>
    <t>IDF = log(N/ni)</t>
  </si>
  <si>
    <t>b)</t>
  </si>
  <si>
    <t>D1 = Suchai es un satélite artificial</t>
  </si>
  <si>
    <t>D2 = mi perro tiene mucha inteligencia</t>
  </si>
  <si>
    <t>Q = inteligencia artificial</t>
  </si>
  <si>
    <t>freq</t>
  </si>
  <si>
    <t>TF</t>
  </si>
  <si>
    <t>W</t>
  </si>
  <si>
    <t>W^2</t>
  </si>
  <si>
    <t>Norma</t>
  </si>
  <si>
    <r>
      <t>W</t>
    </r>
    <r>
      <rPr>
        <b/>
        <sz val="8"/>
        <color theme="1"/>
        <rFont val="Calibri"/>
        <family val="2"/>
        <scheme val="minor"/>
      </rPr>
      <t>ij</t>
    </r>
    <r>
      <rPr>
        <b/>
        <sz val="11"/>
        <color theme="1"/>
        <rFont val="Calibri"/>
        <family val="2"/>
        <scheme val="minor"/>
      </rPr>
      <t>^2</t>
    </r>
  </si>
  <si>
    <r>
      <t>W</t>
    </r>
    <r>
      <rPr>
        <b/>
        <sz val="8"/>
        <color theme="1"/>
        <rFont val="Calibri"/>
        <family val="2"/>
        <scheme val="minor"/>
      </rPr>
      <t>ij</t>
    </r>
  </si>
  <si>
    <r>
      <t>TF</t>
    </r>
    <r>
      <rPr>
        <b/>
        <sz val="8"/>
        <color theme="1"/>
        <rFont val="Calibri"/>
        <family val="2"/>
        <scheme val="minor"/>
      </rPr>
      <t>ij</t>
    </r>
  </si>
  <si>
    <r>
      <t>freq</t>
    </r>
    <r>
      <rPr>
        <b/>
        <sz val="8"/>
        <color theme="1"/>
        <rFont val="Calibri"/>
        <family val="2"/>
        <scheme val="minor"/>
      </rPr>
      <t>ij</t>
    </r>
  </si>
  <si>
    <r>
      <t>IDF</t>
    </r>
    <r>
      <rPr>
        <b/>
        <sz val="8"/>
        <color theme="1"/>
        <rFont val="Calibri"/>
        <family val="2"/>
        <scheme val="minor"/>
      </rPr>
      <t>i</t>
    </r>
  </si>
  <si>
    <r>
      <t>d</t>
    </r>
    <r>
      <rPr>
        <b/>
        <sz val="8"/>
        <color theme="1"/>
        <rFont val="Calibri"/>
        <family val="2"/>
        <scheme val="minor"/>
      </rPr>
      <t>j</t>
    </r>
  </si>
  <si>
    <t>c)</t>
  </si>
  <si>
    <t>Similitud Q y D1</t>
  </si>
  <si>
    <r>
      <t>d</t>
    </r>
    <r>
      <rPr>
        <b/>
        <sz val="8"/>
        <color theme="1"/>
        <rFont val="Calibri"/>
        <family val="2"/>
        <scheme val="minor"/>
      </rPr>
      <t xml:space="preserve">j </t>
    </r>
    <r>
      <rPr>
        <b/>
        <sz val="11"/>
        <color theme="1"/>
        <rFont val="Calibri"/>
        <family val="2"/>
        <scheme val="minor"/>
      </rPr>
      <t>D1</t>
    </r>
  </si>
  <si>
    <r>
      <t>d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Q</t>
    </r>
  </si>
  <si>
    <r>
      <t>d</t>
    </r>
    <r>
      <rPr>
        <b/>
        <sz val="8"/>
        <color theme="1"/>
        <rFont val="Calibri"/>
        <family val="2"/>
        <scheme val="minor"/>
      </rPr>
      <t xml:space="preserve">j </t>
    </r>
    <r>
      <rPr>
        <b/>
        <sz val="11"/>
        <color theme="1"/>
        <rFont val="Calibri"/>
        <family val="2"/>
        <scheme val="minor"/>
      </rPr>
      <t>Q x d</t>
    </r>
    <r>
      <rPr>
        <b/>
        <sz val="8"/>
        <color theme="1"/>
        <rFont val="Calibri"/>
        <family val="2"/>
        <scheme val="minor"/>
      </rPr>
      <t xml:space="preserve">j </t>
    </r>
    <r>
      <rPr>
        <b/>
        <sz val="11"/>
        <color theme="1"/>
        <rFont val="Calibri"/>
        <family val="2"/>
        <scheme val="minor"/>
      </rPr>
      <t>D1</t>
    </r>
  </si>
  <si>
    <t>Similitud Coseno</t>
  </si>
  <si>
    <r>
      <t>d</t>
    </r>
    <r>
      <rPr>
        <b/>
        <sz val="8"/>
        <color theme="1"/>
        <rFont val="Calibri"/>
        <family val="2"/>
        <scheme val="minor"/>
      </rPr>
      <t xml:space="preserve">j </t>
    </r>
    <r>
      <rPr>
        <b/>
        <sz val="11"/>
        <color theme="1"/>
        <rFont val="Calibri"/>
        <family val="2"/>
        <scheme val="minor"/>
      </rPr>
      <t>D2</t>
    </r>
  </si>
  <si>
    <t>El documento más similar a Q es el D1 ya que coinciden en la palabra artificial (la que se encontraba en un solo documento)</t>
  </si>
  <si>
    <t>El documento D2 obtuvo una similitud coseno menor debido a la coincidencia de la palabra inteligencia, la cual se encontraba</t>
  </si>
  <si>
    <t>en 10 documentos</t>
  </si>
  <si>
    <t>d)</t>
  </si>
  <si>
    <t>Distancia Euclidiana entre Q y D1</t>
  </si>
  <si>
    <t>Distancia Euclidiana entre Q y D2</t>
  </si>
  <si>
    <t>El documento más cercano a Q es D1 puesto que tiene una distancia euclidiana menor con respecto a la de D2.</t>
  </si>
  <si>
    <t>SEMANA 10</t>
  </si>
  <si>
    <t>Tokens</t>
  </si>
  <si>
    <t>Vocab</t>
  </si>
  <si>
    <t>n-gram</t>
  </si>
  <si>
    <t>1-grama</t>
  </si>
  <si>
    <t>2-grama</t>
  </si>
  <si>
    <t>3-grama</t>
  </si>
  <si>
    <t>Combinaciones</t>
  </si>
  <si>
    <t>Términos totales</t>
  </si>
  <si>
    <t>Total</t>
  </si>
  <si>
    <t>La cantidad de términos totales serán de 99.999 al usar unigramas y bigramas</t>
  </si>
  <si>
    <t>Cota superior de un vector TF-IDF: 40.200</t>
  </si>
  <si>
    <t>La cota superior de un vector TF-IDF estará dada por las combinaciones del vocabulario (respecto a los n-grams)</t>
  </si>
  <si>
    <t>donde cada una representará una dimensión (el valor en esta dimensión puede variar).</t>
  </si>
  <si>
    <t>En este casi se considerán las dimensiones para unigramas y bigramas.</t>
  </si>
  <si>
    <t>La cantidad de términos totales serán de 149.997 al usar unigramas y bigramas</t>
  </si>
  <si>
    <t>Cota superior de un vector TF-IDF: 80.200</t>
  </si>
  <si>
    <t>si n-gramas representa las palabras de una matriz a partir de dimensiones m x d. Con M la cantidad de palabras de una frase y d una dimension arbitraria. Cada fila intenta capturar las relaciones entre las palabras del vocabulario. [no se] ayudaria cuando se busca entrenar redes neuronales. CBOW representa las palabras en funcion de su rareza. No captura relaciones entre palabras y correrla ocuparla para modelos de lenguajes más sencillos.</t>
  </si>
  <si>
    <t>P2</t>
  </si>
  <si>
    <t>salos</t>
  </si>
  <si>
    <t>zorros</t>
  </si>
  <si>
    <t>salsas</t>
  </si>
  <si>
    <t xml:space="preserve">" " </t>
  </si>
  <si>
    <t>" "</t>
  </si>
  <si>
    <t>s</t>
  </si>
  <si>
    <t>a</t>
  </si>
  <si>
    <t>l</t>
  </si>
  <si>
    <t>o</t>
  </si>
  <si>
    <t>z</t>
  </si>
  <si>
    <t>r</t>
  </si>
  <si>
    <t>El costo de inserción de un carácter es 2.</t>
  </si>
  <si>
    <t>El costo de borrado de un carácter es 2.</t>
  </si>
  <si>
    <t>El costo de reemplazo entre z y s es 0.3.</t>
  </si>
  <si>
    <t>El costo de reemplazo entre vocales es 0.5.</t>
  </si>
  <si>
    <t>El costo de reemplazo entre el resto de caracteres es 1.</t>
  </si>
  <si>
    <t xml:space="preserve">Distancia de edición </t>
  </si>
  <si>
    <t>Candidata 1</t>
  </si>
  <si>
    <t>Candidata 2</t>
  </si>
  <si>
    <t>P3</t>
  </si>
  <si>
    <t>Suponga que tiene un dataset de 20.000 documentos con un vocabulario de 5.000 términos distintos</t>
  </si>
  <si>
    <t xml:space="preserve">La ventaja de LSA desde el punto de vista de la efectividad es que permite capturar las relaciones semánticas entre términos, </t>
  </si>
  <si>
    <t>es decir, aquellos que se relacionan. Esto da más precisión y relevancia al compararse con TF-IDF en donde cada término es independiente.</t>
  </si>
  <si>
    <t>La ventaja de LSA desde el punto de vista de la eficiencia es que se aplica una reducción de la dimensionalidad mediante SVD, por tanto,</t>
  </si>
  <si>
    <t>las matrices tienen un tamaño final menor y el cálculo tiene un coste asociado menor. Cuando tenemos corpus grandes esto permite que LSA sea mejor que TF-IDF.</t>
  </si>
  <si>
    <r>
      <t>A</t>
    </r>
    <r>
      <rPr>
        <sz val="11"/>
        <color theme="1"/>
        <rFont val="Calibri"/>
        <family val="2"/>
        <scheme val="minor"/>
      </rPr>
      <t xml:space="preserve"> es una matriz de </t>
    </r>
    <r>
      <rPr>
        <b/>
        <sz val="11"/>
        <color theme="1"/>
        <rFont val="Calibri"/>
        <family val="2"/>
        <scheme val="minor"/>
      </rPr>
      <t>20.000 documentos × 5.000 términos.</t>
    </r>
  </si>
  <si>
    <t>20.000 x 20.000</t>
  </si>
  <si>
    <t>Dimensión</t>
  </si>
  <si>
    <t xml:space="preserve">Representa una matriz de similitud entre los 20.000 documentos al comparar los términos comunes entre ellos. </t>
  </si>
  <si>
    <t>Representa una matriz de similitud entre los 5.000 términos obtenida a partir de los documentos comunes</t>
  </si>
  <si>
    <t>en los que están presentes. En este caso cada celda representa la similitud entre dos términos C_i y C_j.</t>
  </si>
  <si>
    <t>5.000 x 5.000</t>
  </si>
  <si>
    <t>Cumple con la propiedad de simetría donde (B_i,B_j) = (B_j,B_i) [Documentos i y j].</t>
  </si>
  <si>
    <t>SEMANA 12</t>
  </si>
  <si>
    <t>SEMANA 11</t>
  </si>
  <si>
    <t>Inicial</t>
  </si>
  <si>
    <t>Insertar 35</t>
  </si>
  <si>
    <t>Insertar 55</t>
  </si>
  <si>
    <t>Insertar 45</t>
  </si>
  <si>
    <t>Insertar 17</t>
  </si>
  <si>
    <t>Insertar 21</t>
  </si>
  <si>
    <t>P2)</t>
  </si>
  <si>
    <t>Consulta</t>
  </si>
  <si>
    <t>Consultado</t>
  </si>
  <si>
    <t>Cercano</t>
  </si>
  <si>
    <t>A</t>
  </si>
  <si>
    <t>B</t>
  </si>
  <si>
    <t>C</t>
  </si>
  <si>
    <t>h(x)</t>
  </si>
  <si>
    <t>El resultado más cercano para el valor consultado 70 es 92.</t>
  </si>
  <si>
    <t>El resultado más cercano para el valor consultado 75 es 72.</t>
  </si>
  <si>
    <t>El resultado más cercano para el valor consultado 87 es 84.</t>
  </si>
  <si>
    <t>Se visita</t>
  </si>
  <si>
    <t>Vectores</t>
  </si>
  <si>
    <t>Candidatos</t>
  </si>
  <si>
    <t>Ocupación mínima m=2 y ocupación máxima M=5</t>
  </si>
  <si>
    <t>APL</t>
  </si>
  <si>
    <t>R1, R3, R2</t>
  </si>
  <si>
    <t>Primero se determina el orden de búsqueda en las regiones en el Active Page List (mip-heap) mediante una prioridad basada en el MINDIST (distancia euclidiana)</t>
  </si>
  <si>
    <t>R1 es la región más cercana, luego esta R3 y finalmente R2 como la más lejana.</t>
  </si>
  <si>
    <t>Se agrega</t>
  </si>
  <si>
    <t>R1</t>
  </si>
  <si>
    <t>-</t>
  </si>
  <si>
    <t>Se vuelve a ordenar el ALP según MINDIST para las regiones R3, R2, R11, R12 y R13</t>
  </si>
  <si>
    <t>R13, R3, R2, R12, R11</t>
  </si>
  <si>
    <t>N° MINDIST</t>
  </si>
  <si>
    <t>R13</t>
  </si>
  <si>
    <t>Se visita la región 13, en donde se encuentran los vectores B, F y J. Mediante 3 comparaciones de MINDIST, se obtiene que el vector J es el más cercano</t>
  </si>
  <si>
    <t>B, F, J</t>
  </si>
  <si>
    <t>R3</t>
  </si>
  <si>
    <t>* Cuando una región se visita, esta sale del APL</t>
  </si>
  <si>
    <t>Se pasa a la siguiente región R3. Como el MINDIST de R3 es menor a MINDIST de q a J, no la descartamos y procedemos a visitarla</t>
  </si>
  <si>
    <t>Se agregan las zonas 31,32,33 y 34 ordenadas respecto a su MINDIST</t>
  </si>
  <si>
    <t>Luego se visita R1 y por tanto se agregarán R11, R12 y R13. Se calcula el MINDIST de estas 3 regiones</t>
  </si>
  <si>
    <t>R31, R32, R33, R34</t>
  </si>
  <si>
    <t>R11, R12, R13</t>
  </si>
  <si>
    <t>R31, R2, R32, R12, R11, R34, R33</t>
  </si>
  <si>
    <t>R31</t>
  </si>
  <si>
    <t>N, T</t>
  </si>
  <si>
    <t>B,F -&gt; J, F</t>
  </si>
  <si>
    <t>R3, R2, R12, R11</t>
  </si>
  <si>
    <t>J, F</t>
  </si>
  <si>
    <t>R2, R32, R12, R11, R34, R33</t>
  </si>
  <si>
    <t>R2</t>
  </si>
  <si>
    <t>J, N</t>
  </si>
  <si>
    <t>Se visita la zona R31 con vectores N y T, se aplica MINDIST a ambos vectores. N es menor a F y se actualizan los 2 más cercanos. T es mayor y no es candidato</t>
  </si>
  <si>
    <t>R21, R22, R23</t>
  </si>
  <si>
    <t>Se visita la zona R2, se calcula el MINDIST de las zonas R21, R22 y R23 para ordenarlas en el ALP</t>
  </si>
  <si>
    <t>R21</t>
  </si>
  <si>
    <t>R21, R32, R12, R11, R34, R23,R33, R22</t>
  </si>
  <si>
    <t xml:space="preserve">C, K </t>
  </si>
  <si>
    <t>J, K</t>
  </si>
  <si>
    <t>Se visita la zona R21 y se calculan las MINDIST de los vectores C  y K. C está a una mayor distancia que los candidatos. K está más cerca que N, así que lo reemplaza.</t>
  </si>
  <si>
    <t>R32, R12, R11, R34, R23, R33, R22</t>
  </si>
  <si>
    <t>Las zonas R32, R12, R11, R34, R23, R33, R22 están fuera del rango de MINDIST de los vectores J y K, así que quedan descartadas.</t>
  </si>
  <si>
    <t>En total para una búsqueda 2-nn por prioridad para el árbol propuesto se realizaron 17 MINDIST.</t>
  </si>
  <si>
    <t>Se descartan</t>
  </si>
  <si>
    <t>Para el algoritmo linear scan se realizarian 4 operaciones en donde se agranda el radio R de búsqueda, una vez en el 4to radio, se obtienen los vectores a J y K</t>
  </si>
  <si>
    <t>En base al radio obtenido para el vector encontrado, se puede ir recorriendo el resto de zonas, en donde,</t>
  </si>
  <si>
    <t>para aquellas más lejanas a la MINDIST obtenida, se descartarán.</t>
  </si>
  <si>
    <t>Parametro de aproximacion c</t>
  </si>
  <si>
    <t>c = 1</t>
  </si>
  <si>
    <t>c = 2</t>
  </si>
  <si>
    <t>c = 3</t>
  </si>
  <si>
    <t>c = 4</t>
  </si>
  <si>
    <t>c = 5</t>
  </si>
  <si>
    <t>c = 6</t>
  </si>
  <si>
    <t>Vector</t>
  </si>
  <si>
    <t>G</t>
  </si>
  <si>
    <t>Se visita la región en donde esta q puesta MINDIST = 0, el vector más cercano es G</t>
  </si>
  <si>
    <t>La 2da región más cercana es donde se encuentra el vector B (más cercano que G)</t>
  </si>
  <si>
    <t>Se busca al vecino más cercano partiendo en la hoja que contiene a q (sirve para determinar MINDIST con distancia euclidiana)</t>
  </si>
  <si>
    <t>El orden para recorrer zonas esta dado por el ALP, determinado por la MINDIST entre q y cada zona</t>
  </si>
  <si>
    <t>ALP</t>
  </si>
  <si>
    <t>R0, R1, R2, R3, R4, R5, R6, R7</t>
  </si>
  <si>
    <t># Las regiones son los números en amarillo</t>
  </si>
  <si>
    <t>En la 3ra región el vector J está más cercano</t>
  </si>
  <si>
    <t>J</t>
  </si>
  <si>
    <t>En la 3ra región el vector H está más lejos que J. Se mantiene .</t>
  </si>
  <si>
    <t>En la 3ra región el vector I está más lejos que J. Se mantiene J</t>
  </si>
  <si>
    <t>La 4ta región esta dentro de MINDIST(J), y MINDIST(C) &lt; MINDIST(J).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</si>
</sst>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0" borderId="3" xfId="0" applyFont="1" applyBorder="1"/>
    <xf numFmtId="0" fontId="3" fillId="0" borderId="0" xfId="0" applyFont="1"/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1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7857</xdr:colOff>
      <xdr:row>4</xdr:row>
      <xdr:rowOff>9539</xdr:rowOff>
    </xdr:from>
    <xdr:to>
      <xdr:col>10</xdr:col>
      <xdr:colOff>585195</xdr:colOff>
      <xdr:row>7</xdr:row>
      <xdr:rowOff>26375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DF9D36-2AC2-6D43-0C61-633F19690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4331" y="731434"/>
          <a:ext cx="1185601" cy="558257"/>
        </a:xfrm>
        <a:prstGeom prst="rect">
          <a:avLst/>
        </a:prstGeom>
      </xdr:spPr>
    </xdr:pic>
    <xdr:clientData/>
  </xdr:twoCellAnchor>
  <xdr:twoCellAnchor editAs="oneCell">
    <xdr:from>
      <xdr:col>9</xdr:col>
      <xdr:colOff>31423</xdr:colOff>
      <xdr:row>8</xdr:row>
      <xdr:rowOff>33423</xdr:rowOff>
    </xdr:from>
    <xdr:to>
      <xdr:col>12</xdr:col>
      <xdr:colOff>530554</xdr:colOff>
      <xdr:row>11</xdr:row>
      <xdr:rowOff>17917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F22A6C-5E5D-5E1D-C582-D36AF244B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7897" y="1477212"/>
          <a:ext cx="2323919" cy="525916"/>
        </a:xfrm>
        <a:prstGeom prst="rect">
          <a:avLst/>
        </a:prstGeom>
      </xdr:spPr>
    </xdr:pic>
    <xdr:clientData/>
  </xdr:twoCellAnchor>
  <xdr:twoCellAnchor editAs="oneCell">
    <xdr:from>
      <xdr:col>9</xdr:col>
      <xdr:colOff>15711</xdr:colOff>
      <xdr:row>11</xdr:row>
      <xdr:rowOff>80556</xdr:rowOff>
    </xdr:from>
    <xdr:to>
      <xdr:col>10</xdr:col>
      <xdr:colOff>532471</xdr:colOff>
      <xdr:row>15</xdr:row>
      <xdr:rowOff>166969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5B735B-8430-80F7-C00C-44B16CB37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2185" y="2065767"/>
          <a:ext cx="1125023" cy="808307"/>
        </a:xfrm>
        <a:prstGeom prst="rect">
          <a:avLst/>
        </a:prstGeom>
      </xdr:spPr>
    </xdr:pic>
    <xdr:clientData/>
  </xdr:twoCellAnchor>
  <xdr:twoCellAnchor editAs="oneCell">
    <xdr:from>
      <xdr:col>14</xdr:col>
      <xdr:colOff>39278</xdr:colOff>
      <xdr:row>4</xdr:row>
      <xdr:rowOff>10060</xdr:rowOff>
    </xdr:from>
    <xdr:to>
      <xdr:col>15</xdr:col>
      <xdr:colOff>502938</xdr:colOff>
      <xdr:row>9</xdr:row>
      <xdr:rowOff>68455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1AAE9C0-202C-0FA4-B501-78A21AD70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57067" y="731955"/>
          <a:ext cx="1071924" cy="960763"/>
        </a:xfrm>
        <a:prstGeom prst="rect">
          <a:avLst/>
        </a:prstGeom>
      </xdr:spPr>
    </xdr:pic>
    <xdr:clientData/>
  </xdr:twoCellAnchor>
  <xdr:twoCellAnchor editAs="oneCell">
    <xdr:from>
      <xdr:col>13</xdr:col>
      <xdr:colOff>597031</xdr:colOff>
      <xdr:row>10</xdr:row>
      <xdr:rowOff>2205</xdr:rowOff>
    </xdr:from>
    <xdr:to>
      <xdr:col>17</xdr:col>
      <xdr:colOff>141828</xdr:colOff>
      <xdr:row>15</xdr:row>
      <xdr:rowOff>80557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21BF5B1-B3B7-B066-725C-D8F2541E6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6557" y="1806942"/>
          <a:ext cx="1977849" cy="9807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7</xdr:col>
      <xdr:colOff>36521</xdr:colOff>
      <xdr:row>84</xdr:row>
      <xdr:rowOff>50811</xdr:rowOff>
    </xdr:to>
    <xdr:pic>
      <xdr:nvPicPr>
        <xdr:cNvPr id="8" name="Picture 11">
          <a:extLst>
            <a:ext uri="{FF2B5EF4-FFF2-40B4-BE49-F238E27FC236}">
              <a16:creationId xmlns:a16="http://schemas.microsoft.com/office/drawing/2014/main" id="{D015513D-4CD6-44D3-A047-4FEB0228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375" y="15374938"/>
          <a:ext cx="3894146" cy="415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782876</xdr:colOff>
      <xdr:row>4</xdr:row>
      <xdr:rowOff>10439</xdr:rowOff>
    </xdr:from>
    <xdr:to>
      <xdr:col>6</xdr:col>
      <xdr:colOff>21581</xdr:colOff>
      <xdr:row>11</xdr:row>
      <xdr:rowOff>60359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F14F407-FFCB-D35D-E4AF-43AD7986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876" y="845507"/>
          <a:ext cx="3990975" cy="1495425"/>
        </a:xfrm>
        <a:prstGeom prst="rect">
          <a:avLst/>
        </a:prstGeom>
      </xdr:spPr>
    </xdr:pic>
    <xdr:clientData/>
  </xdr:twoCellAnchor>
  <xdr:twoCellAnchor editAs="oneCell">
    <xdr:from>
      <xdr:col>6</xdr:col>
      <xdr:colOff>782878</xdr:colOff>
      <xdr:row>4</xdr:row>
      <xdr:rowOff>31315</xdr:rowOff>
    </xdr:from>
    <xdr:to>
      <xdr:col>12</xdr:col>
      <xdr:colOff>402582</xdr:colOff>
      <xdr:row>11</xdr:row>
      <xdr:rowOff>98380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CDDEA60-CA24-8C1F-444F-A1B564ED3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2768" y="866383"/>
          <a:ext cx="4371975" cy="14954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3810</xdr:rowOff>
    </xdr:from>
    <xdr:to>
      <xdr:col>19</xdr:col>
      <xdr:colOff>626380</xdr:colOff>
      <xdr:row>11</xdr:row>
      <xdr:rowOff>55140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5527187-CC61-9768-A1CD-637A5A768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2945" y="930214"/>
          <a:ext cx="4609813" cy="1451270"/>
        </a:xfrm>
        <a:prstGeom prst="rect">
          <a:avLst/>
        </a:prstGeom>
      </xdr:spPr>
    </xdr:pic>
    <xdr:clientData/>
  </xdr:twoCellAnchor>
  <xdr:twoCellAnchor>
    <xdr:from>
      <xdr:col>6</xdr:col>
      <xdr:colOff>13048</xdr:colOff>
      <xdr:row>6</xdr:row>
      <xdr:rowOff>26095</xdr:rowOff>
    </xdr:from>
    <xdr:to>
      <xdr:col>6</xdr:col>
      <xdr:colOff>726875</xdr:colOff>
      <xdr:row>8</xdr:row>
      <xdr:rowOff>152764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6D88CC43-29A2-4460-8425-7238E73CFFFF}"/>
            </a:ext>
          </a:extLst>
        </xdr:cNvPr>
        <xdr:cNvSpPr/>
      </xdr:nvSpPr>
      <xdr:spPr>
        <a:xfrm>
          <a:off x="4788596" y="1200410"/>
          <a:ext cx="713827" cy="49201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13048</xdr:colOff>
      <xdr:row>6</xdr:row>
      <xdr:rowOff>26095</xdr:rowOff>
    </xdr:from>
    <xdr:to>
      <xdr:col>6</xdr:col>
      <xdr:colOff>728780</xdr:colOff>
      <xdr:row>8</xdr:row>
      <xdr:rowOff>150859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A06A19D0-DADC-4D03-949D-F9D3E7CC6D82}"/>
            </a:ext>
          </a:extLst>
        </xdr:cNvPr>
        <xdr:cNvSpPr/>
      </xdr:nvSpPr>
      <xdr:spPr>
        <a:xfrm>
          <a:off x="4788596" y="1200410"/>
          <a:ext cx="715732" cy="49010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602110</xdr:colOff>
      <xdr:row>6</xdr:row>
      <xdr:rowOff>57619</xdr:rowOff>
    </xdr:from>
    <xdr:to>
      <xdr:col>13</xdr:col>
      <xdr:colOff>521917</xdr:colOff>
      <xdr:row>9</xdr:row>
      <xdr:rowOff>14952</xdr:rowOff>
    </xdr:to>
    <xdr:sp macro="" textlink="">
      <xdr:nvSpPr>
        <xdr:cNvPr id="5" name="Flecha: a la derecha 4">
          <a:extLst>
            <a:ext uri="{FF2B5EF4-FFF2-40B4-BE49-F238E27FC236}">
              <a16:creationId xmlns:a16="http://schemas.microsoft.com/office/drawing/2014/main" id="{210D904E-8ED8-491E-BFDA-630E2B28DD9D}"/>
            </a:ext>
          </a:extLst>
        </xdr:cNvPr>
        <xdr:cNvSpPr/>
      </xdr:nvSpPr>
      <xdr:spPr>
        <a:xfrm>
          <a:off x="10153206" y="1231934"/>
          <a:ext cx="715732" cy="5053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</xdr:col>
      <xdr:colOff>13048</xdr:colOff>
      <xdr:row>18</xdr:row>
      <xdr:rowOff>89430</xdr:rowOff>
    </xdr:from>
    <xdr:to>
      <xdr:col>7</xdr:col>
      <xdr:colOff>224790</xdr:colOff>
      <xdr:row>26</xdr:row>
      <xdr:rowOff>117770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E50A5C-E2F7-4453-B20D-303056F40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973" y="3455800"/>
          <a:ext cx="4987290" cy="1489710"/>
        </a:xfrm>
        <a:prstGeom prst="rect">
          <a:avLst/>
        </a:prstGeom>
      </xdr:spPr>
    </xdr:pic>
    <xdr:clientData/>
  </xdr:twoCellAnchor>
  <xdr:twoCellAnchor>
    <xdr:from>
      <xdr:col>7</xdr:col>
      <xdr:colOff>408296</xdr:colOff>
      <xdr:row>20</xdr:row>
      <xdr:rowOff>165812</xdr:rowOff>
    </xdr:from>
    <xdr:to>
      <xdr:col>8</xdr:col>
      <xdr:colOff>322389</xdr:colOff>
      <xdr:row>23</xdr:row>
      <xdr:rowOff>115525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84F68488-6385-40A6-A198-FA59E7AB9AC0}"/>
            </a:ext>
          </a:extLst>
        </xdr:cNvPr>
        <xdr:cNvSpPr/>
      </xdr:nvSpPr>
      <xdr:spPr>
        <a:xfrm>
          <a:off x="5979769" y="3897524"/>
          <a:ext cx="710017" cy="49772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8</xdr:col>
      <xdr:colOff>409914</xdr:colOff>
      <xdr:row>18</xdr:row>
      <xdr:rowOff>102478</xdr:rowOff>
    </xdr:from>
    <xdr:to>
      <xdr:col>15</xdr:col>
      <xdr:colOff>361036</xdr:colOff>
      <xdr:row>26</xdr:row>
      <xdr:rowOff>134628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2B31272-8ADF-C6AA-A621-BC620F74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7311" y="3703711"/>
          <a:ext cx="5534025" cy="1485900"/>
        </a:xfrm>
        <a:prstGeom prst="rect">
          <a:avLst/>
        </a:prstGeom>
      </xdr:spPr>
    </xdr:pic>
    <xdr:clientData/>
  </xdr:twoCellAnchor>
  <xdr:twoCellAnchor>
    <xdr:from>
      <xdr:col>15</xdr:col>
      <xdr:colOff>602111</xdr:colOff>
      <xdr:row>20</xdr:row>
      <xdr:rowOff>169622</xdr:rowOff>
    </xdr:from>
    <xdr:to>
      <xdr:col>16</xdr:col>
      <xdr:colOff>520013</xdr:colOff>
      <xdr:row>23</xdr:row>
      <xdr:rowOff>111715</xdr:rowOff>
    </xdr:to>
    <xdr:sp macro="" textlink="">
      <xdr:nvSpPr>
        <xdr:cNvPr id="11" name="Flecha: a la derecha 10">
          <a:extLst>
            <a:ext uri="{FF2B5EF4-FFF2-40B4-BE49-F238E27FC236}">
              <a16:creationId xmlns:a16="http://schemas.microsoft.com/office/drawing/2014/main" id="{A7E6310C-7595-4F66-96F9-4E6915F341DC}"/>
            </a:ext>
          </a:extLst>
        </xdr:cNvPr>
        <xdr:cNvSpPr/>
      </xdr:nvSpPr>
      <xdr:spPr>
        <a:xfrm>
          <a:off x="12540981" y="3901334"/>
          <a:ext cx="713827" cy="49010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17</xdr:col>
      <xdr:colOff>46763</xdr:colOff>
      <xdr:row>17</xdr:row>
      <xdr:rowOff>65239</xdr:rowOff>
    </xdr:from>
    <xdr:to>
      <xdr:col>24</xdr:col>
      <xdr:colOff>58845</xdr:colOff>
      <xdr:row>30</xdr:row>
      <xdr:rowOff>134628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0916D97-8DEF-A52C-69EB-37AB506CD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482" y="3483801"/>
          <a:ext cx="5568315" cy="24364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16857</xdr:colOff>
      <xdr:row>38</xdr:row>
      <xdr:rowOff>22286</xdr:rowOff>
    </xdr:from>
    <xdr:to>
      <xdr:col>3</xdr:col>
      <xdr:colOff>168083</xdr:colOff>
      <xdr:row>59</xdr:row>
      <xdr:rowOff>59734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B20956F-6647-ED90-CFCF-4CF385FBA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782" y="7511807"/>
          <a:ext cx="1743075" cy="3990975"/>
        </a:xfrm>
        <a:prstGeom prst="rect">
          <a:avLst/>
        </a:prstGeom>
      </xdr:spPr>
    </xdr:pic>
    <xdr:clientData/>
  </xdr:twoCellAnchor>
  <xdr:twoCellAnchor editAs="oneCell">
    <xdr:from>
      <xdr:col>4</xdr:col>
      <xdr:colOff>482774</xdr:colOff>
      <xdr:row>38</xdr:row>
      <xdr:rowOff>28001</xdr:rowOff>
    </xdr:from>
    <xdr:to>
      <xdr:col>6</xdr:col>
      <xdr:colOff>626380</xdr:colOff>
      <xdr:row>59</xdr:row>
      <xdr:rowOff>74974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5CBFE54-B99E-6904-AECB-C04EB25B3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6473" y="7517522"/>
          <a:ext cx="1743075" cy="4000500"/>
        </a:xfrm>
        <a:prstGeom prst="rect">
          <a:avLst/>
        </a:prstGeom>
      </xdr:spPr>
    </xdr:pic>
    <xdr:clientData/>
  </xdr:twoCellAnchor>
  <xdr:twoCellAnchor editAs="oneCell">
    <xdr:from>
      <xdr:col>8</xdr:col>
      <xdr:colOff>65240</xdr:colOff>
      <xdr:row>38</xdr:row>
      <xdr:rowOff>29906</xdr:rowOff>
    </xdr:from>
    <xdr:to>
      <xdr:col>10</xdr:col>
      <xdr:colOff>208845</xdr:colOff>
      <xdr:row>59</xdr:row>
      <xdr:rowOff>116884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042CF83-0A54-6883-141E-DD9BD9AAD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2637" y="7519427"/>
          <a:ext cx="1743075" cy="4040505"/>
        </a:xfrm>
        <a:prstGeom prst="rect">
          <a:avLst/>
        </a:prstGeom>
      </xdr:spPr>
    </xdr:pic>
    <xdr:clientData/>
  </xdr:twoCellAnchor>
  <xdr:twoCellAnchor>
    <xdr:from>
      <xdr:col>3</xdr:col>
      <xdr:colOff>389532</xdr:colOff>
      <xdr:row>46</xdr:row>
      <xdr:rowOff>158192</xdr:rowOff>
    </xdr:from>
    <xdr:to>
      <xdr:col>4</xdr:col>
      <xdr:colOff>315054</xdr:colOff>
      <xdr:row>49</xdr:row>
      <xdr:rowOff>115525</xdr:rowOff>
    </xdr:to>
    <xdr:sp macro="" textlink="">
      <xdr:nvSpPr>
        <xdr:cNvPr id="23" name="Flecha: a la derecha 22">
          <a:extLst>
            <a:ext uri="{FF2B5EF4-FFF2-40B4-BE49-F238E27FC236}">
              <a16:creationId xmlns:a16="http://schemas.microsoft.com/office/drawing/2014/main" id="{5CBFC194-0D77-4E5F-9695-E302F75F4BC7}"/>
            </a:ext>
          </a:extLst>
        </xdr:cNvPr>
        <xdr:cNvSpPr/>
      </xdr:nvSpPr>
      <xdr:spPr>
        <a:xfrm>
          <a:off x="2777306" y="9226514"/>
          <a:ext cx="721447" cy="5053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</xdr:col>
      <xdr:colOff>782875</xdr:colOff>
      <xdr:row>46</xdr:row>
      <xdr:rowOff>120953</xdr:rowOff>
    </xdr:from>
    <xdr:to>
      <xdr:col>7</xdr:col>
      <xdr:colOff>708397</xdr:colOff>
      <xdr:row>49</xdr:row>
      <xdr:rowOff>74476</xdr:rowOff>
    </xdr:to>
    <xdr:sp macro="" textlink="">
      <xdr:nvSpPr>
        <xdr:cNvPr id="24" name="Flecha: a la derecha 23">
          <a:extLst>
            <a:ext uri="{FF2B5EF4-FFF2-40B4-BE49-F238E27FC236}">
              <a16:creationId xmlns:a16="http://schemas.microsoft.com/office/drawing/2014/main" id="{DB5E32B9-73D5-419B-BF4C-B88F6CAD3059}"/>
            </a:ext>
          </a:extLst>
        </xdr:cNvPr>
        <xdr:cNvSpPr/>
      </xdr:nvSpPr>
      <xdr:spPr>
        <a:xfrm>
          <a:off x="5558423" y="9189275"/>
          <a:ext cx="721447" cy="50153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335434</xdr:colOff>
      <xdr:row>46</xdr:row>
      <xdr:rowOff>122858</xdr:rowOff>
    </xdr:from>
    <xdr:to>
      <xdr:col>11</xdr:col>
      <xdr:colOff>260957</xdr:colOff>
      <xdr:row>49</xdr:row>
      <xdr:rowOff>72571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4142347D-9A6A-4E52-8A27-F36CDDA06029}"/>
            </a:ext>
          </a:extLst>
        </xdr:cNvPr>
        <xdr:cNvSpPr/>
      </xdr:nvSpPr>
      <xdr:spPr>
        <a:xfrm>
          <a:off x="8294681" y="9191180"/>
          <a:ext cx="721447" cy="49772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11</xdr:col>
      <xdr:colOff>443631</xdr:colOff>
      <xdr:row>38</xdr:row>
      <xdr:rowOff>26095</xdr:rowOff>
    </xdr:from>
    <xdr:to>
      <xdr:col>13</xdr:col>
      <xdr:colOff>587236</xdr:colOff>
      <xdr:row>59</xdr:row>
      <xdr:rowOff>168318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394B0232-0926-D705-359B-C0612F79E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802" y="7515616"/>
          <a:ext cx="1743075" cy="4090035"/>
        </a:xfrm>
        <a:prstGeom prst="rect">
          <a:avLst/>
        </a:prstGeom>
      </xdr:spPr>
    </xdr:pic>
    <xdr:clientData/>
  </xdr:twoCellAnchor>
  <xdr:twoCellAnchor>
    <xdr:from>
      <xdr:col>13</xdr:col>
      <xdr:colOff>711920</xdr:colOff>
      <xdr:row>46</xdr:row>
      <xdr:rowOff>72571</xdr:rowOff>
    </xdr:from>
    <xdr:to>
      <xdr:col>14</xdr:col>
      <xdr:colOff>637443</xdr:colOff>
      <xdr:row>49</xdr:row>
      <xdr:rowOff>16569</xdr:rowOff>
    </xdr:to>
    <xdr:sp macro="" textlink="">
      <xdr:nvSpPr>
        <xdr:cNvPr id="28" name="Flecha: a la derecha 27">
          <a:extLst>
            <a:ext uri="{FF2B5EF4-FFF2-40B4-BE49-F238E27FC236}">
              <a16:creationId xmlns:a16="http://schemas.microsoft.com/office/drawing/2014/main" id="{0F61B11A-505D-4F44-A573-8E5D4EE634E9}"/>
            </a:ext>
          </a:extLst>
        </xdr:cNvPr>
        <xdr:cNvSpPr/>
      </xdr:nvSpPr>
      <xdr:spPr>
        <a:xfrm>
          <a:off x="11058941" y="9140893"/>
          <a:ext cx="721447" cy="49201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14</xdr:col>
      <xdr:colOff>782877</xdr:colOff>
      <xdr:row>38</xdr:row>
      <xdr:rowOff>26096</xdr:rowOff>
    </xdr:from>
    <xdr:to>
      <xdr:col>17</xdr:col>
      <xdr:colOff>130558</xdr:colOff>
      <xdr:row>60</xdr:row>
      <xdr:rowOff>18033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5E9FDA7-FC61-9E22-BCA5-4FD7D9ACC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822" y="7515617"/>
          <a:ext cx="1743075" cy="4143375"/>
        </a:xfrm>
        <a:prstGeom prst="rect">
          <a:avLst/>
        </a:prstGeom>
      </xdr:spPr>
    </xdr:pic>
    <xdr:clientData/>
  </xdr:twoCellAnchor>
  <xdr:twoCellAnchor editAs="oneCell">
    <xdr:from>
      <xdr:col>18</xdr:col>
      <xdr:colOff>171528</xdr:colOff>
      <xdr:row>38</xdr:row>
      <xdr:rowOff>26095</xdr:rowOff>
    </xdr:from>
    <xdr:to>
      <xdr:col>21</xdr:col>
      <xdr:colOff>473614</xdr:colOff>
      <xdr:row>60</xdr:row>
      <xdr:rowOff>21842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4472E29-7558-7361-41DF-6377F88C0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8172" y="7515616"/>
          <a:ext cx="2697480" cy="4137660"/>
        </a:xfrm>
        <a:prstGeom prst="rect">
          <a:avLst/>
        </a:prstGeom>
      </xdr:spPr>
    </xdr:pic>
    <xdr:clientData/>
  </xdr:twoCellAnchor>
  <xdr:twoCellAnchor>
    <xdr:from>
      <xdr:col>17</xdr:col>
      <xdr:colOff>199241</xdr:colOff>
      <xdr:row>46</xdr:row>
      <xdr:rowOff>72571</xdr:rowOff>
    </xdr:from>
    <xdr:to>
      <xdr:col>18</xdr:col>
      <xdr:colOff>128573</xdr:colOff>
      <xdr:row>49</xdr:row>
      <xdr:rowOff>16569</xdr:rowOff>
    </xdr:to>
    <xdr:sp macro="" textlink="">
      <xdr:nvSpPr>
        <xdr:cNvPr id="33" name="Flecha: a la derecha 32">
          <a:extLst>
            <a:ext uri="{FF2B5EF4-FFF2-40B4-BE49-F238E27FC236}">
              <a16:creationId xmlns:a16="http://schemas.microsoft.com/office/drawing/2014/main" id="{679021E7-6553-4E5F-8A02-5B5397FA20ED}"/>
            </a:ext>
          </a:extLst>
        </xdr:cNvPr>
        <xdr:cNvSpPr/>
      </xdr:nvSpPr>
      <xdr:spPr>
        <a:xfrm>
          <a:off x="13729960" y="9140893"/>
          <a:ext cx="725257" cy="49201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2</xdr:col>
      <xdr:colOff>128576</xdr:colOff>
      <xdr:row>62</xdr:row>
      <xdr:rowOff>50287</xdr:rowOff>
    </xdr:from>
    <xdr:to>
      <xdr:col>5</xdr:col>
      <xdr:colOff>434472</xdr:colOff>
      <xdr:row>85</xdr:row>
      <xdr:rowOff>16989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9405457-6C34-5833-8B72-CC7E6C90C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425" y="12041349"/>
          <a:ext cx="2701290" cy="4158615"/>
        </a:xfrm>
        <a:prstGeom prst="rect">
          <a:avLst/>
        </a:prstGeom>
      </xdr:spPr>
    </xdr:pic>
    <xdr:clientData/>
  </xdr:twoCellAnchor>
  <xdr:twoCellAnchor>
    <xdr:from>
      <xdr:col>1</xdr:col>
      <xdr:colOff>96762</xdr:colOff>
      <xdr:row>71</xdr:row>
      <xdr:rowOff>124762</xdr:rowOff>
    </xdr:from>
    <xdr:to>
      <xdr:col>2</xdr:col>
      <xdr:colOff>31810</xdr:colOff>
      <xdr:row>74</xdr:row>
      <xdr:rowOff>72571</xdr:rowOff>
    </xdr:to>
    <xdr:sp macro="" textlink="">
      <xdr:nvSpPr>
        <xdr:cNvPr id="36" name="Flecha: a la derecha 35">
          <a:extLst>
            <a:ext uri="{FF2B5EF4-FFF2-40B4-BE49-F238E27FC236}">
              <a16:creationId xmlns:a16="http://schemas.microsoft.com/office/drawing/2014/main" id="{E855768B-E83D-4C5E-91DB-B8EE69F77974}"/>
            </a:ext>
          </a:extLst>
        </xdr:cNvPr>
        <xdr:cNvSpPr/>
      </xdr:nvSpPr>
      <xdr:spPr>
        <a:xfrm>
          <a:off x="892687" y="13759865"/>
          <a:ext cx="730972" cy="49582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758398</xdr:colOff>
      <xdr:row>70</xdr:row>
      <xdr:rowOff>178858</xdr:rowOff>
    </xdr:from>
    <xdr:to>
      <xdr:col>6</xdr:col>
      <xdr:colOff>697255</xdr:colOff>
      <xdr:row>73</xdr:row>
      <xdr:rowOff>120952</xdr:rowOff>
    </xdr:to>
    <xdr:sp macro="" textlink="">
      <xdr:nvSpPr>
        <xdr:cNvPr id="37" name="Flecha: a la derecha 36">
          <a:extLst>
            <a:ext uri="{FF2B5EF4-FFF2-40B4-BE49-F238E27FC236}">
              <a16:creationId xmlns:a16="http://schemas.microsoft.com/office/drawing/2014/main" id="{6E4C32B1-5FF9-45EB-9C43-1359A01CCFBA}"/>
            </a:ext>
          </a:extLst>
        </xdr:cNvPr>
        <xdr:cNvSpPr/>
      </xdr:nvSpPr>
      <xdr:spPr>
        <a:xfrm>
          <a:off x="4738021" y="13631290"/>
          <a:ext cx="734782" cy="49010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7</xdr:col>
      <xdr:colOff>-1</xdr:colOff>
      <xdr:row>62</xdr:row>
      <xdr:rowOff>22286</xdr:rowOff>
    </xdr:from>
    <xdr:to>
      <xdr:col>10</xdr:col>
      <xdr:colOff>324945</xdr:colOff>
      <xdr:row>85</xdr:row>
      <xdr:rowOff>53758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205907C-F44F-D770-0F44-8E6826429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1472" y="12013348"/>
          <a:ext cx="2697480" cy="4227195"/>
        </a:xfrm>
        <a:prstGeom prst="rect">
          <a:avLst/>
        </a:prstGeom>
      </xdr:spPr>
    </xdr:pic>
    <xdr:clientData/>
  </xdr:twoCellAnchor>
  <xdr:twoCellAnchor>
    <xdr:from>
      <xdr:col>10</xdr:col>
      <xdr:colOff>562679</xdr:colOff>
      <xdr:row>70</xdr:row>
      <xdr:rowOff>57617</xdr:rowOff>
    </xdr:from>
    <xdr:to>
      <xdr:col>11</xdr:col>
      <xdr:colOff>509157</xdr:colOff>
      <xdr:row>73</xdr:row>
      <xdr:rowOff>13046</xdr:rowOff>
    </xdr:to>
    <xdr:sp macro="" textlink="">
      <xdr:nvSpPr>
        <xdr:cNvPr id="40" name="Flecha: a la derecha 39">
          <a:extLst>
            <a:ext uri="{FF2B5EF4-FFF2-40B4-BE49-F238E27FC236}">
              <a16:creationId xmlns:a16="http://schemas.microsoft.com/office/drawing/2014/main" id="{1A8E2560-4E59-4F33-B42C-95A4E68BE01A}"/>
            </a:ext>
          </a:extLst>
        </xdr:cNvPr>
        <xdr:cNvSpPr/>
      </xdr:nvSpPr>
      <xdr:spPr>
        <a:xfrm>
          <a:off x="8521926" y="13510049"/>
          <a:ext cx="742402" cy="50344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11</xdr:col>
      <xdr:colOff>615159</xdr:colOff>
      <xdr:row>62</xdr:row>
      <xdr:rowOff>42953</xdr:rowOff>
    </xdr:from>
    <xdr:to>
      <xdr:col>15</xdr:col>
      <xdr:colOff>136560</xdr:colOff>
      <xdr:row>85</xdr:row>
      <xdr:rowOff>53470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A7861F06-8AD2-BBE0-64E4-BF7CB38B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0330" y="12034015"/>
          <a:ext cx="2697480" cy="421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476250</xdr:colOff>
      <xdr:row>61</xdr:row>
      <xdr:rowOff>165651</xdr:rowOff>
    </xdr:from>
    <xdr:to>
      <xdr:col>20</xdr:col>
      <xdr:colOff>22528</xdr:colOff>
      <xdr:row>85</xdr:row>
      <xdr:rowOff>168716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6D411627-A7E1-0097-FA4E-37D00009A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5815" y="11616358"/>
          <a:ext cx="2693670" cy="4221480"/>
        </a:xfrm>
        <a:prstGeom prst="rect">
          <a:avLst/>
        </a:prstGeom>
      </xdr:spPr>
    </xdr:pic>
    <xdr:clientData/>
  </xdr:twoCellAnchor>
  <xdr:twoCellAnchor>
    <xdr:from>
      <xdr:col>15</xdr:col>
      <xdr:colOff>344756</xdr:colOff>
      <xdr:row>70</xdr:row>
      <xdr:rowOff>114835</xdr:rowOff>
    </xdr:from>
    <xdr:to>
      <xdr:col>16</xdr:col>
      <xdr:colOff>293139</xdr:colOff>
      <xdr:row>73</xdr:row>
      <xdr:rowOff>77884</xdr:rowOff>
    </xdr:to>
    <xdr:sp macro="" textlink="">
      <xdr:nvSpPr>
        <xdr:cNvPr id="45" name="Flecha: a la derecha 44">
          <a:extLst>
            <a:ext uri="{FF2B5EF4-FFF2-40B4-BE49-F238E27FC236}">
              <a16:creationId xmlns:a16="http://schemas.microsoft.com/office/drawing/2014/main" id="{AFBEC829-EE93-4DB9-832E-D68861B5C9BA}"/>
            </a:ext>
          </a:extLst>
        </xdr:cNvPr>
        <xdr:cNvSpPr/>
      </xdr:nvSpPr>
      <xdr:spPr>
        <a:xfrm>
          <a:off x="12147473" y="13149590"/>
          <a:ext cx="735231" cy="49106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1328</xdr:colOff>
      <xdr:row>18</xdr:row>
      <xdr:rowOff>106895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247A0E-0CAF-7E11-3359-798DBF546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1082040"/>
          <a:ext cx="7369179" cy="2484335"/>
        </a:xfrm>
        <a:prstGeom prst="rect">
          <a:avLst/>
        </a:prstGeom>
      </xdr:spPr>
    </xdr:pic>
    <xdr:clientData/>
  </xdr:twoCellAnchor>
  <xdr:twoCellAnchor editAs="oneCell">
    <xdr:from>
      <xdr:col>10</xdr:col>
      <xdr:colOff>558297</xdr:colOff>
      <xdr:row>4</xdr:row>
      <xdr:rowOff>163165</xdr:rowOff>
    </xdr:from>
    <xdr:to>
      <xdr:col>14</xdr:col>
      <xdr:colOff>30177</xdr:colOff>
      <xdr:row>19</xdr:row>
      <xdr:rowOff>6202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A882FC5-2432-7C8A-391A-D73AC3020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0079" y="1053422"/>
          <a:ext cx="2640594" cy="2559077"/>
        </a:xfrm>
        <a:prstGeom prst="rect">
          <a:avLst/>
        </a:prstGeom>
      </xdr:spPr>
    </xdr:pic>
    <xdr:clientData/>
  </xdr:twoCellAnchor>
  <xdr:twoCellAnchor editAs="oneCell">
    <xdr:from>
      <xdr:col>10</xdr:col>
      <xdr:colOff>9294</xdr:colOff>
      <xdr:row>39</xdr:row>
      <xdr:rowOff>233840</xdr:rowOff>
    </xdr:from>
    <xdr:to>
      <xdr:col>17</xdr:col>
      <xdr:colOff>584297</xdr:colOff>
      <xdr:row>67</xdr:row>
      <xdr:rowOff>82168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8CFD207-1CF6-B30B-640D-C29019334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425" y="7691447"/>
          <a:ext cx="6083888" cy="516983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zoomScale="98" workbookViewId="0"/>
  </sheetViews>
  <sheetFormatPr baseColWidth="10" defaultColWidth="8.88671875" defaultRowHeight="14.4"/>
  <cols>
    <col min="3" max="3" width="17" bestFit="1" customWidth="1"/>
    <col min="4" max="4" width="12.44140625" bestFit="1" customWidth="1"/>
    <col min="9" max="9" width="10.109375" bestFit="1" customWidth="1"/>
  </cols>
  <sheetData>
    <row r="1" spans="1:8" ht="21">
      <c r="A1" s="21" t="s">
        <v>0</v>
      </c>
      <c r="B1" s="21"/>
      <c r="C1" s="21" t="s">
        <v>1</v>
      </c>
    </row>
    <row r="3" spans="1:8">
      <c r="A3" s="5" t="s">
        <v>2</v>
      </c>
    </row>
    <row r="4" spans="1:8">
      <c r="A4" s="5" t="s">
        <v>3</v>
      </c>
    </row>
    <row r="6" spans="1:8">
      <c r="B6" s="3" t="s">
        <v>4</v>
      </c>
      <c r="C6" s="3" t="s">
        <v>6</v>
      </c>
      <c r="D6" s="3" t="s">
        <v>5</v>
      </c>
      <c r="E6" s="3" t="s">
        <v>17</v>
      </c>
      <c r="G6" s="3" t="s">
        <v>18</v>
      </c>
      <c r="H6" s="1">
        <v>10000</v>
      </c>
    </row>
    <row r="7" spans="1:8">
      <c r="B7" s="2">
        <v>1</v>
      </c>
      <c r="C7" s="2" t="s">
        <v>7</v>
      </c>
      <c r="D7" s="2">
        <v>1</v>
      </c>
      <c r="E7" s="2">
        <f>LOG10($H$6/D7)</f>
        <v>4</v>
      </c>
    </row>
    <row r="8" spans="1:8">
      <c r="B8" s="2">
        <v>2</v>
      </c>
      <c r="C8" s="2" t="s">
        <v>8</v>
      </c>
      <c r="D8" s="2">
        <v>1000</v>
      </c>
      <c r="E8" s="2">
        <f t="shared" ref="E8:E16" si="0">LOG10($H$6/D8)</f>
        <v>1</v>
      </c>
    </row>
    <row r="9" spans="1:8">
      <c r="B9" s="2">
        <v>3</v>
      </c>
      <c r="C9" s="2" t="s">
        <v>9</v>
      </c>
      <c r="D9" s="2">
        <v>10</v>
      </c>
      <c r="E9" s="2">
        <f t="shared" si="0"/>
        <v>3</v>
      </c>
      <c r="G9" s="6" t="s">
        <v>19</v>
      </c>
      <c r="H9" s="1"/>
    </row>
    <row r="10" spans="1:8">
      <c r="B10" s="2">
        <v>4</v>
      </c>
      <c r="C10" s="2" t="s">
        <v>10</v>
      </c>
      <c r="D10" s="2">
        <v>1000</v>
      </c>
      <c r="E10" s="2">
        <f t="shared" si="0"/>
        <v>1</v>
      </c>
    </row>
    <row r="11" spans="1:8">
      <c r="B11" s="2">
        <v>5</v>
      </c>
      <c r="C11" s="2" t="s">
        <v>11</v>
      </c>
      <c r="D11" s="2">
        <v>1000</v>
      </c>
      <c r="E11" s="2">
        <f t="shared" si="0"/>
        <v>1</v>
      </c>
    </row>
    <row r="12" spans="1:8">
      <c r="B12" s="2">
        <v>6</v>
      </c>
      <c r="C12" s="2" t="s">
        <v>12</v>
      </c>
      <c r="D12" s="2">
        <v>100</v>
      </c>
      <c r="E12" s="2">
        <f t="shared" si="0"/>
        <v>2</v>
      </c>
    </row>
    <row r="13" spans="1:8">
      <c r="B13" s="2">
        <v>7</v>
      </c>
      <c r="C13" s="2" t="s">
        <v>13</v>
      </c>
      <c r="D13" s="2">
        <v>10</v>
      </c>
      <c r="E13" s="2">
        <f t="shared" si="0"/>
        <v>3</v>
      </c>
    </row>
    <row r="14" spans="1:8">
      <c r="B14" s="2">
        <v>8</v>
      </c>
      <c r="C14" s="2" t="s">
        <v>14</v>
      </c>
      <c r="D14" s="2">
        <v>10</v>
      </c>
      <c r="E14" s="2">
        <f t="shared" si="0"/>
        <v>3</v>
      </c>
    </row>
    <row r="15" spans="1:8">
      <c r="B15" s="2">
        <v>9</v>
      </c>
      <c r="C15" s="2" t="s">
        <v>15</v>
      </c>
      <c r="D15" s="2">
        <v>1000</v>
      </c>
      <c r="E15" s="2">
        <f t="shared" si="0"/>
        <v>1</v>
      </c>
    </row>
    <row r="16" spans="1:8">
      <c r="B16" s="2">
        <v>10</v>
      </c>
      <c r="C16" s="2" t="s">
        <v>16</v>
      </c>
      <c r="D16" s="2">
        <v>1000</v>
      </c>
      <c r="E16" s="2">
        <f t="shared" si="0"/>
        <v>1</v>
      </c>
    </row>
    <row r="18" spans="1:17">
      <c r="A18" s="5" t="s">
        <v>20</v>
      </c>
    </row>
    <row r="21" spans="1:17" ht="15" thickBot="1">
      <c r="B21" t="s">
        <v>21</v>
      </c>
    </row>
    <row r="22" spans="1:17" ht="15" thickBot="1">
      <c r="A22" s="8"/>
      <c r="B22" s="3" t="s">
        <v>4</v>
      </c>
      <c r="C22" s="3" t="s">
        <v>6</v>
      </c>
      <c r="D22" s="3" t="s">
        <v>5</v>
      </c>
      <c r="E22" s="3" t="s">
        <v>33</v>
      </c>
      <c r="F22" s="3" t="s">
        <v>32</v>
      </c>
      <c r="G22" s="3" t="s">
        <v>31</v>
      </c>
      <c r="H22" s="3" t="s">
        <v>30</v>
      </c>
      <c r="I22" s="12" t="s">
        <v>29</v>
      </c>
      <c r="J22" s="18" t="s">
        <v>34</v>
      </c>
      <c r="K22" s="8"/>
      <c r="L22" s="18" t="s">
        <v>28</v>
      </c>
      <c r="M22" s="15">
        <f>SQRT(SUM(I23:I32))</f>
        <v>6</v>
      </c>
      <c r="N22" s="8"/>
      <c r="O22" s="8"/>
      <c r="P22" s="10"/>
      <c r="Q22" s="8"/>
    </row>
    <row r="23" spans="1:17" ht="15" thickBot="1">
      <c r="A23" s="9"/>
      <c r="B23" s="7">
        <v>1</v>
      </c>
      <c r="C23" s="7" t="s">
        <v>7</v>
      </c>
      <c r="D23" s="7">
        <v>1</v>
      </c>
      <c r="E23" s="7">
        <f>LOG10($H$6/D23)</f>
        <v>4</v>
      </c>
      <c r="F23" s="7">
        <v>1</v>
      </c>
      <c r="G23" s="7">
        <f>1+LOG(F23)</f>
        <v>1</v>
      </c>
      <c r="H23" s="7">
        <f>E23*G23</f>
        <v>4</v>
      </c>
      <c r="I23" s="13">
        <f>SUMSQ(H23)</f>
        <v>16</v>
      </c>
      <c r="J23" s="16">
        <f>H23/$M$22</f>
        <v>0.66666666666666663</v>
      </c>
      <c r="K23" s="9"/>
      <c r="L23" s="9"/>
      <c r="M23" s="9"/>
      <c r="N23" s="9"/>
      <c r="O23" s="9"/>
      <c r="P23" s="9"/>
      <c r="Q23" s="9"/>
    </row>
    <row r="24" spans="1:17" ht="15" thickBot="1">
      <c r="A24" s="9"/>
      <c r="B24" s="7">
        <v>2</v>
      </c>
      <c r="C24" s="7" t="s">
        <v>8</v>
      </c>
      <c r="D24" s="7">
        <v>1000</v>
      </c>
      <c r="E24" s="7">
        <f t="shared" ref="E24:E32" si="1">LOG10($H$6/D24)</f>
        <v>1</v>
      </c>
      <c r="F24" s="7">
        <v>1</v>
      </c>
      <c r="G24" s="7">
        <f>1+LOG(F24)</f>
        <v>1</v>
      </c>
      <c r="H24" s="7">
        <f t="shared" ref="H24:H32" si="2">E24*G24</f>
        <v>1</v>
      </c>
      <c r="I24" s="13">
        <f t="shared" ref="I24:I32" si="3">SUMSQ(H24)</f>
        <v>1</v>
      </c>
      <c r="J24" s="16">
        <f t="shared" ref="J24:J32" si="4">H24/$M$22</f>
        <v>0.16666666666666666</v>
      </c>
      <c r="K24" s="9"/>
      <c r="L24" s="9"/>
      <c r="M24" s="9"/>
      <c r="N24" s="9"/>
      <c r="Q24" s="9"/>
    </row>
    <row r="25" spans="1:17" ht="15" thickBot="1">
      <c r="A25" s="9"/>
      <c r="B25" s="2">
        <v>3</v>
      </c>
      <c r="C25" s="2" t="s">
        <v>9</v>
      </c>
      <c r="D25" s="2">
        <v>10</v>
      </c>
      <c r="E25" s="2">
        <f t="shared" si="1"/>
        <v>3</v>
      </c>
      <c r="F25" s="2">
        <v>0</v>
      </c>
      <c r="G25" s="2">
        <v>0</v>
      </c>
      <c r="H25" s="11">
        <f t="shared" si="2"/>
        <v>0</v>
      </c>
      <c r="I25" s="14">
        <f t="shared" si="3"/>
        <v>0</v>
      </c>
      <c r="J25" s="16">
        <f t="shared" si="4"/>
        <v>0</v>
      </c>
      <c r="K25" s="9"/>
      <c r="L25" s="9"/>
      <c r="M25" s="9"/>
      <c r="N25" s="9"/>
      <c r="O25" s="9"/>
      <c r="P25" s="9"/>
      <c r="Q25" s="9"/>
    </row>
    <row r="26" spans="1:17" ht="15" thickBot="1">
      <c r="A26" s="9"/>
      <c r="B26" s="2">
        <v>4</v>
      </c>
      <c r="C26" s="2" t="s">
        <v>10</v>
      </c>
      <c r="D26" s="2">
        <v>1000</v>
      </c>
      <c r="E26" s="2">
        <f t="shared" si="1"/>
        <v>1</v>
      </c>
      <c r="F26" s="2">
        <v>0</v>
      </c>
      <c r="G26" s="2">
        <v>0</v>
      </c>
      <c r="H26" s="11">
        <f t="shared" si="2"/>
        <v>0</v>
      </c>
      <c r="I26" s="14">
        <f t="shared" si="3"/>
        <v>0</v>
      </c>
      <c r="J26" s="16">
        <f t="shared" si="4"/>
        <v>0</v>
      </c>
      <c r="K26" s="9"/>
      <c r="L26" s="9"/>
      <c r="M26" s="9"/>
      <c r="N26" s="9"/>
      <c r="O26" s="9"/>
      <c r="P26" s="9"/>
      <c r="Q26" s="9"/>
    </row>
    <row r="27" spans="1:17" ht="15" thickBot="1">
      <c r="A27" s="9"/>
      <c r="B27" s="2">
        <v>5</v>
      </c>
      <c r="C27" s="2" t="s">
        <v>11</v>
      </c>
      <c r="D27" s="2">
        <v>1000</v>
      </c>
      <c r="E27" s="2">
        <f t="shared" si="1"/>
        <v>1</v>
      </c>
      <c r="F27" s="2">
        <v>0</v>
      </c>
      <c r="G27" s="2">
        <v>0</v>
      </c>
      <c r="H27" s="11">
        <f t="shared" si="2"/>
        <v>0</v>
      </c>
      <c r="I27" s="14">
        <f t="shared" si="3"/>
        <v>0</v>
      </c>
      <c r="J27" s="16">
        <f t="shared" si="4"/>
        <v>0</v>
      </c>
      <c r="K27" s="9"/>
      <c r="L27" s="9"/>
      <c r="M27" s="9"/>
      <c r="N27" s="9"/>
      <c r="O27" s="9"/>
      <c r="P27" s="9"/>
      <c r="Q27" s="9"/>
    </row>
    <row r="28" spans="1:17" ht="15" thickBot="1">
      <c r="A28" s="9"/>
      <c r="B28" s="2">
        <v>6</v>
      </c>
      <c r="C28" s="2" t="s">
        <v>12</v>
      </c>
      <c r="D28" s="2">
        <v>100</v>
      </c>
      <c r="E28" s="2">
        <f t="shared" si="1"/>
        <v>2</v>
      </c>
      <c r="F28" s="2">
        <v>0</v>
      </c>
      <c r="G28" s="2">
        <v>0</v>
      </c>
      <c r="H28" s="11">
        <f t="shared" si="2"/>
        <v>0</v>
      </c>
      <c r="I28" s="14">
        <f t="shared" si="3"/>
        <v>0</v>
      </c>
      <c r="J28" s="16">
        <f t="shared" si="4"/>
        <v>0</v>
      </c>
      <c r="K28" s="9"/>
      <c r="L28" s="9"/>
      <c r="M28" s="9"/>
      <c r="N28" s="9"/>
      <c r="O28" s="9"/>
      <c r="P28" s="9"/>
      <c r="Q28" s="9"/>
    </row>
    <row r="29" spans="1:17" ht="15" thickBot="1">
      <c r="A29" s="9"/>
      <c r="B29" s="7">
        <v>7</v>
      </c>
      <c r="C29" s="7" t="s">
        <v>13</v>
      </c>
      <c r="D29" s="7">
        <v>10</v>
      </c>
      <c r="E29" s="7">
        <f t="shared" si="1"/>
        <v>3</v>
      </c>
      <c r="F29" s="7">
        <v>1</v>
      </c>
      <c r="G29" s="7">
        <f>1+LOG(F29)</f>
        <v>1</v>
      </c>
      <c r="H29" s="7">
        <f t="shared" si="2"/>
        <v>3</v>
      </c>
      <c r="I29" s="13">
        <f t="shared" si="3"/>
        <v>9</v>
      </c>
      <c r="J29" s="16">
        <f t="shared" si="4"/>
        <v>0.5</v>
      </c>
      <c r="K29" s="9"/>
      <c r="L29" s="9"/>
      <c r="M29" s="9"/>
      <c r="N29" s="9"/>
      <c r="O29" s="9"/>
      <c r="P29" s="9"/>
      <c r="Q29" s="9"/>
    </row>
    <row r="30" spans="1:17" ht="15" thickBot="1">
      <c r="A30" s="9"/>
      <c r="B30" s="7">
        <v>8</v>
      </c>
      <c r="C30" s="7" t="s">
        <v>14</v>
      </c>
      <c r="D30" s="7">
        <v>10</v>
      </c>
      <c r="E30" s="7">
        <f t="shared" si="1"/>
        <v>3</v>
      </c>
      <c r="F30" s="7">
        <v>1</v>
      </c>
      <c r="G30" s="7">
        <f>1+LOG(F30)</f>
        <v>1</v>
      </c>
      <c r="H30" s="7">
        <f t="shared" si="2"/>
        <v>3</v>
      </c>
      <c r="I30" s="13">
        <f t="shared" si="3"/>
        <v>9</v>
      </c>
      <c r="J30" s="16">
        <f t="shared" si="4"/>
        <v>0.5</v>
      </c>
      <c r="K30" s="9"/>
      <c r="L30" s="9"/>
      <c r="M30" s="9"/>
      <c r="N30" s="9"/>
      <c r="O30" s="9"/>
      <c r="P30" s="9"/>
      <c r="Q30" s="9"/>
    </row>
    <row r="31" spans="1:17" ht="15" thickBot="1">
      <c r="A31" s="9"/>
      <c r="B31" s="2">
        <v>9</v>
      </c>
      <c r="C31" s="2" t="s">
        <v>15</v>
      </c>
      <c r="D31" s="2">
        <v>1000</v>
      </c>
      <c r="E31" s="2">
        <f t="shared" si="1"/>
        <v>1</v>
      </c>
      <c r="F31" s="2">
        <v>0</v>
      </c>
      <c r="G31" s="2">
        <v>0</v>
      </c>
      <c r="H31" s="11">
        <f t="shared" si="2"/>
        <v>0</v>
      </c>
      <c r="I31" s="14">
        <f t="shared" si="3"/>
        <v>0</v>
      </c>
      <c r="J31" s="16">
        <f t="shared" si="4"/>
        <v>0</v>
      </c>
      <c r="K31" s="9"/>
      <c r="L31" s="9"/>
      <c r="M31" s="9"/>
      <c r="N31" s="9"/>
      <c r="O31" s="9"/>
      <c r="P31" s="9"/>
      <c r="Q31" s="9"/>
    </row>
    <row r="32" spans="1:17" ht="15" thickBot="1">
      <c r="A32" s="9"/>
      <c r="B32" s="7">
        <v>10</v>
      </c>
      <c r="C32" s="7" t="s">
        <v>16</v>
      </c>
      <c r="D32" s="7">
        <v>1000</v>
      </c>
      <c r="E32" s="7">
        <f t="shared" si="1"/>
        <v>1</v>
      </c>
      <c r="F32" s="7">
        <v>1</v>
      </c>
      <c r="G32" s="7">
        <f>1+LOG(F32)</f>
        <v>1</v>
      </c>
      <c r="H32" s="7">
        <f t="shared" si="2"/>
        <v>1</v>
      </c>
      <c r="I32" s="13">
        <f t="shared" si="3"/>
        <v>1</v>
      </c>
      <c r="J32" s="16">
        <f t="shared" si="4"/>
        <v>0.16666666666666666</v>
      </c>
      <c r="K32" s="9"/>
      <c r="L32" s="9"/>
      <c r="M32" s="9"/>
      <c r="N32" s="9"/>
      <c r="O32" s="9"/>
      <c r="P32" s="9"/>
      <c r="Q32" s="9"/>
    </row>
    <row r="33" spans="2:13">
      <c r="I33" s="9"/>
      <c r="J33" s="9"/>
      <c r="K33" s="9"/>
      <c r="L33" s="9"/>
      <c r="M33" s="9"/>
    </row>
    <row r="34" spans="2:13" ht="15" thickBot="1">
      <c r="B34" t="s">
        <v>22</v>
      </c>
      <c r="I34" s="9"/>
      <c r="J34" s="9"/>
      <c r="K34" s="9"/>
      <c r="L34" s="9"/>
      <c r="M34" s="9"/>
    </row>
    <row r="35" spans="2:13" ht="15" thickBot="1">
      <c r="B35" s="3" t="s">
        <v>4</v>
      </c>
      <c r="C35" s="3" t="s">
        <v>6</v>
      </c>
      <c r="D35" s="3" t="s">
        <v>5</v>
      </c>
      <c r="E35" s="3" t="s">
        <v>17</v>
      </c>
      <c r="F35" s="3" t="s">
        <v>24</v>
      </c>
      <c r="G35" s="3" t="s">
        <v>25</v>
      </c>
      <c r="H35" s="3" t="s">
        <v>26</v>
      </c>
      <c r="I35" s="3" t="s">
        <v>27</v>
      </c>
      <c r="J35" s="18" t="s">
        <v>34</v>
      </c>
      <c r="K35" s="4"/>
      <c r="L35" s="18" t="s">
        <v>28</v>
      </c>
      <c r="M35" s="15">
        <f>SQRT(SUM(I36:I45))</f>
        <v>4</v>
      </c>
    </row>
    <row r="36" spans="2:13" ht="15" thickBot="1">
      <c r="B36" s="2">
        <v>1</v>
      </c>
      <c r="C36" s="2" t="s">
        <v>7</v>
      </c>
      <c r="D36" s="2">
        <v>1</v>
      </c>
      <c r="E36" s="2">
        <f>LOG10($H$6/D36)</f>
        <v>4</v>
      </c>
      <c r="F36" s="2">
        <v>0</v>
      </c>
      <c r="G36" s="2">
        <v>0</v>
      </c>
      <c r="H36" s="2">
        <f>E36*G36</f>
        <v>0</v>
      </c>
      <c r="I36" s="2">
        <f>SUMSQ(H36)</f>
        <v>0</v>
      </c>
      <c r="J36" s="16">
        <f>H36/$M$35</f>
        <v>0</v>
      </c>
      <c r="K36" s="9"/>
      <c r="L36" s="9"/>
      <c r="M36" s="9"/>
    </row>
    <row r="37" spans="2:13" ht="15" thickBot="1">
      <c r="B37" s="2">
        <v>2</v>
      </c>
      <c r="C37" s="2" t="s">
        <v>8</v>
      </c>
      <c r="D37" s="2">
        <v>1000</v>
      </c>
      <c r="E37" s="2">
        <f t="shared" ref="E37:E45" si="5">LOG10($H$6/D37)</f>
        <v>1</v>
      </c>
      <c r="F37" s="2">
        <v>0</v>
      </c>
      <c r="G37" s="2">
        <v>0</v>
      </c>
      <c r="H37" s="2">
        <f t="shared" ref="H37:H45" si="6">E37*G37</f>
        <v>0</v>
      </c>
      <c r="I37" s="2">
        <f t="shared" ref="I37:I45" si="7">SUMSQ(H37)</f>
        <v>0</v>
      </c>
      <c r="J37" s="16">
        <f t="shared" ref="J37:J45" si="8">H37/$M$35</f>
        <v>0</v>
      </c>
      <c r="K37" s="9"/>
      <c r="L37" s="9"/>
      <c r="M37" s="9"/>
    </row>
    <row r="38" spans="2:13" ht="15" thickBot="1">
      <c r="B38" s="7">
        <v>3</v>
      </c>
      <c r="C38" s="7" t="s">
        <v>9</v>
      </c>
      <c r="D38" s="7">
        <v>10</v>
      </c>
      <c r="E38" s="7">
        <f t="shared" si="5"/>
        <v>3</v>
      </c>
      <c r="F38" s="7">
        <v>1</v>
      </c>
      <c r="G38" s="7">
        <f>1+LOG(F38)</f>
        <v>1</v>
      </c>
      <c r="H38" s="7">
        <f t="shared" si="6"/>
        <v>3</v>
      </c>
      <c r="I38" s="7">
        <f t="shared" si="7"/>
        <v>9</v>
      </c>
      <c r="J38" s="16">
        <f t="shared" si="8"/>
        <v>0.75</v>
      </c>
      <c r="K38" s="9"/>
      <c r="L38" s="9"/>
      <c r="M38" s="9"/>
    </row>
    <row r="39" spans="2:13" ht="15" thickBot="1">
      <c r="B39" s="7">
        <v>4</v>
      </c>
      <c r="C39" s="7" t="s">
        <v>10</v>
      </c>
      <c r="D39" s="7">
        <v>1000</v>
      </c>
      <c r="E39" s="7">
        <f t="shared" si="5"/>
        <v>1</v>
      </c>
      <c r="F39" s="7">
        <v>1</v>
      </c>
      <c r="G39" s="7">
        <f t="shared" ref="G39:G41" si="9">1+LOG(F39)</f>
        <v>1</v>
      </c>
      <c r="H39" s="7">
        <f t="shared" si="6"/>
        <v>1</v>
      </c>
      <c r="I39" s="7">
        <f t="shared" si="7"/>
        <v>1</v>
      </c>
      <c r="J39" s="16">
        <f t="shared" si="8"/>
        <v>0.25</v>
      </c>
      <c r="K39" s="9"/>
      <c r="L39" s="9"/>
      <c r="M39" s="9"/>
    </row>
    <row r="40" spans="2:13" ht="15" thickBot="1">
      <c r="B40" s="7">
        <v>5</v>
      </c>
      <c r="C40" s="7" t="s">
        <v>11</v>
      </c>
      <c r="D40" s="7">
        <v>1000</v>
      </c>
      <c r="E40" s="7">
        <f t="shared" si="5"/>
        <v>1</v>
      </c>
      <c r="F40" s="7">
        <v>1</v>
      </c>
      <c r="G40" s="7">
        <f t="shared" si="9"/>
        <v>1</v>
      </c>
      <c r="H40" s="7">
        <f t="shared" si="6"/>
        <v>1</v>
      </c>
      <c r="I40" s="7">
        <f t="shared" si="7"/>
        <v>1</v>
      </c>
      <c r="J40" s="16">
        <f t="shared" si="8"/>
        <v>0.25</v>
      </c>
      <c r="K40" s="9"/>
      <c r="L40" s="9"/>
      <c r="M40" s="9"/>
    </row>
    <row r="41" spans="2:13" ht="15" thickBot="1">
      <c r="B41" s="7">
        <v>6</v>
      </c>
      <c r="C41" s="7" t="s">
        <v>12</v>
      </c>
      <c r="D41" s="7">
        <v>100</v>
      </c>
      <c r="E41" s="7">
        <f t="shared" si="5"/>
        <v>2</v>
      </c>
      <c r="F41" s="7">
        <v>1</v>
      </c>
      <c r="G41" s="7">
        <f t="shared" si="9"/>
        <v>1</v>
      </c>
      <c r="H41" s="7">
        <f t="shared" si="6"/>
        <v>2</v>
      </c>
      <c r="I41" s="7">
        <f t="shared" si="7"/>
        <v>4</v>
      </c>
      <c r="J41" s="16">
        <f t="shared" si="8"/>
        <v>0.5</v>
      </c>
      <c r="K41" s="9"/>
      <c r="L41" s="9"/>
      <c r="M41" s="9"/>
    </row>
    <row r="42" spans="2:13" ht="15" thickBot="1">
      <c r="B42" s="2">
        <v>7</v>
      </c>
      <c r="C42" s="2" t="s">
        <v>13</v>
      </c>
      <c r="D42" s="2">
        <v>10</v>
      </c>
      <c r="E42" s="2">
        <f t="shared" si="5"/>
        <v>3</v>
      </c>
      <c r="F42" s="2">
        <v>0</v>
      </c>
      <c r="G42" s="2">
        <v>0</v>
      </c>
      <c r="H42" s="2">
        <f t="shared" si="6"/>
        <v>0</v>
      </c>
      <c r="I42" s="2">
        <f t="shared" si="7"/>
        <v>0</v>
      </c>
      <c r="J42" s="16">
        <f t="shared" si="8"/>
        <v>0</v>
      </c>
      <c r="K42" s="9"/>
      <c r="L42" s="9"/>
      <c r="M42" s="9"/>
    </row>
    <row r="43" spans="2:13" ht="15" thickBot="1">
      <c r="B43" s="2">
        <v>8</v>
      </c>
      <c r="C43" s="2" t="s">
        <v>14</v>
      </c>
      <c r="D43" s="2">
        <v>10</v>
      </c>
      <c r="E43" s="2">
        <f t="shared" si="5"/>
        <v>3</v>
      </c>
      <c r="F43" s="2">
        <v>0</v>
      </c>
      <c r="G43" s="2">
        <v>0</v>
      </c>
      <c r="H43" s="2">
        <f t="shared" si="6"/>
        <v>0</v>
      </c>
      <c r="I43" s="2">
        <f t="shared" si="7"/>
        <v>0</v>
      </c>
      <c r="J43" s="16">
        <f t="shared" si="8"/>
        <v>0</v>
      </c>
      <c r="K43" s="9"/>
      <c r="L43" s="9"/>
      <c r="M43" s="9"/>
    </row>
    <row r="44" spans="2:13" ht="15" thickBot="1">
      <c r="B44" s="7">
        <v>9</v>
      </c>
      <c r="C44" s="7" t="s">
        <v>15</v>
      </c>
      <c r="D44" s="7">
        <v>1000</v>
      </c>
      <c r="E44" s="7">
        <f t="shared" si="5"/>
        <v>1</v>
      </c>
      <c r="F44" s="7">
        <v>1</v>
      </c>
      <c r="G44" s="7">
        <f t="shared" ref="G44" si="10">1+LOG(F44)</f>
        <v>1</v>
      </c>
      <c r="H44" s="7">
        <f t="shared" si="6"/>
        <v>1</v>
      </c>
      <c r="I44" s="7">
        <f t="shared" si="7"/>
        <v>1</v>
      </c>
      <c r="J44" s="16">
        <f t="shared" si="8"/>
        <v>0.25</v>
      </c>
      <c r="K44" s="9"/>
      <c r="L44" s="9"/>
      <c r="M44" s="9"/>
    </row>
    <row r="45" spans="2:13" ht="15" thickBot="1">
      <c r="B45" s="2">
        <v>10</v>
      </c>
      <c r="C45" s="2" t="s">
        <v>16</v>
      </c>
      <c r="D45" s="2">
        <v>1000</v>
      </c>
      <c r="E45" s="2">
        <f t="shared" si="5"/>
        <v>1</v>
      </c>
      <c r="F45" s="2">
        <v>0</v>
      </c>
      <c r="G45" s="2">
        <v>0</v>
      </c>
      <c r="H45" s="2">
        <f t="shared" si="6"/>
        <v>0</v>
      </c>
      <c r="I45" s="2">
        <f t="shared" si="7"/>
        <v>0</v>
      </c>
      <c r="J45" s="16">
        <f t="shared" si="8"/>
        <v>0</v>
      </c>
      <c r="K45" s="9"/>
      <c r="L45" s="9"/>
      <c r="M45" s="9"/>
    </row>
    <row r="46" spans="2:13">
      <c r="I46" s="9"/>
      <c r="J46" s="9"/>
      <c r="K46" s="9"/>
      <c r="L46" s="9"/>
      <c r="M46" s="9"/>
    </row>
    <row r="47" spans="2:13" ht="15" thickBot="1">
      <c r="B47" t="s">
        <v>23</v>
      </c>
      <c r="I47" s="9"/>
      <c r="J47" s="9"/>
      <c r="K47" s="9"/>
      <c r="L47" s="9"/>
      <c r="M47" s="9"/>
    </row>
    <row r="48" spans="2:13" ht="15" thickBot="1">
      <c r="B48" s="3" t="s">
        <v>4</v>
      </c>
      <c r="C48" s="3" t="s">
        <v>6</v>
      </c>
      <c r="D48" s="3" t="s">
        <v>5</v>
      </c>
      <c r="E48" s="3" t="s">
        <v>17</v>
      </c>
      <c r="F48" s="3" t="s">
        <v>24</v>
      </c>
      <c r="G48" s="3" t="s">
        <v>25</v>
      </c>
      <c r="H48" s="3" t="s">
        <v>26</v>
      </c>
      <c r="I48" s="3" t="s">
        <v>27</v>
      </c>
      <c r="J48" s="18" t="s">
        <v>34</v>
      </c>
      <c r="K48" s="4"/>
      <c r="L48" s="18" t="s">
        <v>28</v>
      </c>
      <c r="M48" s="15">
        <f>SQRT(SUM(I49:I58))</f>
        <v>5</v>
      </c>
    </row>
    <row r="49" spans="1:13" ht="15" thickBot="1">
      <c r="B49" s="7">
        <v>1</v>
      </c>
      <c r="C49" s="7" t="s">
        <v>7</v>
      </c>
      <c r="D49" s="7">
        <v>1</v>
      </c>
      <c r="E49" s="7">
        <f>LOG10($H$6/D49)</f>
        <v>4</v>
      </c>
      <c r="F49" s="7">
        <v>1</v>
      </c>
      <c r="G49" s="7">
        <f t="shared" ref="G49" si="11">1+LOG(F49)</f>
        <v>1</v>
      </c>
      <c r="H49" s="7">
        <f>E49*G49</f>
        <v>4</v>
      </c>
      <c r="I49" s="7">
        <f>SUMSQ(H49)</f>
        <v>16</v>
      </c>
      <c r="J49" s="16">
        <f>H49/$M$48</f>
        <v>0.8</v>
      </c>
      <c r="K49" s="9"/>
      <c r="L49" s="9"/>
      <c r="M49" s="9"/>
    </row>
    <row r="50" spans="1:13" ht="15" thickBot="1">
      <c r="B50" s="2">
        <v>2</v>
      </c>
      <c r="C50" s="2" t="s">
        <v>8</v>
      </c>
      <c r="D50" s="2">
        <v>1000</v>
      </c>
      <c r="E50" s="2">
        <f t="shared" ref="E50:E58" si="12">LOG10($H$6/D50)</f>
        <v>1</v>
      </c>
      <c r="F50" s="2">
        <v>0</v>
      </c>
      <c r="G50" s="2">
        <v>0</v>
      </c>
      <c r="H50" s="11">
        <f t="shared" ref="H50:H58" si="13">E50*G50</f>
        <v>0</v>
      </c>
      <c r="I50" s="2">
        <f t="shared" ref="I50:I57" si="14">SUMSQ(H50)</f>
        <v>0</v>
      </c>
      <c r="J50" s="16">
        <f t="shared" ref="J50:J58" si="15">H50/$M$48</f>
        <v>0</v>
      </c>
      <c r="K50" s="9"/>
      <c r="L50" s="9"/>
      <c r="M50" s="9"/>
    </row>
    <row r="51" spans="1:13" ht="15" thickBot="1">
      <c r="B51" s="7">
        <v>3</v>
      </c>
      <c r="C51" s="7" t="s">
        <v>9</v>
      </c>
      <c r="D51" s="7">
        <v>10</v>
      </c>
      <c r="E51" s="7">
        <f t="shared" si="12"/>
        <v>3</v>
      </c>
      <c r="F51" s="7">
        <v>1</v>
      </c>
      <c r="G51" s="7">
        <f t="shared" ref="G51" si="16">1+LOG(F51)</f>
        <v>1</v>
      </c>
      <c r="H51" s="7">
        <f t="shared" si="13"/>
        <v>3</v>
      </c>
      <c r="I51" s="7">
        <f t="shared" si="14"/>
        <v>9</v>
      </c>
      <c r="J51" s="16">
        <f t="shared" si="15"/>
        <v>0.6</v>
      </c>
      <c r="K51" s="9"/>
      <c r="L51" s="9"/>
      <c r="M51" s="9"/>
    </row>
    <row r="52" spans="1:13" ht="15" thickBot="1">
      <c r="B52" s="2">
        <v>4</v>
      </c>
      <c r="C52" s="2" t="s">
        <v>10</v>
      </c>
      <c r="D52" s="2">
        <v>1000</v>
      </c>
      <c r="E52" s="2">
        <f t="shared" si="12"/>
        <v>1</v>
      </c>
      <c r="F52" s="2">
        <v>0</v>
      </c>
      <c r="G52" s="2">
        <v>0</v>
      </c>
      <c r="H52" s="11">
        <f t="shared" si="13"/>
        <v>0</v>
      </c>
      <c r="I52" s="2">
        <f t="shared" si="14"/>
        <v>0</v>
      </c>
      <c r="J52" s="16">
        <f t="shared" si="15"/>
        <v>0</v>
      </c>
      <c r="K52" s="9"/>
      <c r="L52" s="9"/>
      <c r="M52" s="9"/>
    </row>
    <row r="53" spans="1:13" ht="15" thickBot="1">
      <c r="B53" s="2">
        <v>5</v>
      </c>
      <c r="C53" s="2" t="s">
        <v>11</v>
      </c>
      <c r="D53" s="2">
        <v>1000</v>
      </c>
      <c r="E53" s="2">
        <f t="shared" si="12"/>
        <v>1</v>
      </c>
      <c r="F53" s="2">
        <v>0</v>
      </c>
      <c r="G53" s="2">
        <v>0</v>
      </c>
      <c r="H53" s="11">
        <f t="shared" si="13"/>
        <v>0</v>
      </c>
      <c r="I53" s="2">
        <f t="shared" si="14"/>
        <v>0</v>
      </c>
      <c r="J53" s="16">
        <f t="shared" si="15"/>
        <v>0</v>
      </c>
      <c r="K53" s="9"/>
      <c r="L53" s="9"/>
      <c r="M53" s="9"/>
    </row>
    <row r="54" spans="1:13" ht="15" thickBot="1">
      <c r="B54" s="2">
        <v>6</v>
      </c>
      <c r="C54" s="2" t="s">
        <v>12</v>
      </c>
      <c r="D54" s="2">
        <v>100</v>
      </c>
      <c r="E54" s="2">
        <f t="shared" si="12"/>
        <v>2</v>
      </c>
      <c r="F54" s="2">
        <v>0</v>
      </c>
      <c r="G54" s="2">
        <v>0</v>
      </c>
      <c r="H54" s="11">
        <f t="shared" si="13"/>
        <v>0</v>
      </c>
      <c r="I54" s="2">
        <f t="shared" si="14"/>
        <v>0</v>
      </c>
      <c r="J54" s="16">
        <f t="shared" si="15"/>
        <v>0</v>
      </c>
      <c r="K54" s="9"/>
      <c r="L54" s="9"/>
      <c r="M54" s="9"/>
    </row>
    <row r="55" spans="1:13" ht="15" thickBot="1">
      <c r="B55" s="2">
        <v>7</v>
      </c>
      <c r="C55" s="2" t="s">
        <v>13</v>
      </c>
      <c r="D55" s="2">
        <v>10</v>
      </c>
      <c r="E55" s="2">
        <f t="shared" si="12"/>
        <v>3</v>
      </c>
      <c r="F55" s="2">
        <v>0</v>
      </c>
      <c r="G55" s="2">
        <v>0</v>
      </c>
      <c r="H55" s="11">
        <f t="shared" si="13"/>
        <v>0</v>
      </c>
      <c r="I55" s="2">
        <f t="shared" si="14"/>
        <v>0</v>
      </c>
      <c r="J55" s="16">
        <f t="shared" si="15"/>
        <v>0</v>
      </c>
      <c r="K55" s="9"/>
      <c r="L55" s="9"/>
      <c r="M55" s="9"/>
    </row>
    <row r="56" spans="1:13" ht="15" thickBot="1">
      <c r="B56" s="2">
        <v>8</v>
      </c>
      <c r="C56" s="2" t="s">
        <v>14</v>
      </c>
      <c r="D56" s="2">
        <v>10</v>
      </c>
      <c r="E56" s="2">
        <f t="shared" si="12"/>
        <v>3</v>
      </c>
      <c r="F56" s="2">
        <v>0</v>
      </c>
      <c r="G56" s="2">
        <v>0</v>
      </c>
      <c r="H56" s="11">
        <f t="shared" si="13"/>
        <v>0</v>
      </c>
      <c r="I56" s="2">
        <f t="shared" si="14"/>
        <v>0</v>
      </c>
      <c r="J56" s="16">
        <f t="shared" si="15"/>
        <v>0</v>
      </c>
      <c r="K56" s="9"/>
      <c r="L56" s="9"/>
      <c r="M56" s="9"/>
    </row>
    <row r="57" spans="1:13" ht="15" thickBot="1">
      <c r="B57" s="2">
        <v>9</v>
      </c>
      <c r="C57" s="2" t="s">
        <v>15</v>
      </c>
      <c r="D57" s="2">
        <v>1000</v>
      </c>
      <c r="E57" s="2">
        <f t="shared" si="12"/>
        <v>1</v>
      </c>
      <c r="F57" s="2">
        <v>0</v>
      </c>
      <c r="G57" s="2">
        <v>0</v>
      </c>
      <c r="H57" s="11">
        <f t="shared" si="13"/>
        <v>0</v>
      </c>
      <c r="I57" s="2">
        <f t="shared" si="14"/>
        <v>0</v>
      </c>
      <c r="J57" s="16">
        <f t="shared" si="15"/>
        <v>0</v>
      </c>
      <c r="K57" s="9"/>
      <c r="L57" s="9"/>
      <c r="M57" s="9"/>
    </row>
    <row r="58" spans="1:13" ht="15" thickBot="1">
      <c r="B58" s="2">
        <v>10</v>
      </c>
      <c r="C58" s="2" t="s">
        <v>16</v>
      </c>
      <c r="D58" s="2">
        <v>1000</v>
      </c>
      <c r="E58" s="2">
        <f t="shared" si="12"/>
        <v>1</v>
      </c>
      <c r="F58" s="2">
        <v>0</v>
      </c>
      <c r="G58" s="2">
        <v>0</v>
      </c>
      <c r="H58" s="11">
        <f t="shared" si="13"/>
        <v>0</v>
      </c>
      <c r="I58" s="2">
        <f>SUMSQ(H58)</f>
        <v>0</v>
      </c>
      <c r="J58" s="16">
        <f t="shared" si="15"/>
        <v>0</v>
      </c>
      <c r="K58" s="9"/>
      <c r="L58" s="9"/>
      <c r="M58" s="9"/>
    </row>
    <row r="61" spans="1:13" ht="15" thickBot="1">
      <c r="A61" s="5" t="s">
        <v>35</v>
      </c>
    </row>
    <row r="62" spans="1:13" ht="15" thickBot="1">
      <c r="B62" s="36" t="s">
        <v>36</v>
      </c>
      <c r="C62" s="37"/>
      <c r="D62" s="38"/>
      <c r="G62" s="36" t="s">
        <v>36</v>
      </c>
      <c r="H62" s="37"/>
      <c r="I62" s="38"/>
      <c r="K62" t="s">
        <v>21</v>
      </c>
    </row>
    <row r="63" spans="1:13" ht="15" thickBot="1">
      <c r="B63" s="18" t="s">
        <v>38</v>
      </c>
      <c r="C63" s="18" t="s">
        <v>37</v>
      </c>
      <c r="D63" s="18" t="s">
        <v>39</v>
      </c>
      <c r="G63" s="18" t="s">
        <v>38</v>
      </c>
      <c r="H63" s="18" t="s">
        <v>41</v>
      </c>
      <c r="I63" s="18" t="s">
        <v>39</v>
      </c>
      <c r="K63" t="s">
        <v>22</v>
      </c>
    </row>
    <row r="64" spans="1:13" ht="15" thickBot="1">
      <c r="B64" s="19">
        <f>J49</f>
        <v>0.8</v>
      </c>
      <c r="C64" s="19">
        <f>J23</f>
        <v>0.66666666666666663</v>
      </c>
      <c r="D64" s="19">
        <f>B64*C64</f>
        <v>0.53333333333333333</v>
      </c>
      <c r="G64" s="16">
        <f>J49</f>
        <v>0.8</v>
      </c>
      <c r="H64" s="16">
        <f>J36</f>
        <v>0</v>
      </c>
      <c r="I64" s="16">
        <f>G64*H64</f>
        <v>0</v>
      </c>
      <c r="K64" t="s">
        <v>23</v>
      </c>
    </row>
    <row r="65" spans="2:9" ht="15" thickBot="1">
      <c r="B65" s="16">
        <f t="shared" ref="B65:B73" si="17">J50</f>
        <v>0</v>
      </c>
      <c r="C65" s="16">
        <f t="shared" ref="C65:C72" si="18">J24</f>
        <v>0.16666666666666666</v>
      </c>
      <c r="D65" s="16">
        <f t="shared" ref="D65:D73" si="19">B65*C65</f>
        <v>0</v>
      </c>
      <c r="G65" s="16">
        <f t="shared" ref="G65:G73" si="20">J50</f>
        <v>0</v>
      </c>
      <c r="H65" s="16">
        <f t="shared" ref="H65:H72" si="21">J37</f>
        <v>0</v>
      </c>
      <c r="I65" s="16">
        <f t="shared" ref="I65:I73" si="22">G65*H65</f>
        <v>0</v>
      </c>
    </row>
    <row r="66" spans="2:9" ht="15" thickBot="1">
      <c r="B66" s="16">
        <f t="shared" si="17"/>
        <v>0.6</v>
      </c>
      <c r="C66" s="16">
        <f t="shared" si="18"/>
        <v>0</v>
      </c>
      <c r="D66" s="16">
        <f t="shared" si="19"/>
        <v>0</v>
      </c>
      <c r="G66" s="19">
        <f t="shared" si="20"/>
        <v>0.6</v>
      </c>
      <c r="H66" s="19">
        <f t="shared" si="21"/>
        <v>0.75</v>
      </c>
      <c r="I66" s="19">
        <f t="shared" si="22"/>
        <v>0.44999999999999996</v>
      </c>
    </row>
    <row r="67" spans="2:9" ht="15" thickBot="1">
      <c r="B67" s="16">
        <f t="shared" si="17"/>
        <v>0</v>
      </c>
      <c r="C67" s="16">
        <f t="shared" si="18"/>
        <v>0</v>
      </c>
      <c r="D67" s="16">
        <f t="shared" si="19"/>
        <v>0</v>
      </c>
      <c r="G67" s="16">
        <f t="shared" si="20"/>
        <v>0</v>
      </c>
      <c r="H67" s="16">
        <f t="shared" si="21"/>
        <v>0.25</v>
      </c>
      <c r="I67" s="16">
        <f t="shared" si="22"/>
        <v>0</v>
      </c>
    </row>
    <row r="68" spans="2:9" ht="15" thickBot="1">
      <c r="B68" s="16">
        <f t="shared" si="17"/>
        <v>0</v>
      </c>
      <c r="C68" s="16">
        <f t="shared" si="18"/>
        <v>0</v>
      </c>
      <c r="D68" s="16">
        <f t="shared" si="19"/>
        <v>0</v>
      </c>
      <c r="G68" s="16">
        <f t="shared" si="20"/>
        <v>0</v>
      </c>
      <c r="H68" s="16">
        <f t="shared" si="21"/>
        <v>0.25</v>
      </c>
      <c r="I68" s="16">
        <f t="shared" si="22"/>
        <v>0</v>
      </c>
    </row>
    <row r="69" spans="2:9" ht="15" thickBot="1">
      <c r="B69" s="16">
        <f t="shared" si="17"/>
        <v>0</v>
      </c>
      <c r="C69" s="16">
        <f t="shared" si="18"/>
        <v>0</v>
      </c>
      <c r="D69" s="16">
        <f t="shared" si="19"/>
        <v>0</v>
      </c>
      <c r="G69" s="16">
        <f t="shared" si="20"/>
        <v>0</v>
      </c>
      <c r="H69" s="16">
        <f t="shared" si="21"/>
        <v>0.5</v>
      </c>
      <c r="I69" s="16">
        <f t="shared" si="22"/>
        <v>0</v>
      </c>
    </row>
    <row r="70" spans="2:9" ht="15" thickBot="1">
      <c r="B70" s="16">
        <f t="shared" si="17"/>
        <v>0</v>
      </c>
      <c r="C70" s="16">
        <f t="shared" si="18"/>
        <v>0.5</v>
      </c>
      <c r="D70" s="16">
        <f t="shared" si="19"/>
        <v>0</v>
      </c>
      <c r="G70" s="16">
        <f t="shared" si="20"/>
        <v>0</v>
      </c>
      <c r="H70" s="16">
        <f t="shared" si="21"/>
        <v>0</v>
      </c>
      <c r="I70" s="16">
        <f t="shared" si="22"/>
        <v>0</v>
      </c>
    </row>
    <row r="71" spans="2:9" ht="15" thickBot="1">
      <c r="B71" s="16">
        <f t="shared" si="17"/>
        <v>0</v>
      </c>
      <c r="C71" s="16">
        <f t="shared" si="18"/>
        <v>0.5</v>
      </c>
      <c r="D71" s="16">
        <f t="shared" si="19"/>
        <v>0</v>
      </c>
      <c r="G71" s="16">
        <f t="shared" si="20"/>
        <v>0</v>
      </c>
      <c r="H71" s="16">
        <f t="shared" si="21"/>
        <v>0</v>
      </c>
      <c r="I71" s="16">
        <f t="shared" si="22"/>
        <v>0</v>
      </c>
    </row>
    <row r="72" spans="2:9" ht="15" thickBot="1">
      <c r="B72" s="16">
        <f>J57</f>
        <v>0</v>
      </c>
      <c r="C72" s="16">
        <f t="shared" si="18"/>
        <v>0</v>
      </c>
      <c r="D72" s="16">
        <f t="shared" si="19"/>
        <v>0</v>
      </c>
      <c r="G72" s="16">
        <f t="shared" si="20"/>
        <v>0</v>
      </c>
      <c r="H72" s="16">
        <f t="shared" si="21"/>
        <v>0.25</v>
      </c>
      <c r="I72" s="16">
        <f t="shared" si="22"/>
        <v>0</v>
      </c>
    </row>
    <row r="73" spans="2:9" ht="15" thickBot="1">
      <c r="B73" s="16">
        <f t="shared" si="17"/>
        <v>0</v>
      </c>
      <c r="C73" s="16">
        <f>J32</f>
        <v>0.16666666666666666</v>
      </c>
      <c r="D73" s="16">
        <f t="shared" si="19"/>
        <v>0</v>
      </c>
      <c r="G73" s="16">
        <f t="shared" si="20"/>
        <v>0</v>
      </c>
      <c r="H73" s="16">
        <f>O32</f>
        <v>0</v>
      </c>
      <c r="I73" s="16">
        <f t="shared" si="22"/>
        <v>0</v>
      </c>
    </row>
    <row r="74" spans="2:9" ht="15" thickBot="1"/>
    <row r="75" spans="2:9" ht="15" thickBot="1">
      <c r="C75" s="18" t="s">
        <v>40</v>
      </c>
      <c r="D75" s="16">
        <f>SUM(D64:D73)</f>
        <v>0.53333333333333333</v>
      </c>
      <c r="G75" s="39" t="s">
        <v>40</v>
      </c>
      <c r="H75" s="39"/>
      <c r="I75" s="16">
        <f>SUM(I64:I73)</f>
        <v>0.44999999999999996</v>
      </c>
    </row>
    <row r="77" spans="2:9">
      <c r="C77" t="s">
        <v>42</v>
      </c>
    </row>
    <row r="78" spans="2:9">
      <c r="C78" t="s">
        <v>43</v>
      </c>
    </row>
    <row r="79" spans="2:9">
      <c r="C79" t="s">
        <v>44</v>
      </c>
    </row>
    <row r="83" spans="1:5">
      <c r="A83" s="5" t="s">
        <v>45</v>
      </c>
    </row>
    <row r="86" spans="1:5" ht="15" thickBot="1"/>
    <row r="87" spans="1:5" ht="15" thickBot="1">
      <c r="B87" s="40" t="s">
        <v>46</v>
      </c>
      <c r="C87" s="40"/>
      <c r="D87" s="40"/>
      <c r="E87" s="17">
        <f>SQRT(2*(1-D75))</f>
        <v>0.96609178307929588</v>
      </c>
    </row>
    <row r="88" spans="1:5" ht="15" thickBot="1">
      <c r="B88" s="40" t="s">
        <v>47</v>
      </c>
      <c r="C88" s="40"/>
      <c r="D88" s="40"/>
      <c r="E88" s="17">
        <f>SQRT(2*(1-I75))</f>
        <v>1.0488088481701516</v>
      </c>
    </row>
    <row r="90" spans="1:5">
      <c r="B90" t="s">
        <v>48</v>
      </c>
    </row>
  </sheetData>
  <mergeCells count="5">
    <mergeCell ref="B62:D62"/>
    <mergeCell ref="G62:I62"/>
    <mergeCell ref="G75:H75"/>
    <mergeCell ref="B87:D87"/>
    <mergeCell ref="B88:D8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0B51-E4B3-4932-A92C-FB2ED53A9B97}">
  <dimension ref="A1:L77"/>
  <sheetViews>
    <sheetView topLeftCell="A71" zoomScale="88" zoomScaleNormal="160" workbookViewId="0"/>
  </sheetViews>
  <sheetFormatPr baseColWidth="10" defaultRowHeight="14.4"/>
  <cols>
    <col min="5" max="5" width="14.109375" bestFit="1" customWidth="1"/>
  </cols>
  <sheetData>
    <row r="1" spans="1:5" ht="21">
      <c r="A1" s="21" t="s">
        <v>49</v>
      </c>
    </row>
    <row r="3" spans="1:5" ht="23.4">
      <c r="A3" s="28" t="s">
        <v>2</v>
      </c>
    </row>
    <row r="4" spans="1:5" ht="15" thickBot="1">
      <c r="A4" s="5" t="s">
        <v>3</v>
      </c>
    </row>
    <row r="5" spans="1:5" ht="15" thickBot="1">
      <c r="B5" s="18" t="s">
        <v>50</v>
      </c>
      <c r="C5" s="22">
        <v>50000</v>
      </c>
    </row>
    <row r="6" spans="1:5" ht="15" thickBot="1">
      <c r="B6" s="23" t="s">
        <v>51</v>
      </c>
      <c r="C6" s="24">
        <v>200</v>
      </c>
    </row>
    <row r="7" spans="1:5" ht="15" thickBot="1"/>
    <row r="8" spans="1:5" ht="15" thickBot="1">
      <c r="B8" s="18" t="s">
        <v>52</v>
      </c>
      <c r="C8" s="36" t="s">
        <v>57</v>
      </c>
      <c r="D8" s="38"/>
      <c r="E8" s="18" t="s">
        <v>56</v>
      </c>
    </row>
    <row r="9" spans="1:5" ht="15" thickBot="1">
      <c r="B9" s="15" t="s">
        <v>53</v>
      </c>
      <c r="C9" s="41">
        <f>C5</f>
        <v>50000</v>
      </c>
      <c r="D9" s="42"/>
      <c r="E9" s="15">
        <f>C6</f>
        <v>200</v>
      </c>
    </row>
    <row r="10" spans="1:5" ht="15" thickBot="1">
      <c r="B10" s="15" t="s">
        <v>54</v>
      </c>
      <c r="C10" s="41">
        <f>C9-1</f>
        <v>49999</v>
      </c>
      <c r="D10" s="42"/>
      <c r="E10" s="15">
        <f>E9^2</f>
        <v>40000</v>
      </c>
    </row>
    <row r="11" spans="1:5" ht="15" thickBot="1">
      <c r="B11" s="18" t="s">
        <v>58</v>
      </c>
      <c r="C11" s="41">
        <f>SUM(C9:D10)</f>
        <v>99999</v>
      </c>
      <c r="D11" s="42"/>
      <c r="E11" s="15">
        <f>SUM(E9:E10)</f>
        <v>40200</v>
      </c>
    </row>
    <row r="13" spans="1:5">
      <c r="B13" s="10" t="s">
        <v>59</v>
      </c>
    </row>
    <row r="14" spans="1:5">
      <c r="B14" t="s">
        <v>61</v>
      </c>
    </row>
    <row r="15" spans="1:5">
      <c r="B15" t="s">
        <v>62</v>
      </c>
    </row>
    <row r="16" spans="1:5">
      <c r="B16" t="s">
        <v>63</v>
      </c>
    </row>
    <row r="17" spans="1:5">
      <c r="B17" s="5" t="s">
        <v>60</v>
      </c>
    </row>
    <row r="19" spans="1:5">
      <c r="A19" s="5" t="s">
        <v>20</v>
      </c>
    </row>
    <row r="20" spans="1:5" ht="15" thickBot="1"/>
    <row r="21" spans="1:5" ht="15" thickBot="1">
      <c r="B21" s="18" t="s">
        <v>52</v>
      </c>
      <c r="C21" s="36" t="s">
        <v>57</v>
      </c>
      <c r="D21" s="38"/>
      <c r="E21" s="18" t="s">
        <v>56</v>
      </c>
    </row>
    <row r="22" spans="1:5" ht="15" thickBot="1">
      <c r="B22" s="15" t="s">
        <v>53</v>
      </c>
      <c r="C22" s="41">
        <f>C5</f>
        <v>50000</v>
      </c>
      <c r="D22" s="42"/>
      <c r="E22" s="15">
        <f>C6</f>
        <v>200</v>
      </c>
    </row>
    <row r="23" spans="1:5" ht="15" thickBot="1">
      <c r="B23" s="15" t="s">
        <v>54</v>
      </c>
      <c r="C23" s="41">
        <f>C22-1</f>
        <v>49999</v>
      </c>
      <c r="D23" s="42"/>
      <c r="E23" s="15">
        <f>E22^2</f>
        <v>40000</v>
      </c>
    </row>
    <row r="24" spans="1:5" ht="15" thickBot="1">
      <c r="B24" s="15" t="s">
        <v>55</v>
      </c>
      <c r="C24" s="41">
        <f>C23-1</f>
        <v>49998</v>
      </c>
      <c r="D24" s="42"/>
      <c r="E24" s="15">
        <f>E22^2</f>
        <v>40000</v>
      </c>
    </row>
    <row r="25" spans="1:5" ht="15" thickBot="1">
      <c r="B25" s="18" t="s">
        <v>58</v>
      </c>
      <c r="C25" s="41">
        <f>SUM(C22:D24)</f>
        <v>149997</v>
      </c>
      <c r="D25" s="42"/>
      <c r="E25" s="15">
        <f>SUM(E22:E24)</f>
        <v>80200</v>
      </c>
    </row>
    <row r="27" spans="1:5">
      <c r="B27" s="10" t="s">
        <v>64</v>
      </c>
    </row>
    <row r="28" spans="1:5">
      <c r="B28" t="s">
        <v>61</v>
      </c>
    </row>
    <row r="29" spans="1:5">
      <c r="B29" t="s">
        <v>62</v>
      </c>
    </row>
    <row r="30" spans="1:5">
      <c r="B30" t="s">
        <v>63</v>
      </c>
    </row>
    <row r="31" spans="1:5">
      <c r="B31" s="5" t="s">
        <v>65</v>
      </c>
    </row>
    <row r="33" spans="1:12">
      <c r="H33" t="s">
        <v>66</v>
      </c>
    </row>
    <row r="36" spans="1:12" ht="24" thickBot="1">
      <c r="A36" s="28" t="s">
        <v>67</v>
      </c>
    </row>
    <row r="37" spans="1:12" ht="15" thickBot="1">
      <c r="C37" s="18" t="s">
        <v>6</v>
      </c>
      <c r="D37" s="15" t="s">
        <v>68</v>
      </c>
    </row>
    <row r="38" spans="1:12" ht="15" thickBot="1">
      <c r="C38" s="18" t="s">
        <v>85</v>
      </c>
      <c r="D38" s="15" t="s">
        <v>69</v>
      </c>
    </row>
    <row r="39" spans="1:12" ht="15" thickBot="1">
      <c r="C39" s="18" t="s">
        <v>86</v>
      </c>
      <c r="D39" s="15" t="s">
        <v>70</v>
      </c>
    </row>
    <row r="40" spans="1:12" ht="15" thickBot="1"/>
    <row r="41" spans="1:12" ht="15" thickBot="1">
      <c r="B41" s="25"/>
      <c r="C41" s="25" t="s">
        <v>71</v>
      </c>
      <c r="D41" s="25" t="s">
        <v>73</v>
      </c>
      <c r="E41" s="25" t="s">
        <v>74</v>
      </c>
      <c r="F41" s="25" t="s">
        <v>75</v>
      </c>
      <c r="G41" s="25" t="s">
        <v>76</v>
      </c>
      <c r="H41" s="25" t="s">
        <v>73</v>
      </c>
      <c r="J41" t="s">
        <v>79</v>
      </c>
    </row>
    <row r="42" spans="1:12" ht="15" thickBot="1">
      <c r="B42" s="25" t="s">
        <v>72</v>
      </c>
      <c r="C42" s="27">
        <v>0</v>
      </c>
      <c r="D42" s="26">
        <v>2</v>
      </c>
      <c r="E42" s="26">
        <v>4</v>
      </c>
      <c r="F42" s="26">
        <v>6</v>
      </c>
      <c r="G42" s="26">
        <v>8</v>
      </c>
      <c r="H42" s="26">
        <v>10</v>
      </c>
      <c r="J42" t="s">
        <v>80</v>
      </c>
    </row>
    <row r="43" spans="1:12" ht="15" thickBot="1">
      <c r="B43" s="25" t="s">
        <v>77</v>
      </c>
      <c r="C43" s="26">
        <v>2</v>
      </c>
      <c r="D43" s="27">
        <v>0.3</v>
      </c>
      <c r="E43" s="26">
        <v>2.2999999999999998</v>
      </c>
      <c r="F43" s="26">
        <v>4.3</v>
      </c>
      <c r="G43" s="26">
        <v>6.3</v>
      </c>
      <c r="H43" s="26">
        <v>8.3000000000000007</v>
      </c>
      <c r="J43" t="s">
        <v>81</v>
      </c>
    </row>
    <row r="44" spans="1:12" ht="15" thickBot="1">
      <c r="B44" s="25" t="s">
        <v>76</v>
      </c>
      <c r="C44" s="26">
        <v>4</v>
      </c>
      <c r="D44" s="26">
        <v>2.2999999999999998</v>
      </c>
      <c r="E44" s="27">
        <v>0.8</v>
      </c>
      <c r="F44" s="26">
        <v>2.8</v>
      </c>
      <c r="G44" s="26">
        <v>4.3</v>
      </c>
      <c r="H44" s="26">
        <v>6.3</v>
      </c>
      <c r="J44" t="s">
        <v>82</v>
      </c>
    </row>
    <row r="45" spans="1:12" ht="15" thickBot="1">
      <c r="B45" s="25" t="s">
        <v>78</v>
      </c>
      <c r="C45" s="26">
        <v>6</v>
      </c>
      <c r="D45" s="26">
        <v>4.3</v>
      </c>
      <c r="E45" s="26">
        <v>2.8</v>
      </c>
      <c r="F45" s="27">
        <v>1.8</v>
      </c>
      <c r="G45" s="26">
        <v>3.3</v>
      </c>
      <c r="H45" s="26">
        <v>5.3</v>
      </c>
      <c r="J45" t="s">
        <v>83</v>
      </c>
    </row>
    <row r="46" spans="1:12" ht="15" thickBot="1">
      <c r="B46" s="25" t="s">
        <v>78</v>
      </c>
      <c r="C46" s="26">
        <v>8</v>
      </c>
      <c r="D46" s="26">
        <v>6.3</v>
      </c>
      <c r="E46" s="26">
        <v>4.8</v>
      </c>
      <c r="F46" s="26">
        <v>3.8</v>
      </c>
      <c r="G46" s="27">
        <v>2.8</v>
      </c>
      <c r="H46" s="26">
        <v>4.8</v>
      </c>
    </row>
    <row r="47" spans="1:12" ht="15" thickBot="1">
      <c r="B47" s="25" t="s">
        <v>76</v>
      </c>
      <c r="C47" s="26">
        <v>10</v>
      </c>
      <c r="D47" s="26">
        <v>8.3000000000000007</v>
      </c>
      <c r="E47" s="26">
        <v>6.8</v>
      </c>
      <c r="F47" s="26">
        <v>5.8</v>
      </c>
      <c r="G47" s="26">
        <v>3.8</v>
      </c>
      <c r="H47" s="27">
        <v>3.8</v>
      </c>
    </row>
    <row r="48" spans="1:12" ht="15" thickBot="1">
      <c r="B48" s="25" t="s">
        <v>73</v>
      </c>
      <c r="C48" s="26">
        <v>12</v>
      </c>
      <c r="D48" s="26">
        <v>10.3</v>
      </c>
      <c r="E48" s="26">
        <v>8.8000000000000007</v>
      </c>
      <c r="F48" s="26">
        <v>7.8</v>
      </c>
      <c r="G48" s="26">
        <v>5.8</v>
      </c>
      <c r="H48" s="27">
        <v>3.8</v>
      </c>
      <c r="J48" s="39" t="s">
        <v>84</v>
      </c>
      <c r="K48" s="39"/>
      <c r="L48" s="17">
        <v>3.8</v>
      </c>
    </row>
    <row r="51" spans="1:12" ht="15" thickBot="1"/>
    <row r="52" spans="1:12" ht="15" thickBot="1">
      <c r="B52" s="25"/>
      <c r="C52" s="25" t="s">
        <v>71</v>
      </c>
      <c r="D52" s="25" t="s">
        <v>73</v>
      </c>
      <c r="E52" s="25" t="s">
        <v>74</v>
      </c>
      <c r="F52" s="25" t="s">
        <v>75</v>
      </c>
      <c r="G52" s="25" t="s">
        <v>76</v>
      </c>
      <c r="H52" s="25" t="s">
        <v>73</v>
      </c>
    </row>
    <row r="53" spans="1:12" ht="15" thickBot="1">
      <c r="B53" s="25" t="s">
        <v>72</v>
      </c>
      <c r="C53" s="27">
        <v>0</v>
      </c>
      <c r="D53" s="26">
        <v>2</v>
      </c>
      <c r="E53" s="26">
        <v>4</v>
      </c>
      <c r="F53" s="26">
        <v>6</v>
      </c>
      <c r="G53" s="26">
        <v>8</v>
      </c>
      <c r="H53" s="26">
        <v>10</v>
      </c>
    </row>
    <row r="54" spans="1:12" ht="15" thickBot="1">
      <c r="B54" s="25" t="s">
        <v>73</v>
      </c>
      <c r="C54" s="26">
        <v>2</v>
      </c>
      <c r="D54" s="27">
        <v>0</v>
      </c>
      <c r="E54" s="26">
        <v>2</v>
      </c>
      <c r="F54" s="26">
        <v>4</v>
      </c>
      <c r="G54" s="26">
        <v>6</v>
      </c>
      <c r="H54" s="26">
        <v>8</v>
      </c>
    </row>
    <row r="55" spans="1:12" ht="15" thickBot="1">
      <c r="B55" s="25" t="s">
        <v>74</v>
      </c>
      <c r="C55" s="26">
        <v>4</v>
      </c>
      <c r="D55" s="26">
        <v>2</v>
      </c>
      <c r="E55" s="27">
        <v>0</v>
      </c>
      <c r="F55" s="26">
        <v>2</v>
      </c>
      <c r="G55" s="26">
        <v>4</v>
      </c>
      <c r="H55" s="26">
        <v>6</v>
      </c>
    </row>
    <row r="56" spans="1:12" ht="15" thickBot="1">
      <c r="B56" s="25" t="s">
        <v>75</v>
      </c>
      <c r="C56" s="26">
        <v>6</v>
      </c>
      <c r="D56" s="26">
        <v>4</v>
      </c>
      <c r="E56" s="26">
        <v>2</v>
      </c>
      <c r="F56" s="27">
        <v>0</v>
      </c>
      <c r="G56" s="26">
        <v>2</v>
      </c>
      <c r="H56" s="26">
        <v>4</v>
      </c>
    </row>
    <row r="57" spans="1:12" ht="15" thickBot="1">
      <c r="B57" s="25" t="s">
        <v>73</v>
      </c>
      <c r="C57" s="26">
        <v>8</v>
      </c>
      <c r="D57" s="26">
        <v>6</v>
      </c>
      <c r="E57" s="26">
        <v>4</v>
      </c>
      <c r="F57" s="26">
        <v>2</v>
      </c>
      <c r="G57" s="27">
        <v>1</v>
      </c>
      <c r="H57" s="26">
        <v>2</v>
      </c>
    </row>
    <row r="58" spans="1:12" ht="15" thickBot="1">
      <c r="B58" s="25" t="s">
        <v>74</v>
      </c>
      <c r="C58" s="26">
        <v>10</v>
      </c>
      <c r="D58" s="26">
        <v>8</v>
      </c>
      <c r="E58" s="26">
        <v>6</v>
      </c>
      <c r="F58" s="26">
        <v>4</v>
      </c>
      <c r="G58" s="26">
        <v>2.5</v>
      </c>
      <c r="H58" s="27">
        <v>2</v>
      </c>
    </row>
    <row r="59" spans="1:12" ht="15" thickBot="1">
      <c r="B59" s="25" t="s">
        <v>73</v>
      </c>
      <c r="C59" s="26">
        <v>12</v>
      </c>
      <c r="D59" s="26">
        <v>10</v>
      </c>
      <c r="E59" s="26">
        <v>8</v>
      </c>
      <c r="F59" s="26">
        <v>6</v>
      </c>
      <c r="G59" s="26">
        <v>4.5</v>
      </c>
      <c r="H59" s="27">
        <v>2.5</v>
      </c>
      <c r="J59" s="39" t="s">
        <v>84</v>
      </c>
      <c r="K59" s="39"/>
      <c r="L59" s="17">
        <v>2.5</v>
      </c>
    </row>
    <row r="64" spans="1:12" ht="23.4">
      <c r="A64" s="28" t="s">
        <v>87</v>
      </c>
      <c r="B64" t="s">
        <v>88</v>
      </c>
      <c r="K64" s="29" t="s">
        <v>93</v>
      </c>
    </row>
    <row r="66" spans="1:12" ht="15" thickBot="1"/>
    <row r="67" spans="1:12" ht="15" thickBot="1">
      <c r="A67" s="5" t="s">
        <v>3</v>
      </c>
      <c r="B67" t="s">
        <v>96</v>
      </c>
      <c r="J67" s="20" t="s">
        <v>95</v>
      </c>
      <c r="K67" s="39" t="s">
        <v>94</v>
      </c>
      <c r="L67" s="39"/>
    </row>
    <row r="68" spans="1:12">
      <c r="B68" t="s">
        <v>100</v>
      </c>
    </row>
    <row r="69" spans="1:12" ht="15" thickBot="1"/>
    <row r="70" spans="1:12" ht="15" thickBot="1">
      <c r="A70" s="5" t="s">
        <v>20</v>
      </c>
      <c r="B70" t="s">
        <v>97</v>
      </c>
      <c r="J70" s="20" t="s">
        <v>95</v>
      </c>
      <c r="K70" s="39" t="s">
        <v>99</v>
      </c>
      <c r="L70" s="39"/>
    </row>
    <row r="71" spans="1:12">
      <c r="B71" t="s">
        <v>98</v>
      </c>
    </row>
    <row r="73" spans="1:12">
      <c r="A73" s="5" t="s">
        <v>35</v>
      </c>
      <c r="B73" t="s">
        <v>89</v>
      </c>
    </row>
    <row r="74" spans="1:12">
      <c r="B74" t="s">
        <v>90</v>
      </c>
    </row>
    <row r="76" spans="1:12">
      <c r="A76" s="5" t="s">
        <v>45</v>
      </c>
      <c r="B76" t="s">
        <v>91</v>
      </c>
    </row>
    <row r="77" spans="1:12">
      <c r="B77" t="s">
        <v>92</v>
      </c>
    </row>
  </sheetData>
  <mergeCells count="13">
    <mergeCell ref="C8:D8"/>
    <mergeCell ref="C9:D9"/>
    <mergeCell ref="C10:D10"/>
    <mergeCell ref="C11:D11"/>
    <mergeCell ref="C21:D21"/>
    <mergeCell ref="J59:K59"/>
    <mergeCell ref="K67:L67"/>
    <mergeCell ref="K70:L70"/>
    <mergeCell ref="C22:D22"/>
    <mergeCell ref="C23:D23"/>
    <mergeCell ref="C25:D25"/>
    <mergeCell ref="C24:D24"/>
    <mergeCell ref="J48:K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53F8-AAE4-408C-A277-91602B359097}">
  <dimension ref="A1:U93"/>
  <sheetViews>
    <sheetView zoomScale="107" workbookViewId="0">
      <selection activeCell="G94" sqref="G94"/>
    </sheetView>
  </sheetViews>
  <sheetFormatPr baseColWidth="10" defaultRowHeight="14.4"/>
  <sheetData>
    <row r="1" spans="1:17" ht="21">
      <c r="A1" s="21" t="s">
        <v>102</v>
      </c>
    </row>
    <row r="3" spans="1:17" ht="23.4">
      <c r="A3" s="28" t="s">
        <v>2</v>
      </c>
      <c r="D3" s="28" t="s">
        <v>103</v>
      </c>
      <c r="J3" s="28" t="s">
        <v>104</v>
      </c>
      <c r="Q3" s="31" t="s">
        <v>105</v>
      </c>
    </row>
    <row r="5" spans="1:17" ht="23.4">
      <c r="A5" s="28" t="s">
        <v>3</v>
      </c>
    </row>
    <row r="8" spans="1:17">
      <c r="G8" s="30"/>
      <c r="H8" s="30"/>
    </row>
    <row r="9" spans="1:17">
      <c r="N9" s="30"/>
    </row>
    <row r="17" spans="5:21" ht="23.4">
      <c r="E17" s="31" t="s">
        <v>106</v>
      </c>
      <c r="L17" s="31" t="s">
        <v>107</v>
      </c>
      <c r="U17" s="31" t="s">
        <v>108</v>
      </c>
    </row>
    <row r="34" spans="1:7" ht="23.4">
      <c r="A34" s="28" t="s">
        <v>109</v>
      </c>
    </row>
    <row r="37" spans="1:7">
      <c r="G37" t="e" vm="1">
        <v>#VALUE!</v>
      </c>
    </row>
    <row r="39" spans="1:7" ht="23.4">
      <c r="A39" s="28" t="s">
        <v>3</v>
      </c>
    </row>
    <row r="88" spans="1:7" ht="23.4">
      <c r="A88" s="28" t="s">
        <v>20</v>
      </c>
    </row>
    <row r="90" spans="1:7">
      <c r="B90" s="3" t="s">
        <v>110</v>
      </c>
      <c r="C90" s="3" t="s">
        <v>111</v>
      </c>
      <c r="D90" s="3" t="s">
        <v>116</v>
      </c>
      <c r="E90" s="3" t="s">
        <v>112</v>
      </c>
      <c r="G90" s="32"/>
    </row>
    <row r="91" spans="1:7">
      <c r="B91" s="3" t="s">
        <v>113</v>
      </c>
      <c r="C91" s="2">
        <v>70</v>
      </c>
      <c r="D91" s="2">
        <f>MOD(INT(C91 / 4), 6)</f>
        <v>5</v>
      </c>
      <c r="E91" s="2">
        <v>92</v>
      </c>
      <c r="G91" s="32" t="s">
        <v>117</v>
      </c>
    </row>
    <row r="92" spans="1:7">
      <c r="B92" s="3" t="s">
        <v>114</v>
      </c>
      <c r="C92" s="2">
        <v>75</v>
      </c>
      <c r="D92" s="2">
        <f t="shared" ref="D92:D93" si="0">MOD(INT(C92 / 4), 6)</f>
        <v>0</v>
      </c>
      <c r="E92" s="2">
        <v>72</v>
      </c>
      <c r="G92" s="32" t="s">
        <v>118</v>
      </c>
    </row>
    <row r="93" spans="1:7">
      <c r="B93" s="3" t="s">
        <v>115</v>
      </c>
      <c r="C93" s="2">
        <v>87</v>
      </c>
      <c r="D93" s="2">
        <f t="shared" si="0"/>
        <v>3</v>
      </c>
      <c r="E93" s="2">
        <v>84</v>
      </c>
      <c r="G93" s="32" t="s">
        <v>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94F8-4596-4D8C-8B67-E854DF32F751}">
  <dimension ref="A1:K54"/>
  <sheetViews>
    <sheetView tabSelected="1" zoomScale="61" zoomScaleNormal="130" workbookViewId="0">
      <selection activeCell="J48" sqref="J48"/>
    </sheetView>
  </sheetViews>
  <sheetFormatPr baseColWidth="10" defaultRowHeight="14.4"/>
  <cols>
    <col min="2" max="2" width="33.44140625" bestFit="1" customWidth="1"/>
    <col min="4" max="4" width="16.21875" bestFit="1" customWidth="1"/>
  </cols>
  <sheetData>
    <row r="1" spans="1:1" ht="21">
      <c r="A1" s="21" t="s">
        <v>101</v>
      </c>
    </row>
    <row r="3" spans="1:1" ht="21">
      <c r="A3" s="21" t="s">
        <v>2</v>
      </c>
    </row>
    <row r="20" spans="1:9">
      <c r="I20" t="s">
        <v>123</v>
      </c>
    </row>
    <row r="21" spans="1:9">
      <c r="C21" t="s">
        <v>138</v>
      </c>
    </row>
    <row r="23" spans="1:9">
      <c r="A23" t="s">
        <v>3</v>
      </c>
      <c r="B23" s="33" t="s">
        <v>124</v>
      </c>
      <c r="C23" s="33" t="s">
        <v>120</v>
      </c>
      <c r="D23" s="33" t="s">
        <v>128</v>
      </c>
      <c r="E23" s="33" t="s">
        <v>121</v>
      </c>
      <c r="F23" s="33" t="s">
        <v>122</v>
      </c>
      <c r="G23" s="34" t="s">
        <v>133</v>
      </c>
      <c r="I23" t="s">
        <v>126</v>
      </c>
    </row>
    <row r="24" spans="1:9">
      <c r="B24" s="1" t="s">
        <v>125</v>
      </c>
      <c r="C24" s="1" t="s">
        <v>129</v>
      </c>
      <c r="D24" s="1" t="s">
        <v>143</v>
      </c>
      <c r="E24" s="35" t="s">
        <v>130</v>
      </c>
      <c r="F24" s="35" t="s">
        <v>130</v>
      </c>
      <c r="G24" s="2">
        <v>3</v>
      </c>
      <c r="I24" t="s">
        <v>127</v>
      </c>
    </row>
    <row r="25" spans="1:9">
      <c r="B25" s="1" t="s">
        <v>132</v>
      </c>
      <c r="C25" s="1" t="s">
        <v>134</v>
      </c>
      <c r="D25" s="1"/>
      <c r="E25" s="2" t="s">
        <v>136</v>
      </c>
      <c r="F25" s="2" t="s">
        <v>147</v>
      </c>
      <c r="G25" s="2">
        <f>3+3</f>
        <v>6</v>
      </c>
      <c r="H25" s="30"/>
      <c r="I25" t="s">
        <v>141</v>
      </c>
    </row>
    <row r="26" spans="1:9">
      <c r="B26" s="1" t="s">
        <v>148</v>
      </c>
      <c r="C26" s="1" t="s">
        <v>137</v>
      </c>
      <c r="D26" s="1" t="s">
        <v>142</v>
      </c>
      <c r="E26" s="35" t="s">
        <v>130</v>
      </c>
      <c r="F26" s="2" t="s">
        <v>149</v>
      </c>
      <c r="G26" s="2">
        <v>1</v>
      </c>
      <c r="I26" t="s">
        <v>131</v>
      </c>
    </row>
    <row r="27" spans="1:9">
      <c r="B27" s="1" t="s">
        <v>144</v>
      </c>
      <c r="C27" s="1" t="s">
        <v>145</v>
      </c>
      <c r="D27" s="1"/>
      <c r="E27" s="2" t="s">
        <v>146</v>
      </c>
      <c r="F27" s="2" t="s">
        <v>152</v>
      </c>
      <c r="G27" s="2">
        <v>2</v>
      </c>
      <c r="I27" t="s">
        <v>135</v>
      </c>
    </row>
    <row r="28" spans="1:9">
      <c r="B28" s="1" t="s">
        <v>150</v>
      </c>
      <c r="C28" s="1" t="s">
        <v>151</v>
      </c>
      <c r="D28" s="1" t="s">
        <v>154</v>
      </c>
      <c r="E28" s="35" t="s">
        <v>130</v>
      </c>
      <c r="F28" s="2" t="s">
        <v>152</v>
      </c>
      <c r="G28" s="2">
        <v>3</v>
      </c>
      <c r="I28" t="s">
        <v>139</v>
      </c>
    </row>
    <row r="29" spans="1:9">
      <c r="B29" s="1" t="s">
        <v>157</v>
      </c>
      <c r="C29" s="1" t="s">
        <v>156</v>
      </c>
      <c r="D29" s="1"/>
      <c r="E29" s="2" t="s">
        <v>158</v>
      </c>
      <c r="F29" s="2" t="s">
        <v>159</v>
      </c>
      <c r="G29" s="2">
        <v>2</v>
      </c>
      <c r="I29" t="s">
        <v>140</v>
      </c>
    </row>
    <row r="30" spans="1:9">
      <c r="B30" s="1" t="s">
        <v>161</v>
      </c>
      <c r="C30" s="1" t="s">
        <v>164</v>
      </c>
      <c r="D30" s="1"/>
      <c r="E30" s="2"/>
      <c r="F30" s="2"/>
      <c r="G30" s="2"/>
      <c r="I30" t="s">
        <v>153</v>
      </c>
    </row>
    <row r="31" spans="1:9">
      <c r="B31" s="1"/>
      <c r="C31" s="1"/>
      <c r="D31" s="1"/>
      <c r="E31" s="2"/>
      <c r="F31" s="2"/>
      <c r="G31" s="2"/>
      <c r="I31" t="s">
        <v>155</v>
      </c>
    </row>
    <row r="32" spans="1:9">
      <c r="B32" s="1"/>
      <c r="C32" s="1"/>
      <c r="D32" s="1"/>
      <c r="E32" s="2"/>
      <c r="F32" s="2"/>
      <c r="G32" s="2"/>
      <c r="I32" t="s">
        <v>160</v>
      </c>
    </row>
    <row r="33" spans="1:11">
      <c r="I33" s="1" t="s">
        <v>162</v>
      </c>
    </row>
    <row r="36" spans="1:11">
      <c r="A36" t="s">
        <v>20</v>
      </c>
      <c r="B36" t="s">
        <v>163</v>
      </c>
    </row>
    <row r="37" spans="1:11">
      <c r="B37" t="s">
        <v>165</v>
      </c>
    </row>
    <row r="40" spans="1:11" ht="21">
      <c r="A40" s="21" t="s">
        <v>67</v>
      </c>
      <c r="K40" t="s">
        <v>180</v>
      </c>
    </row>
    <row r="41" spans="1:11">
      <c r="B41" t="s">
        <v>179</v>
      </c>
    </row>
    <row r="42" spans="1:11">
      <c r="B42" t="s">
        <v>166</v>
      </c>
    </row>
    <row r="43" spans="1:11">
      <c r="B43" t="s">
        <v>167</v>
      </c>
    </row>
    <row r="45" spans="1:11">
      <c r="B45" s="3" t="s">
        <v>181</v>
      </c>
      <c r="C45" s="1" t="s">
        <v>182</v>
      </c>
      <c r="D45" s="1"/>
      <c r="F45" t="s">
        <v>183</v>
      </c>
    </row>
    <row r="48" spans="1:11">
      <c r="B48" s="3" t="s">
        <v>168</v>
      </c>
      <c r="C48" s="3" t="s">
        <v>175</v>
      </c>
    </row>
    <row r="49" spans="2:4">
      <c r="B49" s="2" t="s">
        <v>169</v>
      </c>
      <c r="C49" s="2" t="s">
        <v>176</v>
      </c>
      <c r="D49" t="s">
        <v>177</v>
      </c>
    </row>
    <row r="50" spans="2:4">
      <c r="B50" s="2" t="s">
        <v>170</v>
      </c>
      <c r="C50" s="2" t="s">
        <v>114</v>
      </c>
      <c r="D50" t="s">
        <v>178</v>
      </c>
    </row>
    <row r="51" spans="2:4">
      <c r="B51" s="2" t="s">
        <v>171</v>
      </c>
      <c r="C51" s="2" t="s">
        <v>185</v>
      </c>
      <c r="D51" t="s">
        <v>184</v>
      </c>
    </row>
    <row r="52" spans="2:4">
      <c r="B52" s="2" t="s">
        <v>172</v>
      </c>
      <c r="C52" s="2" t="s">
        <v>185</v>
      </c>
      <c r="D52" t="s">
        <v>187</v>
      </c>
    </row>
    <row r="53" spans="2:4">
      <c r="B53" s="2" t="s">
        <v>173</v>
      </c>
      <c r="C53" s="2" t="s">
        <v>185</v>
      </c>
      <c r="D53" t="s">
        <v>186</v>
      </c>
    </row>
    <row r="54" spans="2:4">
      <c r="B54" s="2" t="s">
        <v>174</v>
      </c>
      <c r="C54" s="2" t="s">
        <v>115</v>
      </c>
      <c r="D54" t="s">
        <v>188</v>
      </c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SEMANA 9</vt:lpstr>
      <vt:lpstr>SEMANA 10</vt:lpstr>
      <vt:lpstr>SEMANA 11</vt:lpstr>
      <vt:lpstr>SEMANA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Espinoza A</dc:creator>
  <cp:lastModifiedBy>Patricio Bastián Espinoza Acuña (patricio.espinoza.a)</cp:lastModifiedBy>
  <dcterms:created xsi:type="dcterms:W3CDTF">2015-06-05T18:19:34Z</dcterms:created>
  <dcterms:modified xsi:type="dcterms:W3CDTF">2025-06-18T09:38:35Z</dcterms:modified>
</cp:coreProperties>
</file>