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pbast\Desktop\Semestre\Recuperación de Información Multimedia\C4\"/>
    </mc:Choice>
  </mc:AlternateContent>
  <xr:revisionPtr revIDLastSave="0" documentId="13_ncr:1_{990F763C-1B26-465C-90DC-184166C3F9E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M 13" sheetId="1" r:id="rId1"/>
    <sheet name="SEM 14" sheetId="2" r:id="rId2"/>
    <sheet name="SEM 1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9" i="1" l="1"/>
  <c r="I106" i="1"/>
  <c r="I107" i="1"/>
  <c r="I108" i="1"/>
  <c r="I109" i="1"/>
  <c r="I105" i="1"/>
  <c r="L156" i="2"/>
  <c r="K156" i="2"/>
  <c r="H156" i="2"/>
  <c r="G156" i="2"/>
  <c r="L155" i="2"/>
  <c r="L146" i="2"/>
  <c r="L147" i="2"/>
  <c r="L148" i="2"/>
  <c r="L149" i="2"/>
  <c r="L150" i="2"/>
  <c r="L151" i="2"/>
  <c r="L152" i="2"/>
  <c r="L153" i="2"/>
  <c r="L154" i="2"/>
  <c r="L145" i="2"/>
  <c r="E160" i="2"/>
  <c r="K146" i="2" s="1"/>
  <c r="E159" i="2"/>
  <c r="G146" i="2" s="1"/>
  <c r="H146" i="2"/>
  <c r="H147" i="2"/>
  <c r="H148" i="2"/>
  <c r="H149" i="2"/>
  <c r="H150" i="2"/>
  <c r="H151" i="2"/>
  <c r="H152" i="2"/>
  <c r="H153" i="2"/>
  <c r="H154" i="2"/>
  <c r="H155" i="2"/>
  <c r="H145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39" i="2"/>
  <c r="E138" i="2"/>
  <c r="E125" i="2"/>
  <c r="E126" i="2"/>
  <c r="E127" i="2"/>
  <c r="E128" i="2"/>
  <c r="E129" i="2"/>
  <c r="E130" i="2"/>
  <c r="E131" i="2"/>
  <c r="E132" i="2"/>
  <c r="E133" i="2"/>
  <c r="E134" i="2"/>
  <c r="E135" i="2"/>
  <c r="E124" i="2"/>
  <c r="K149" i="2" l="1"/>
  <c r="K155" i="2"/>
  <c r="K152" i="2"/>
  <c r="K148" i="2"/>
  <c r="K145" i="2"/>
  <c r="K154" i="2"/>
  <c r="K153" i="2"/>
  <c r="K151" i="2"/>
  <c r="K150" i="2"/>
  <c r="K147" i="2"/>
  <c r="G145" i="2"/>
  <c r="G155" i="2"/>
  <c r="G154" i="2"/>
  <c r="G153" i="2"/>
  <c r="G152" i="2"/>
  <c r="G151" i="2"/>
  <c r="G150" i="2"/>
  <c r="G149" i="2"/>
  <c r="G148" i="2"/>
  <c r="G147" i="2"/>
  <c r="C46" i="2" l="1"/>
  <c r="C45" i="2"/>
  <c r="C44" i="2"/>
  <c r="P43" i="2"/>
  <c r="P42" i="2"/>
  <c r="P41" i="2"/>
  <c r="P40" i="2"/>
  <c r="M44" i="2"/>
  <c r="M43" i="2"/>
  <c r="M41" i="2"/>
  <c r="M40" i="2"/>
  <c r="P44" i="2"/>
  <c r="M42" i="2"/>
  <c r="J44" i="2"/>
  <c r="J43" i="2"/>
  <c r="J42" i="2"/>
  <c r="J41" i="2"/>
  <c r="J40" i="2"/>
  <c r="C27" i="2"/>
  <c r="C26" i="2"/>
  <c r="C25" i="2"/>
  <c r="C29" i="2"/>
  <c r="C17" i="2"/>
  <c r="C16" i="2"/>
  <c r="C15" i="2"/>
  <c r="J52" i="1"/>
  <c r="J51" i="1"/>
  <c r="P107" i="1" l="1"/>
  <c r="F100" i="1"/>
  <c r="E97" i="1"/>
  <c r="D120" i="1" l="1"/>
  <c r="D121" i="1"/>
  <c r="D122" i="1"/>
  <c r="D124" i="1"/>
  <c r="D125" i="1"/>
  <c r="D126" i="1"/>
  <c r="D127" i="1"/>
  <c r="D129" i="1"/>
  <c r="D130" i="1"/>
  <c r="D123" i="1"/>
  <c r="D128" i="1"/>
</calcChain>
</file>

<file path=xl/sharedStrings.xml><?xml version="1.0" encoding="utf-8"?>
<sst xmlns="http://schemas.openxmlformats.org/spreadsheetml/2006/main" count="403" uniqueCount="197">
  <si>
    <t xml:space="preserve">SEMANA 13 </t>
  </si>
  <si>
    <t>Nombre: Patricio Espinoza A</t>
  </si>
  <si>
    <t>R</t>
  </si>
  <si>
    <t>x</t>
  </si>
  <si>
    <t>y</t>
  </si>
  <si>
    <t>a</t>
  </si>
  <si>
    <t>b</t>
  </si>
  <si>
    <t>c</t>
  </si>
  <si>
    <t>d</t>
  </si>
  <si>
    <t>e</t>
  </si>
  <si>
    <t>f</t>
  </si>
  <si>
    <t>g</t>
  </si>
  <si>
    <t>h</t>
  </si>
  <si>
    <t>Q</t>
  </si>
  <si>
    <t>q1</t>
  </si>
  <si>
    <t>q2</t>
  </si>
  <si>
    <t>a. (0.5 puntos) Escriba la notación unaria para los vectores de R y Q.</t>
  </si>
  <si>
    <t>vector unario</t>
  </si>
  <si>
    <t>M=5</t>
  </si>
  <si>
    <t>1000011110</t>
  </si>
  <si>
    <t>1111111000</t>
  </si>
  <si>
    <t>b. (0.5 puntos) Construya un índice LSH calculando 3 tablas de proyección, cada una de 3 bits al azar sobre los conjuntos R y Q. La generación de números aleatorios es a su decisión.</t>
  </si>
  <si>
    <t>m=3</t>
  </si>
  <si>
    <t>L=3</t>
  </si>
  <si>
    <t>x1</t>
  </si>
  <si>
    <t>y1</t>
  </si>
  <si>
    <t>00000 11100</t>
  </si>
  <si>
    <t>11111 11100</t>
  </si>
  <si>
    <t>11110 10000</t>
  </si>
  <si>
    <t>10000 11000</t>
  </si>
  <si>
    <t>00000 11111</t>
  </si>
  <si>
    <t>11000 11110</t>
  </si>
  <si>
    <t>11110 00000</t>
  </si>
  <si>
    <t>11111 11111</t>
  </si>
  <si>
    <t>10000 11110</t>
  </si>
  <si>
    <t>11111 11000</t>
  </si>
  <si>
    <t>Projection instances</t>
  </si>
  <si>
    <t>{1,3,5}</t>
  </si>
  <si>
    <t>000</t>
  </si>
  <si>
    <t>100</t>
  </si>
  <si>
    <t>110</t>
  </si>
  <si>
    <t>111</t>
  </si>
  <si>
    <t>001</t>
  </si>
  <si>
    <t>101</t>
  </si>
  <si>
    <t>c. (0.5 puntos) Localice el vecino más cercano (aproximado) de q1 y q2 utilizando el índice LSH que construyó anteriormente.</t>
  </si>
  <si>
    <t>Coincidencias</t>
  </si>
  <si>
    <t>{7,9,10}</t>
  </si>
  <si>
    <t>{2,4,8}</t>
  </si>
  <si>
    <t xml:space="preserve">x prom = </t>
  </si>
  <si>
    <t>12 imágenes</t>
  </si>
  <si>
    <t>5 dimensiones</t>
  </si>
  <si>
    <t>Al calcular las covarianzas entre las coordenadas de los vectores de S se obtuvo la siguiente matriz de covarianza C:</t>
  </si>
  <si>
    <t xml:space="preserve">C= </t>
  </si>
  <si>
    <t>lambda 1</t>
  </si>
  <si>
    <t>lambda 2</t>
  </si>
  <si>
    <t>lambda 3</t>
  </si>
  <si>
    <t>lambda 4</t>
  </si>
  <si>
    <t>lambda 5</t>
  </si>
  <si>
    <t>v1</t>
  </si>
  <si>
    <t>v5</t>
  </si>
  <si>
    <t>v4</t>
  </si>
  <si>
    <t>v3</t>
  </si>
  <si>
    <t>v2</t>
  </si>
  <si>
    <t>SEMANA 13 (PCA)</t>
  </si>
  <si>
    <t>a. (0.25 puntos) Señale la matriz de transformación W que se debe aplicar sobre S para crear el conjunto T.</t>
  </si>
  <si>
    <t>Proyectado en una dimensión =&gt;</t>
  </si>
  <si>
    <t>W =</t>
  </si>
  <si>
    <t>Se ordenan los valores propios de menor a mayor</t>
  </si>
  <si>
    <t>b. (0.25 puntos) Señale la “cantidad de información” que se mantiene (según PCA) al proyectar los descriptores de S en T.</t>
  </si>
  <si>
    <t>Suma de los valores propios =</t>
  </si>
  <si>
    <t>Valor propio seleccionado =</t>
  </si>
  <si>
    <t>Cantidad de información mantenida =</t>
  </si>
  <si>
    <t>c. (0.5 puntos) Señale el vector de T que será el vecino más cercano a q cuando q es proyectado a una dimensión con la transformación PCA descrita anteriormente.</t>
  </si>
  <si>
    <t xml:space="preserve">q = </t>
  </si>
  <si>
    <t>q centrado =</t>
  </si>
  <si>
    <t>i</t>
  </si>
  <si>
    <t>j</t>
  </si>
  <si>
    <t>k</t>
  </si>
  <si>
    <t>l</t>
  </si>
  <si>
    <t>Diferencia absoluta entre q' y cada elemento de T</t>
  </si>
  <si>
    <t>|q'-a|</t>
  </si>
  <si>
    <t>|q'-b|</t>
  </si>
  <si>
    <t>|q'-c|</t>
  </si>
  <si>
    <t>|q'-d|</t>
  </si>
  <si>
    <t>|q'-e|</t>
  </si>
  <si>
    <t>|q'-f|</t>
  </si>
  <si>
    <t>|q'-g|</t>
  </si>
  <si>
    <t>|q'-h|</t>
  </si>
  <si>
    <t>|q'-i|</t>
  </si>
  <si>
    <t>|q'-j|</t>
  </si>
  <si>
    <t>|q'-k|</t>
  </si>
  <si>
    <t>|q'-l|</t>
  </si>
  <si>
    <t xml:space="preserve">q'=W * q_centrado= </t>
  </si>
  <si>
    <t>1. Se tiene un vector de consulta q y tres 3 vectores (a, b y c) de cinco dimensiones:</t>
  </si>
  <si>
    <t>a =</t>
  </si>
  <si>
    <t xml:space="preserve">b = </t>
  </si>
  <si>
    <t xml:space="preserve">c = </t>
  </si>
  <si>
    <t>a. (0.3 puntos) Calcule la distancia de q con a, b y c usando distancia LP con p=2 y señale el más cercano a q.</t>
  </si>
  <si>
    <t>El vecino aproximado más cercano de q1 es d, con 2 colisiones y una distancia de</t>
  </si>
  <si>
    <t xml:space="preserve">El vecino aproximado más cercano de q2 es g, con 2 colisiones y una distancia de </t>
  </si>
  <si>
    <t>DIST(q,a) =</t>
  </si>
  <si>
    <t>DIST(q,b) =</t>
  </si>
  <si>
    <t>DIST(q,c) =</t>
  </si>
  <si>
    <t>p =</t>
  </si>
  <si>
    <t>La distancia más pequeña es entre los vectores q y a</t>
  </si>
  <si>
    <t>Por tanto el vector a es el más cercano a q.</t>
  </si>
  <si>
    <t>b. (0.3 puntos) Calcule la distancia de q con a, b y c usando distancia LP con p=0.5 y señale el más cercano a q.</t>
  </si>
  <si>
    <t>La distancia más pequeña es entre los vectores q y b</t>
  </si>
  <si>
    <t>Por tanto el vector b es el más cercano a q.</t>
  </si>
  <si>
    <t>c. (0.4 puntos) Calcule la distancia de q con a, b y c usando distancia DPF con p=2 y m=4 y señale el más cercano a q.</t>
  </si>
  <si>
    <t xml:space="preserve">p = </t>
  </si>
  <si>
    <t xml:space="preserve">m = </t>
  </si>
  <si>
    <t>Dadi que se tiene m = 4, se descarta el valor con mayor diferencia</t>
  </si>
  <si>
    <t>|q-a| =</t>
  </si>
  <si>
    <t>|q-c| =</t>
  </si>
  <si>
    <t>|q-b| =</t>
  </si>
  <si>
    <t>Por tanto, el vector con menor distancia y más cercano a q es c</t>
  </si>
  <si>
    <t>SEMANA 15</t>
  </si>
  <si>
    <t>Durante la última parte del curso se vieron varios ejemplos de indexamiento sobre dos datasets distintos (llamados “A” y “B”).</t>
  </si>
  <si>
    <t>Ambos datasets tenían la misma cantidad de vectores y la misma dimensionalidad, por lo que el linear scan tomaba el mismo tiempo en ambos datasets.</t>
  </si>
  <si>
    <t>(0.5 puntos) Señale posibles razones de porqué las búsquedas aproximadas con los índices estudiados obtienen distinto comportamiento en cada dataset, es decir, en “A”</t>
  </si>
  <si>
    <t>la búsqueda aproximada con cada índice lograba una relación de calidad vs tiempo, que era bastante distinta a lo que lograba el mismo índice en “B”.</t>
  </si>
  <si>
    <t>Sea conciso en la explicación (máximo 3 líneas).</t>
  </si>
  <si>
    <t>SEMANA 14 (distancias)</t>
  </si>
  <si>
    <t>2. Dadas dos funciones de distancia d1() y d2() que cumplen las propiedades métricas (no negatividad, reflexividad, simetría y desigualdad triangular).</t>
  </si>
  <si>
    <t>a. (0.25 puntos) Demuestre formalmente si la siguiente función d3() cumple o no cumple la propiedad de desigualdad triangular:</t>
  </si>
  <si>
    <t>Sabemos que d1() y d2() cumplen las propiedades métricas, en particular, la desigualdad triangular</t>
  </si>
  <si>
    <t xml:space="preserve">=&gt; </t>
  </si>
  <si>
    <t>∀x, y, z, d1(x, z) ≤ d1(x, y) + d1(y, z)</t>
  </si>
  <si>
    <t>∀x, y, z, d2(x, z) ≤ d2(x, y) + d2(y, z)</t>
  </si>
  <si>
    <t>Por enunciado, tenemos que d3(x,y) se define como:</t>
  </si>
  <si>
    <t>d3(x, y) = (d1(x, y) + d2(x, y)) / 2</t>
  </si>
  <si>
    <t>Luego, para demostrar que d3(x,y) cumple desigualdad triangular se debe demostrar que:</t>
  </si>
  <si>
    <t>∀x, y, z, d3(x, y) ≤ d3(x, z) + d3(z, y)</t>
  </si>
  <si>
    <t>●</t>
  </si>
  <si>
    <t>A partir de ● y usando las desigualdades triangulares de d1() y d2() se tiene que:</t>
  </si>
  <si>
    <t>=&gt;</t>
  </si>
  <si>
    <t>(d1(x, y) + d2(x, y)) / 2</t>
  </si>
  <si>
    <t>(d1(x, y) + d2(x, y)) / 2 ≤ (d1(x, z) + d1(z, y) + d2(x, z) + d2(z, y)) / 2</t>
  </si>
  <si>
    <t>Del lado izquierdo tenemos que (d1(x, y) + d2(x, y)) / 2 = d3(x,y)</t>
  </si>
  <si>
    <t>Del lado derecho tenemos que reordenando (d1(x, z) + d1(z, y) + d2(x, z) + d2(z, y)) / 2 se obtiene:</t>
  </si>
  <si>
    <t xml:space="preserve"> (d1(x, z) + d2(x, z) + d1(z, y) + d2(z, y)) / 2</t>
  </si>
  <si>
    <t>d3(x, z) + d3(z, y)</t>
  </si>
  <si>
    <t>Luego juntando ambos lados se tiene d3(x, y) ≤ d3(x, z) + d3(z, y)</t>
  </si>
  <si>
    <t>Por lo tanto, d3(x,y) cumple la propiedad de desigualdad triangular</t>
  </si>
  <si>
    <t>●●</t>
  </si>
  <si>
    <t>Pero se tiene que:</t>
  </si>
  <si>
    <t>d1(y,z) = 2</t>
  </si>
  <si>
    <t>d1(x,z) = 1</t>
  </si>
  <si>
    <t>d2(x,z) = 10</t>
  </si>
  <si>
    <t>d1(x,y) = 2</t>
  </si>
  <si>
    <t>d2(x,y) = 2</t>
  </si>
  <si>
    <t>d2(y,z) = 8</t>
  </si>
  <si>
    <t>d4(x,z) = min{1, 10} = 1</t>
  </si>
  <si>
    <t>d4(x,y) = min{2, 2} = 2</t>
  </si>
  <si>
    <t>d4(y,z) = min{2, 8} = 2</t>
  </si>
  <si>
    <t>Cumple que 1≤4</t>
  </si>
  <si>
    <t>Cumple que 10≤10</t>
  </si>
  <si>
    <t>2 ≤ 1 + 2</t>
  </si>
  <si>
    <t>2 ≤ 3</t>
  </si>
  <si>
    <t>Por tanto d4() no cumple la desigualdad triangular</t>
  </si>
  <si>
    <t>b. (0.25 puntos) Demuestre formalmente si la siguiente función d4() cumple o no cumple la propiedad de desigualdad triangular:</t>
  </si>
  <si>
    <t>Tomando distintos ejemplos de distancias para cada una donde se cumplen las desigualdades triangulares:</t>
  </si>
  <si>
    <t>Si d4(): d4(x,y) = min{d1(x,y), d2(x,y)} cumpliera la desigualdad triangular, entonces: ∀x, y, z, d4(x, y) ≤ d4(x, z) + d4(z, y)</t>
  </si>
  <si>
    <t>SEMANA 14 (LAESA)</t>
  </si>
  <si>
    <t>Se desea localizar para cada objeto de Q su vecino más cercano en R de acuerdo a la distancia Manhattan o L1 utilizando el enfoque métrico.</t>
  </si>
  <si>
    <t>Suponga que se selecciona al elemento i como pivote, es decir, P = { (9,1) }</t>
  </si>
  <si>
    <t>a. (0.5 puntos) Calcule la Tabla de Pivotes para P usando la distancia L1.</t>
  </si>
  <si>
    <t>P = { (9,1) }</t>
  </si>
  <si>
    <t>b. (0.5 puntos) Resuelva la búsqueda exacta del vecino más cercano en R para q1 y para q2 usando cotas inferiores según P.</t>
  </si>
  <si>
    <t>LB(q1,u)</t>
  </si>
  <si>
    <t>d(q1,u)</t>
  </si>
  <si>
    <t>NN(q1)</t>
  </si>
  <si>
    <t>c. (0.5 puntos) Calcule la complejidad interna y externa del índice al resolver ambas búsquedas. ¿Se realizaron más o menos cálculos que en un linear scan?</t>
  </si>
  <si>
    <t>LB(q2,u)</t>
  </si>
  <si>
    <t>d(q2,u)</t>
  </si>
  <si>
    <t>NN(q2)</t>
  </si>
  <si>
    <t>Complejidad</t>
  </si>
  <si>
    <t>Externa</t>
  </si>
  <si>
    <t>Interna</t>
  </si>
  <si>
    <t>12 LB + 1 Pivote</t>
  </si>
  <si>
    <t>Linear Scan</t>
  </si>
  <si>
    <t>En las dos búsquedas para el vecino más cercano de q1 y q2</t>
  </si>
  <si>
    <t>x̄ =</t>
  </si>
  <si>
    <t>El vector más cercano a q será e</t>
  </si>
  <si>
    <t>b es el vecino más cercano</t>
  </si>
  <si>
    <t>g es el vecino más cercano</t>
  </si>
  <si>
    <t>=&gt; 12 comparaciones para q1 y 12</t>
  </si>
  <si>
    <t>Recorriendo y descartando de acuerdo a LB</t>
  </si>
  <si>
    <t>Realizando la conversión a cálculos de distancia tenemos que:</t>
  </si>
  <si>
    <t>=&gt; 12 LB en 2 dimensiones =&gt; 12/2 =&gt; 6 cálculos de distancias</t>
  </si>
  <si>
    <t>fueron requeridos menos cálculos para LB que para un linear scan</t>
  </si>
  <si>
    <t>(6 vs 12 respectivamente)</t>
  </si>
  <si>
    <t>Linear Scan compara qi con cada elemento de R</t>
  </si>
  <si>
    <t>La diferencia en el desempeño de los índices entre los datasets puede deberse a la distribución de las distancias entre vectores,</t>
  </si>
  <si>
    <t>la organización interna de los datos o su dimensión intrínseca. Por ej. si “A” presenta distancias más variadas o una estructura mejor,</t>
  </si>
  <si>
    <t>el índice será más efectivo que en “B”, donde la dispersión o complejidad podrían estar dificultando su eficiencia.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</si>
</sst>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Aptos Narrow"/>
      <family val="2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0" fillId="0" borderId="1" xfId="0" quotePrefix="1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4" borderId="1" xfId="0" quotePrefix="1" applyFill="1" applyBorder="1" applyAlignment="1">
      <alignment horizontal="center"/>
    </xf>
    <xf numFmtId="0" fontId="0" fillId="5" borderId="1" xfId="0" quotePrefix="1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 applyAlignment="1">
      <alignment horizontal="center"/>
    </xf>
    <xf numFmtId="164" fontId="0" fillId="0" borderId="0" xfId="1" applyNumberFormat="1" applyFont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0" fontId="0" fillId="9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quotePrefix="1"/>
    <xf numFmtId="0" fontId="0" fillId="0" borderId="0" xfId="0" quotePrefix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/>
    <xf numFmtId="0" fontId="1" fillId="3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0" fillId="3" borderId="0" xfId="0" applyFill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0" borderId="0" xfId="0" applyFill="1"/>
    <xf numFmtId="0" fontId="0" fillId="3" borderId="0" xfId="0" applyFill="1" applyAlignment="1">
      <alignment horizontal="center"/>
    </xf>
    <xf numFmtId="0" fontId="0" fillId="0" borderId="0" xfId="0" quotePrefix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emf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</xdr:colOff>
      <xdr:row>2</xdr:row>
      <xdr:rowOff>0</xdr:rowOff>
    </xdr:from>
    <xdr:to>
      <xdr:col>9</xdr:col>
      <xdr:colOff>361453</xdr:colOff>
      <xdr:row>15</xdr:row>
      <xdr:rowOff>55115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D0FCFEC-0038-AFAE-9C3D-1BF13C59F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1027" y="488462"/>
          <a:ext cx="2814082" cy="2500923"/>
        </a:xfrm>
        <a:prstGeom prst="rect">
          <a:avLst/>
        </a:prstGeom>
      </xdr:spPr>
    </xdr:pic>
    <xdr:clientData/>
  </xdr:twoCellAnchor>
  <xdr:twoCellAnchor editAs="oneCell">
    <xdr:from>
      <xdr:col>4</xdr:col>
      <xdr:colOff>33130</xdr:colOff>
      <xdr:row>57</xdr:row>
      <xdr:rowOff>6626</xdr:rowOff>
    </xdr:from>
    <xdr:to>
      <xdr:col>7</xdr:col>
      <xdr:colOff>398393</xdr:colOff>
      <xdr:row>58</xdr:row>
      <xdr:rowOff>151601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2A298A1-1570-3383-3410-3148868A0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1530" y="11072191"/>
          <a:ext cx="2213113" cy="337132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109</xdr:row>
      <xdr:rowOff>176526</xdr:rowOff>
    </xdr:from>
    <xdr:to>
      <xdr:col>8</xdr:col>
      <xdr:colOff>503091</xdr:colOff>
      <xdr:row>115</xdr:row>
      <xdr:rowOff>145817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F7F4A5F-B421-16E0-7043-67103C4BA7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2322" y="20934222"/>
          <a:ext cx="4789340" cy="10714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9999</xdr:colOff>
      <xdr:row>11</xdr:row>
      <xdr:rowOff>9645</xdr:rowOff>
    </xdr:from>
    <xdr:to>
      <xdr:col>11</xdr:col>
      <xdr:colOff>536713</xdr:colOff>
      <xdr:row>14</xdr:row>
      <xdr:rowOff>91708</xdr:rowOff>
    </xdr:to>
    <xdr:pic>
      <xdr:nvPicPr>
        <xdr:cNvPr id="2" name="Picture 26">
          <a:extLst>
            <a:ext uri="{FF2B5EF4-FFF2-40B4-BE49-F238E27FC236}">
              <a16:creationId xmlns:a16="http://schemas.microsoft.com/office/drawing/2014/main" id="{A2FC67CD-409E-465E-9D29-AA8E214B66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7493" y="2176683"/>
          <a:ext cx="2899524" cy="624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19708</xdr:colOff>
      <xdr:row>32</xdr:row>
      <xdr:rowOff>6569</xdr:rowOff>
    </xdr:from>
    <xdr:to>
      <xdr:col>3</xdr:col>
      <xdr:colOff>708398</xdr:colOff>
      <xdr:row>35</xdr:row>
      <xdr:rowOff>171607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7F3D51-F5D9-422D-6064-22EE1B895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553" y="6069724"/>
          <a:ext cx="2285999" cy="740939"/>
        </a:xfrm>
        <a:prstGeom prst="rect">
          <a:avLst/>
        </a:prstGeom>
      </xdr:spPr>
    </xdr:pic>
    <xdr:clientData/>
  </xdr:twoCellAnchor>
  <xdr:twoCellAnchor editAs="oneCell">
    <xdr:from>
      <xdr:col>10</xdr:col>
      <xdr:colOff>25918</xdr:colOff>
      <xdr:row>52</xdr:row>
      <xdr:rowOff>12959</xdr:rowOff>
    </xdr:from>
    <xdr:to>
      <xdr:col>14</xdr:col>
      <xdr:colOff>777292</xdr:colOff>
      <xdr:row>57</xdr:row>
      <xdr:rowOff>149901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1F6D20F-7278-F6EA-2980-E31E293F9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31020" y="9712908"/>
          <a:ext cx="3901985" cy="1044086"/>
        </a:xfrm>
        <a:prstGeom prst="rect">
          <a:avLst/>
        </a:prstGeom>
      </xdr:spPr>
    </xdr:pic>
    <xdr:clientData/>
  </xdr:twoCellAnchor>
  <xdr:twoCellAnchor editAs="oneCell">
    <xdr:from>
      <xdr:col>10</xdr:col>
      <xdr:colOff>15446</xdr:colOff>
      <xdr:row>76</xdr:row>
      <xdr:rowOff>2</xdr:rowOff>
    </xdr:from>
    <xdr:to>
      <xdr:col>14</xdr:col>
      <xdr:colOff>624052</xdr:colOff>
      <xdr:row>79</xdr:row>
      <xdr:rowOff>5567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154CD81-F5E6-79C2-9BCB-8E189D717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44365" y="14318394"/>
          <a:ext cx="3780173" cy="561619"/>
        </a:xfrm>
        <a:prstGeom prst="rect">
          <a:avLst/>
        </a:prstGeom>
      </xdr:spPr>
    </xdr:pic>
    <xdr:clientData/>
  </xdr:twoCellAnchor>
  <xdr:twoCellAnchor editAs="oneCell">
    <xdr:from>
      <xdr:col>10</xdr:col>
      <xdr:colOff>8500</xdr:colOff>
      <xdr:row>80</xdr:row>
      <xdr:rowOff>7469</xdr:rowOff>
    </xdr:from>
    <xdr:to>
      <xdr:col>14</xdr:col>
      <xdr:colOff>505981</xdr:colOff>
      <xdr:row>81</xdr:row>
      <xdr:rowOff>111932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DE9C5A4-0FFD-EC76-098C-DC9FA1D06B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10433"/>
        <a:stretch>
          <a:fillRect/>
        </a:stretch>
      </xdr:blipFill>
      <xdr:spPr>
        <a:xfrm>
          <a:off x="7927324" y="14937440"/>
          <a:ext cx="3665010" cy="287491"/>
        </a:xfrm>
        <a:prstGeom prst="rect">
          <a:avLst/>
        </a:prstGeom>
      </xdr:spPr>
    </xdr:pic>
    <xdr:clientData/>
  </xdr:twoCellAnchor>
  <xdr:twoCellAnchor editAs="oneCell">
    <xdr:from>
      <xdr:col>5</xdr:col>
      <xdr:colOff>7082</xdr:colOff>
      <xdr:row>97</xdr:row>
      <xdr:rowOff>5160</xdr:rowOff>
    </xdr:from>
    <xdr:to>
      <xdr:col>9</xdr:col>
      <xdr:colOff>190453</xdr:colOff>
      <xdr:row>114</xdr:row>
      <xdr:rowOff>180976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9D9DF0E-A657-C5A8-ECB5-BBBA26012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959957" y="18102660"/>
          <a:ext cx="3345671" cy="34143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0"/>
  <sheetViews>
    <sheetView tabSelected="1" zoomScale="106" zoomScaleNormal="145" workbookViewId="0">
      <selection activeCell="E127" sqref="E127"/>
    </sheetView>
  </sheetViews>
  <sheetFormatPr baseColWidth="10" defaultColWidth="8.88671875" defaultRowHeight="14.4" x14ac:dyDescent="0.3"/>
  <sheetData>
    <row r="1" spans="1:4" ht="23.4" x14ac:dyDescent="0.45">
      <c r="A1" s="4" t="s">
        <v>0</v>
      </c>
      <c r="C1" t="s">
        <v>1</v>
      </c>
    </row>
    <row r="2" spans="1:4" ht="15" thickBot="1" x14ac:dyDescent="0.35"/>
    <row r="3" spans="1:4" ht="15" thickBot="1" x14ac:dyDescent="0.35">
      <c r="B3" s="3" t="s">
        <v>2</v>
      </c>
      <c r="C3" s="3" t="s">
        <v>3</v>
      </c>
      <c r="D3" s="3" t="s">
        <v>4</v>
      </c>
    </row>
    <row r="4" spans="1:4" ht="15" thickBot="1" x14ac:dyDescent="0.35">
      <c r="B4" s="2" t="s">
        <v>5</v>
      </c>
      <c r="C4" s="2">
        <v>0</v>
      </c>
      <c r="D4" s="2">
        <v>3</v>
      </c>
    </row>
    <row r="5" spans="1:4" ht="15" thickBot="1" x14ac:dyDescent="0.35">
      <c r="B5" s="2" t="s">
        <v>6</v>
      </c>
      <c r="C5" s="2">
        <v>0</v>
      </c>
      <c r="D5" s="2">
        <v>5</v>
      </c>
    </row>
    <row r="6" spans="1:4" ht="15" thickBot="1" x14ac:dyDescent="0.35">
      <c r="B6" s="2" t="s">
        <v>7</v>
      </c>
      <c r="C6" s="2">
        <v>1</v>
      </c>
      <c r="D6" s="2">
        <v>2</v>
      </c>
    </row>
    <row r="7" spans="1:4" ht="15" thickBot="1" x14ac:dyDescent="0.35">
      <c r="B7" s="2" t="s">
        <v>8</v>
      </c>
      <c r="C7" s="2">
        <v>2</v>
      </c>
      <c r="D7" s="2">
        <v>4</v>
      </c>
    </row>
    <row r="8" spans="1:4" ht="15" thickBot="1" x14ac:dyDescent="0.35">
      <c r="B8" s="2" t="s">
        <v>9</v>
      </c>
      <c r="C8" s="2">
        <v>4</v>
      </c>
      <c r="D8" s="2">
        <v>1</v>
      </c>
    </row>
    <row r="9" spans="1:4" ht="15" thickBot="1" x14ac:dyDescent="0.35">
      <c r="B9" s="2" t="s">
        <v>10</v>
      </c>
      <c r="C9" s="2">
        <v>5</v>
      </c>
      <c r="D9" s="2">
        <v>0</v>
      </c>
    </row>
    <row r="10" spans="1:4" ht="15" thickBot="1" x14ac:dyDescent="0.35">
      <c r="B10" s="2" t="s">
        <v>11</v>
      </c>
      <c r="C10" s="2">
        <v>5</v>
      </c>
      <c r="D10" s="2">
        <v>3</v>
      </c>
    </row>
    <row r="11" spans="1:4" ht="15" thickBot="1" x14ac:dyDescent="0.35">
      <c r="B11" s="2" t="s">
        <v>12</v>
      </c>
      <c r="C11" s="2">
        <v>5</v>
      </c>
      <c r="D11" s="2">
        <v>5</v>
      </c>
    </row>
    <row r="12" spans="1:4" ht="15" thickBot="1" x14ac:dyDescent="0.35">
      <c r="B12" s="1"/>
      <c r="C12" s="1"/>
      <c r="D12" s="1"/>
    </row>
    <row r="13" spans="1:4" ht="15" thickBot="1" x14ac:dyDescent="0.35">
      <c r="B13" s="3" t="s">
        <v>13</v>
      </c>
      <c r="C13" s="3" t="s">
        <v>3</v>
      </c>
      <c r="D13" s="3" t="s">
        <v>4</v>
      </c>
    </row>
    <row r="14" spans="1:4" ht="15" thickBot="1" x14ac:dyDescent="0.35">
      <c r="B14" s="2" t="s">
        <v>14</v>
      </c>
      <c r="C14" s="2">
        <v>1</v>
      </c>
      <c r="D14" s="2">
        <v>4</v>
      </c>
    </row>
    <row r="15" spans="1:4" ht="15" thickBot="1" x14ac:dyDescent="0.35">
      <c r="B15" s="2" t="s">
        <v>15</v>
      </c>
      <c r="C15" s="2">
        <v>5</v>
      </c>
      <c r="D15" s="2">
        <v>2</v>
      </c>
    </row>
    <row r="19" spans="1:14" x14ac:dyDescent="0.3">
      <c r="A19" s="15" t="s">
        <v>16</v>
      </c>
    </row>
    <row r="20" spans="1:14" ht="15" thickBot="1" x14ac:dyDescent="0.35"/>
    <row r="21" spans="1:14" ht="15" thickBot="1" x14ac:dyDescent="0.35">
      <c r="B21" s="3" t="s">
        <v>2</v>
      </c>
      <c r="C21" s="3" t="s">
        <v>24</v>
      </c>
      <c r="D21" s="3" t="s">
        <v>25</v>
      </c>
      <c r="E21" s="20" t="s">
        <v>17</v>
      </c>
      <c r="F21" s="20"/>
      <c r="H21" s="3" t="s">
        <v>13</v>
      </c>
      <c r="I21" s="3" t="s">
        <v>24</v>
      </c>
      <c r="J21" s="3" t="s">
        <v>25</v>
      </c>
      <c r="K21" s="20" t="s">
        <v>17</v>
      </c>
      <c r="L21" s="20"/>
      <c r="N21" s="3" t="s">
        <v>18</v>
      </c>
    </row>
    <row r="22" spans="1:14" ht="15" thickBot="1" x14ac:dyDescent="0.35">
      <c r="B22" s="2" t="s">
        <v>5</v>
      </c>
      <c r="C22" s="2">
        <v>0</v>
      </c>
      <c r="D22" s="2">
        <v>111</v>
      </c>
      <c r="E22" s="21" t="s">
        <v>26</v>
      </c>
      <c r="F22" s="22"/>
      <c r="H22" s="2" t="s">
        <v>14</v>
      </c>
      <c r="I22" s="2">
        <v>1</v>
      </c>
      <c r="J22" s="2">
        <v>1111</v>
      </c>
      <c r="K22" s="21" t="s">
        <v>19</v>
      </c>
      <c r="L22" s="22"/>
    </row>
    <row r="23" spans="1:14" ht="15" thickBot="1" x14ac:dyDescent="0.35">
      <c r="B23" s="2" t="s">
        <v>6</v>
      </c>
      <c r="C23" s="2">
        <v>0</v>
      </c>
      <c r="D23" s="2">
        <v>11111</v>
      </c>
      <c r="E23" s="21" t="s">
        <v>30</v>
      </c>
      <c r="F23" s="22"/>
      <c r="H23" s="2" t="s">
        <v>15</v>
      </c>
      <c r="I23" s="2">
        <v>11111</v>
      </c>
      <c r="J23" s="2">
        <v>11</v>
      </c>
      <c r="K23" s="21" t="s">
        <v>20</v>
      </c>
      <c r="L23" s="22"/>
    </row>
    <row r="24" spans="1:14" ht="15" thickBot="1" x14ac:dyDescent="0.35">
      <c r="B24" s="2" t="s">
        <v>7</v>
      </c>
      <c r="C24" s="2">
        <v>1</v>
      </c>
      <c r="D24" s="2">
        <v>11</v>
      </c>
      <c r="E24" s="21" t="s">
        <v>29</v>
      </c>
      <c r="F24" s="22"/>
    </row>
    <row r="25" spans="1:14" ht="15" thickBot="1" x14ac:dyDescent="0.35">
      <c r="B25" s="2" t="s">
        <v>8</v>
      </c>
      <c r="C25" s="2">
        <v>11</v>
      </c>
      <c r="D25" s="2">
        <v>1111</v>
      </c>
      <c r="E25" s="21" t="s">
        <v>31</v>
      </c>
      <c r="F25" s="22"/>
    </row>
    <row r="26" spans="1:14" ht="15" thickBot="1" x14ac:dyDescent="0.35">
      <c r="B26" s="2" t="s">
        <v>9</v>
      </c>
      <c r="C26" s="2">
        <v>1111</v>
      </c>
      <c r="D26" s="2">
        <v>1</v>
      </c>
      <c r="E26" s="21" t="s">
        <v>28</v>
      </c>
      <c r="F26" s="22"/>
    </row>
    <row r="27" spans="1:14" ht="15" thickBot="1" x14ac:dyDescent="0.35">
      <c r="B27" s="2" t="s">
        <v>10</v>
      </c>
      <c r="C27" s="2">
        <v>11111</v>
      </c>
      <c r="D27" s="2">
        <v>0</v>
      </c>
      <c r="E27" s="21" t="s">
        <v>32</v>
      </c>
      <c r="F27" s="22"/>
    </row>
    <row r="28" spans="1:14" ht="15" thickBot="1" x14ac:dyDescent="0.35">
      <c r="B28" s="2" t="s">
        <v>11</v>
      </c>
      <c r="C28" s="2">
        <v>11111</v>
      </c>
      <c r="D28" s="2">
        <v>111</v>
      </c>
      <c r="E28" s="21" t="s">
        <v>27</v>
      </c>
      <c r="F28" s="22"/>
    </row>
    <row r="29" spans="1:14" ht="15" thickBot="1" x14ac:dyDescent="0.35">
      <c r="B29" s="2" t="s">
        <v>12</v>
      </c>
      <c r="C29" s="2">
        <v>11111</v>
      </c>
      <c r="D29" s="2">
        <v>11111</v>
      </c>
      <c r="E29" s="21" t="s">
        <v>33</v>
      </c>
      <c r="F29" s="22"/>
    </row>
    <row r="31" spans="1:14" x14ac:dyDescent="0.3">
      <c r="A31" s="15" t="s">
        <v>21</v>
      </c>
    </row>
    <row r="32" spans="1:14" ht="15" thickBot="1" x14ac:dyDescent="0.35"/>
    <row r="33" spans="2:13" ht="15" thickBot="1" x14ac:dyDescent="0.35">
      <c r="B33" s="3" t="s">
        <v>22</v>
      </c>
      <c r="C33" s="3" t="s">
        <v>23</v>
      </c>
    </row>
    <row r="34" spans="2:13" ht="15" thickBot="1" x14ac:dyDescent="0.35">
      <c r="I34" s="20" t="s">
        <v>36</v>
      </c>
      <c r="J34" s="20"/>
      <c r="K34" s="20"/>
      <c r="L34" s="23" t="s">
        <v>45</v>
      </c>
      <c r="M34" s="23"/>
    </row>
    <row r="35" spans="2:13" ht="15" thickBot="1" x14ac:dyDescent="0.35">
      <c r="B35" s="3" t="s">
        <v>2</v>
      </c>
      <c r="C35" s="3" t="s">
        <v>3</v>
      </c>
      <c r="D35" s="3" t="s">
        <v>4</v>
      </c>
      <c r="E35" s="3" t="s">
        <v>24</v>
      </c>
      <c r="F35" s="3" t="s">
        <v>25</v>
      </c>
      <c r="G35" s="20" t="s">
        <v>17</v>
      </c>
      <c r="H35" s="20"/>
      <c r="I35" s="7" t="s">
        <v>37</v>
      </c>
      <c r="J35" s="7" t="s">
        <v>46</v>
      </c>
      <c r="K35" s="7" t="s">
        <v>47</v>
      </c>
      <c r="L35" s="7" t="s">
        <v>14</v>
      </c>
      <c r="M35" s="7" t="s">
        <v>15</v>
      </c>
    </row>
    <row r="36" spans="2:13" ht="15" thickBot="1" x14ac:dyDescent="0.35">
      <c r="B36" s="2" t="s">
        <v>5</v>
      </c>
      <c r="C36" s="2">
        <v>0</v>
      </c>
      <c r="D36" s="2">
        <v>3</v>
      </c>
      <c r="E36" s="2">
        <v>0</v>
      </c>
      <c r="F36" s="2">
        <v>111</v>
      </c>
      <c r="G36" s="21" t="s">
        <v>26</v>
      </c>
      <c r="H36" s="22"/>
      <c r="I36" s="5" t="s">
        <v>38</v>
      </c>
      <c r="J36" s="9" t="s">
        <v>39</v>
      </c>
      <c r="K36" s="8" t="s">
        <v>42</v>
      </c>
      <c r="L36" s="6">
        <v>1</v>
      </c>
      <c r="M36" s="6">
        <v>1</v>
      </c>
    </row>
    <row r="37" spans="2:13" ht="15" thickBot="1" x14ac:dyDescent="0.35">
      <c r="B37" s="2" t="s">
        <v>6</v>
      </c>
      <c r="C37" s="2">
        <v>0</v>
      </c>
      <c r="D37" s="2">
        <v>5</v>
      </c>
      <c r="E37" s="2">
        <v>0</v>
      </c>
      <c r="F37" s="2">
        <v>11111</v>
      </c>
      <c r="G37" s="21" t="s">
        <v>30</v>
      </c>
      <c r="H37" s="22"/>
      <c r="I37" s="5" t="s">
        <v>38</v>
      </c>
      <c r="J37" s="5" t="s">
        <v>41</v>
      </c>
      <c r="K37" s="8" t="s">
        <v>42</v>
      </c>
      <c r="L37" s="6">
        <v>1</v>
      </c>
      <c r="M37" s="6">
        <v>0</v>
      </c>
    </row>
    <row r="38" spans="2:13" ht="15" thickBot="1" x14ac:dyDescent="0.35">
      <c r="B38" s="2" t="s">
        <v>7</v>
      </c>
      <c r="C38" s="2">
        <v>1</v>
      </c>
      <c r="D38" s="2">
        <v>2</v>
      </c>
      <c r="E38" s="2">
        <v>1</v>
      </c>
      <c r="F38" s="2">
        <v>11</v>
      </c>
      <c r="G38" s="21" t="s">
        <v>29</v>
      </c>
      <c r="H38" s="22"/>
      <c r="I38" s="8" t="s">
        <v>39</v>
      </c>
      <c r="J38" s="9" t="s">
        <v>39</v>
      </c>
      <c r="K38" s="5" t="s">
        <v>38</v>
      </c>
      <c r="L38" s="6">
        <v>1</v>
      </c>
      <c r="M38" s="6">
        <v>1</v>
      </c>
    </row>
    <row r="39" spans="2:13" ht="15" thickBot="1" x14ac:dyDescent="0.35">
      <c r="B39" s="2" t="s">
        <v>8</v>
      </c>
      <c r="C39" s="2">
        <v>2</v>
      </c>
      <c r="D39" s="2">
        <v>4</v>
      </c>
      <c r="E39" s="2">
        <v>11</v>
      </c>
      <c r="F39" s="2">
        <v>1111</v>
      </c>
      <c r="G39" s="21" t="s">
        <v>31</v>
      </c>
      <c r="H39" s="22"/>
      <c r="I39" s="8" t="s">
        <v>39</v>
      </c>
      <c r="J39" s="8" t="s">
        <v>40</v>
      </c>
      <c r="K39" s="5" t="s">
        <v>43</v>
      </c>
      <c r="L39" s="10">
        <v>2</v>
      </c>
      <c r="M39" s="6">
        <v>0</v>
      </c>
    </row>
    <row r="40" spans="2:13" ht="15" thickBot="1" x14ac:dyDescent="0.35">
      <c r="B40" s="2" t="s">
        <v>9</v>
      </c>
      <c r="C40" s="2">
        <v>4</v>
      </c>
      <c r="D40" s="2">
        <v>1</v>
      </c>
      <c r="E40" s="2">
        <v>1111</v>
      </c>
      <c r="F40" s="2">
        <v>1</v>
      </c>
      <c r="G40" s="21" t="s">
        <v>28</v>
      </c>
      <c r="H40" s="22"/>
      <c r="I40" s="5" t="s">
        <v>40</v>
      </c>
      <c r="J40" s="5" t="s">
        <v>38</v>
      </c>
      <c r="K40" s="9" t="s">
        <v>40</v>
      </c>
      <c r="L40" s="6">
        <v>0</v>
      </c>
      <c r="M40" s="6">
        <v>1</v>
      </c>
    </row>
    <row r="41" spans="2:13" ht="15" thickBot="1" x14ac:dyDescent="0.35">
      <c r="B41" s="2" t="s">
        <v>10</v>
      </c>
      <c r="C41" s="2">
        <v>5</v>
      </c>
      <c r="D41" s="2">
        <v>0</v>
      </c>
      <c r="E41" s="2">
        <v>11111</v>
      </c>
      <c r="F41" s="2">
        <v>0</v>
      </c>
      <c r="G41" s="21" t="s">
        <v>32</v>
      </c>
      <c r="H41" s="22"/>
      <c r="I41" s="5" t="s">
        <v>40</v>
      </c>
      <c r="J41" s="5" t="s">
        <v>38</v>
      </c>
      <c r="K41" s="9" t="s">
        <v>40</v>
      </c>
      <c r="L41" s="6">
        <v>0</v>
      </c>
      <c r="M41" s="6">
        <v>1</v>
      </c>
    </row>
    <row r="42" spans="2:13" ht="15" thickBot="1" x14ac:dyDescent="0.35">
      <c r="B42" s="2" t="s">
        <v>11</v>
      </c>
      <c r="C42" s="2">
        <v>5</v>
      </c>
      <c r="D42" s="2">
        <v>3</v>
      </c>
      <c r="E42" s="2">
        <v>11111</v>
      </c>
      <c r="F42" s="2">
        <v>111</v>
      </c>
      <c r="G42" s="21" t="s">
        <v>27</v>
      </c>
      <c r="H42" s="22"/>
      <c r="I42" s="9" t="s">
        <v>41</v>
      </c>
      <c r="J42" s="9" t="s">
        <v>39</v>
      </c>
      <c r="K42" s="5" t="s">
        <v>41</v>
      </c>
      <c r="L42" s="6">
        <v>0</v>
      </c>
      <c r="M42" s="11">
        <v>2</v>
      </c>
    </row>
    <row r="43" spans="2:13" ht="15" thickBot="1" x14ac:dyDescent="0.35">
      <c r="B43" s="2" t="s">
        <v>12</v>
      </c>
      <c r="C43" s="2">
        <v>5</v>
      </c>
      <c r="D43" s="2">
        <v>5</v>
      </c>
      <c r="E43" s="2">
        <v>11111</v>
      </c>
      <c r="F43" s="2">
        <v>11111</v>
      </c>
      <c r="G43" s="21" t="s">
        <v>33</v>
      </c>
      <c r="H43" s="22"/>
      <c r="I43" s="9" t="s">
        <v>41</v>
      </c>
      <c r="J43" s="5" t="s">
        <v>41</v>
      </c>
      <c r="K43" s="5" t="s">
        <v>41</v>
      </c>
      <c r="L43" s="6">
        <v>0</v>
      </c>
      <c r="M43" s="6">
        <v>1</v>
      </c>
    </row>
    <row r="44" spans="2:13" ht="15" thickBot="1" x14ac:dyDescent="0.35">
      <c r="B44" s="3" t="s">
        <v>13</v>
      </c>
      <c r="C44" s="3" t="s">
        <v>3</v>
      </c>
      <c r="D44" s="3" t="s">
        <v>4</v>
      </c>
      <c r="E44" s="3" t="s">
        <v>24</v>
      </c>
      <c r="F44" s="3" t="s">
        <v>25</v>
      </c>
      <c r="G44" s="20" t="s">
        <v>17</v>
      </c>
      <c r="H44" s="20"/>
      <c r="I44" s="7" t="s">
        <v>37</v>
      </c>
      <c r="J44" s="7" t="s">
        <v>46</v>
      </c>
      <c r="K44" s="7" t="s">
        <v>47</v>
      </c>
    </row>
    <row r="45" spans="2:13" ht="15" thickBot="1" x14ac:dyDescent="0.35">
      <c r="B45" s="2" t="s">
        <v>14</v>
      </c>
      <c r="C45" s="2">
        <v>1</v>
      </c>
      <c r="D45" s="2">
        <v>4</v>
      </c>
      <c r="E45" s="2">
        <v>1</v>
      </c>
      <c r="F45" s="2">
        <v>1111</v>
      </c>
      <c r="G45" s="21" t="s">
        <v>34</v>
      </c>
      <c r="H45" s="22"/>
      <c r="I45" s="8" t="s">
        <v>39</v>
      </c>
      <c r="J45" s="8" t="s">
        <v>40</v>
      </c>
      <c r="K45" s="8" t="s">
        <v>42</v>
      </c>
    </row>
    <row r="46" spans="2:13" ht="15" thickBot="1" x14ac:dyDescent="0.35">
      <c r="B46" s="2" t="s">
        <v>15</v>
      </c>
      <c r="C46" s="2">
        <v>5</v>
      </c>
      <c r="D46" s="2">
        <v>2</v>
      </c>
      <c r="E46" s="2">
        <v>11111</v>
      </c>
      <c r="F46" s="2">
        <v>11</v>
      </c>
      <c r="G46" s="21" t="s">
        <v>35</v>
      </c>
      <c r="H46" s="22"/>
      <c r="I46" s="9" t="s">
        <v>41</v>
      </c>
      <c r="J46" s="9" t="s">
        <v>39</v>
      </c>
      <c r="K46" s="9" t="s">
        <v>40</v>
      </c>
    </row>
    <row r="49" spans="1:14" x14ac:dyDescent="0.3">
      <c r="A49" s="15" t="s">
        <v>44</v>
      </c>
    </row>
    <row r="51" spans="1:14" x14ac:dyDescent="0.3">
      <c r="B51" t="s">
        <v>98</v>
      </c>
      <c r="J51">
        <f>SQRT((C45-C39)^2+(D45-D39)^2)</f>
        <v>1</v>
      </c>
    </row>
    <row r="52" spans="1:14" x14ac:dyDescent="0.3">
      <c r="B52" t="s">
        <v>99</v>
      </c>
      <c r="J52">
        <f>SQRT((C46-C42)^2+(D46-D42)^2)</f>
        <v>1</v>
      </c>
    </row>
    <row r="55" spans="1:14" ht="23.4" x14ac:dyDescent="0.45">
      <c r="A55" s="4" t="s">
        <v>63</v>
      </c>
    </row>
    <row r="57" spans="1:14" ht="15" thickBot="1" x14ac:dyDescent="0.35">
      <c r="I57" t="s">
        <v>51</v>
      </c>
    </row>
    <row r="58" spans="1:14" ht="15" thickBot="1" x14ac:dyDescent="0.35">
      <c r="B58" s="1"/>
      <c r="C58" s="2">
        <v>2</v>
      </c>
    </row>
    <row r="59" spans="1:14" ht="15" thickBot="1" x14ac:dyDescent="0.35">
      <c r="B59" s="1"/>
      <c r="C59" s="2">
        <v>-1</v>
      </c>
      <c r="I59" s="1"/>
      <c r="J59" s="2">
        <v>3.6</v>
      </c>
      <c r="K59" s="2">
        <v>1.2</v>
      </c>
      <c r="L59" s="2">
        <v>-1.8</v>
      </c>
      <c r="M59" s="2">
        <v>1.9</v>
      </c>
      <c r="N59" s="2">
        <v>-3.6</v>
      </c>
    </row>
    <row r="60" spans="1:14" ht="15" thickBot="1" x14ac:dyDescent="0.35">
      <c r="B60" s="1" t="s">
        <v>48</v>
      </c>
      <c r="C60" s="2">
        <v>3</v>
      </c>
      <c r="I60" s="1"/>
      <c r="J60" s="2">
        <v>1.2</v>
      </c>
      <c r="K60" s="2">
        <v>2.7</v>
      </c>
      <c r="L60" s="2">
        <v>-1.8</v>
      </c>
      <c r="M60" s="2">
        <v>1.9</v>
      </c>
      <c r="N60" s="2">
        <v>-1.5</v>
      </c>
    </row>
    <row r="61" spans="1:14" ht="15" thickBot="1" x14ac:dyDescent="0.35">
      <c r="B61" s="1"/>
      <c r="C61" s="2">
        <v>-4</v>
      </c>
      <c r="I61" s="1" t="s">
        <v>52</v>
      </c>
      <c r="J61" s="2">
        <v>-1.8</v>
      </c>
      <c r="K61" s="2">
        <v>-1.8</v>
      </c>
      <c r="L61" s="2">
        <v>4.3</v>
      </c>
      <c r="M61" s="2">
        <v>0.3</v>
      </c>
      <c r="N61" s="2">
        <v>2.6</v>
      </c>
    </row>
    <row r="62" spans="1:14" ht="15" thickBot="1" x14ac:dyDescent="0.35">
      <c r="B62" s="1"/>
      <c r="C62" s="2">
        <v>6</v>
      </c>
      <c r="I62" s="1"/>
      <c r="J62" s="2">
        <v>1.9</v>
      </c>
      <c r="K62" s="2">
        <v>1.9</v>
      </c>
      <c r="L62" s="2">
        <v>0.3</v>
      </c>
      <c r="M62" s="2">
        <v>3.5</v>
      </c>
      <c r="N62" s="2">
        <v>-1.6</v>
      </c>
    </row>
    <row r="63" spans="1:14" ht="15" thickBot="1" x14ac:dyDescent="0.35">
      <c r="I63" s="1"/>
      <c r="J63" s="2">
        <v>-3.6</v>
      </c>
      <c r="K63" s="2">
        <v>-1.5</v>
      </c>
      <c r="L63" s="2">
        <v>2.6</v>
      </c>
      <c r="M63" s="2">
        <v>-1.6</v>
      </c>
      <c r="N63" s="2">
        <v>4.0999999999999996</v>
      </c>
    </row>
    <row r="64" spans="1:14" ht="15" thickBot="1" x14ac:dyDescent="0.35">
      <c r="B64" s="6" t="s">
        <v>49</v>
      </c>
      <c r="C64" s="6"/>
    </row>
    <row r="65" spans="1:18" ht="15" thickBot="1" x14ac:dyDescent="0.35">
      <c r="B65" s="6" t="s">
        <v>50</v>
      </c>
      <c r="C65" s="6"/>
      <c r="E65" s="12" t="s">
        <v>53</v>
      </c>
      <c r="F65" s="2">
        <v>2.5</v>
      </c>
      <c r="G65" s="1"/>
      <c r="H65" s="12" t="s">
        <v>54</v>
      </c>
      <c r="I65" s="2">
        <v>0.2</v>
      </c>
      <c r="J65" s="1"/>
      <c r="K65" s="12" t="s">
        <v>55</v>
      </c>
      <c r="L65" s="2">
        <v>4.3</v>
      </c>
      <c r="M65" s="1"/>
      <c r="N65" s="12" t="s">
        <v>56</v>
      </c>
      <c r="O65" s="2">
        <v>11.1</v>
      </c>
      <c r="P65" s="1"/>
      <c r="Q65" s="12" t="s">
        <v>57</v>
      </c>
      <c r="R65" s="2">
        <v>0.1</v>
      </c>
    </row>
    <row r="66" spans="1:18" ht="15" thickBot="1" x14ac:dyDescent="0.35"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5" thickBot="1" x14ac:dyDescent="0.35">
      <c r="E67" s="1"/>
      <c r="F67" s="2">
        <v>-0.5</v>
      </c>
      <c r="G67" s="1"/>
      <c r="H67" s="1"/>
      <c r="I67" s="2">
        <v>0.2</v>
      </c>
      <c r="J67" s="1"/>
      <c r="K67" s="1"/>
      <c r="L67" s="2">
        <v>0.1</v>
      </c>
      <c r="M67" s="1"/>
      <c r="N67" s="1"/>
      <c r="O67" s="2">
        <v>0.5</v>
      </c>
      <c r="P67" s="1"/>
      <c r="Q67" s="1"/>
      <c r="R67" s="2">
        <v>-0.7</v>
      </c>
    </row>
    <row r="68" spans="1:18" ht="15" thickBot="1" x14ac:dyDescent="0.35">
      <c r="E68" s="1"/>
      <c r="F68" s="2">
        <v>0.7</v>
      </c>
      <c r="G68" s="1"/>
      <c r="H68" s="1"/>
      <c r="I68" s="2">
        <v>0.5</v>
      </c>
      <c r="J68" s="1"/>
      <c r="K68" s="1"/>
      <c r="L68" s="2">
        <v>0.1</v>
      </c>
      <c r="M68" s="1"/>
      <c r="N68" s="1"/>
      <c r="O68" s="2">
        <v>0.3</v>
      </c>
      <c r="P68" s="1"/>
      <c r="Q68" s="1"/>
      <c r="R68" s="2">
        <v>-0.4</v>
      </c>
    </row>
    <row r="69" spans="1:18" ht="15" thickBot="1" x14ac:dyDescent="0.35">
      <c r="E69" s="1" t="s">
        <v>58</v>
      </c>
      <c r="F69" s="2">
        <v>-0.3</v>
      </c>
      <c r="G69" s="1"/>
      <c r="H69" s="1" t="s">
        <v>62</v>
      </c>
      <c r="I69" s="2">
        <v>0.5</v>
      </c>
      <c r="J69" s="1"/>
      <c r="K69" s="1" t="s">
        <v>61</v>
      </c>
      <c r="L69" s="2">
        <v>0.7</v>
      </c>
      <c r="M69" s="1"/>
      <c r="N69" s="1" t="s">
        <v>60</v>
      </c>
      <c r="O69" s="2">
        <v>-0.4</v>
      </c>
      <c r="P69" s="1"/>
      <c r="Q69" s="1" t="s">
        <v>59</v>
      </c>
      <c r="R69" s="2">
        <v>-0.2</v>
      </c>
    </row>
    <row r="70" spans="1:18" ht="15" thickBot="1" x14ac:dyDescent="0.35">
      <c r="E70" s="1"/>
      <c r="F70" s="2">
        <v>0.2</v>
      </c>
      <c r="G70" s="1"/>
      <c r="H70" s="1"/>
      <c r="I70" s="2">
        <v>-0.5</v>
      </c>
      <c r="J70" s="1"/>
      <c r="K70" s="1"/>
      <c r="L70" s="2">
        <v>0.7</v>
      </c>
      <c r="M70" s="1"/>
      <c r="N70" s="1"/>
      <c r="O70" s="2">
        <v>0.3</v>
      </c>
      <c r="P70" s="1"/>
      <c r="Q70" s="1"/>
      <c r="R70" s="2">
        <v>0.4</v>
      </c>
    </row>
    <row r="71" spans="1:18" ht="15" thickBot="1" x14ac:dyDescent="0.35">
      <c r="E71" s="1"/>
      <c r="F71" s="2">
        <v>0.4</v>
      </c>
      <c r="G71" s="1"/>
      <c r="H71" s="1"/>
      <c r="I71" s="2">
        <v>-0.5</v>
      </c>
      <c r="J71" s="1"/>
      <c r="K71" s="1"/>
      <c r="L71" s="2">
        <v>0.1</v>
      </c>
      <c r="M71" s="1"/>
      <c r="N71" s="1"/>
      <c r="O71" s="2">
        <v>-0.6</v>
      </c>
      <c r="P71" s="1"/>
      <c r="Q71" s="1"/>
      <c r="R71" s="2">
        <v>-0.5</v>
      </c>
    </row>
    <row r="75" spans="1:18" x14ac:dyDescent="0.3">
      <c r="A75" s="15" t="s">
        <v>64</v>
      </c>
    </row>
    <row r="77" spans="1:18" x14ac:dyDescent="0.3">
      <c r="A77" t="s">
        <v>67</v>
      </c>
    </row>
    <row r="78" spans="1:18" ht="15" thickBot="1" x14ac:dyDescent="0.35"/>
    <row r="79" spans="1:18" ht="15" thickBot="1" x14ac:dyDescent="0.35">
      <c r="B79" s="12" t="s">
        <v>56</v>
      </c>
      <c r="C79" s="2">
        <v>11.1</v>
      </c>
      <c r="D79" s="1"/>
      <c r="E79" s="12" t="s">
        <v>55</v>
      </c>
      <c r="F79" s="2">
        <v>4.3</v>
      </c>
      <c r="G79" s="1"/>
      <c r="H79" s="12" t="s">
        <v>53</v>
      </c>
      <c r="I79" s="2">
        <v>2.5</v>
      </c>
      <c r="J79" s="1"/>
      <c r="K79" s="12" t="s">
        <v>54</v>
      </c>
      <c r="L79" s="2">
        <v>0.2</v>
      </c>
      <c r="M79" s="1"/>
      <c r="N79" s="12" t="s">
        <v>57</v>
      </c>
      <c r="O79" s="2">
        <v>0.1</v>
      </c>
    </row>
    <row r="80" spans="1:18" ht="15" thickBot="1" x14ac:dyDescent="0.3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5" thickBot="1" x14ac:dyDescent="0.35">
      <c r="B81" s="1"/>
      <c r="C81" s="2">
        <v>0.5</v>
      </c>
      <c r="D81" s="1"/>
      <c r="E81" s="1"/>
      <c r="F81" s="2">
        <v>0.1</v>
      </c>
      <c r="G81" s="1"/>
      <c r="H81" s="1"/>
      <c r="I81" s="2">
        <v>-0.5</v>
      </c>
      <c r="J81" s="1"/>
      <c r="K81" s="1"/>
      <c r="L81" s="2">
        <v>0.2</v>
      </c>
      <c r="M81" s="1"/>
      <c r="N81" s="1"/>
      <c r="O81" s="2">
        <v>-0.7</v>
      </c>
    </row>
    <row r="82" spans="1:15" ht="15" thickBot="1" x14ac:dyDescent="0.35">
      <c r="B82" s="1"/>
      <c r="C82" s="2">
        <v>0.3</v>
      </c>
      <c r="D82" s="1"/>
      <c r="E82" s="1"/>
      <c r="F82" s="2">
        <v>0.1</v>
      </c>
      <c r="G82" s="1"/>
      <c r="H82" s="1"/>
      <c r="I82" s="2">
        <v>0.7</v>
      </c>
      <c r="J82" s="1"/>
      <c r="K82" s="1"/>
      <c r="L82" s="2">
        <v>0.5</v>
      </c>
      <c r="M82" s="1"/>
      <c r="N82" s="1"/>
      <c r="O82" s="2">
        <v>-0.4</v>
      </c>
    </row>
    <row r="83" spans="1:15" ht="15" thickBot="1" x14ac:dyDescent="0.35">
      <c r="B83" s="1" t="s">
        <v>60</v>
      </c>
      <c r="C83" s="2">
        <v>-0.4</v>
      </c>
      <c r="D83" s="1"/>
      <c r="E83" s="1" t="s">
        <v>61</v>
      </c>
      <c r="F83" s="2">
        <v>0.7</v>
      </c>
      <c r="G83" s="1"/>
      <c r="H83" s="1" t="s">
        <v>58</v>
      </c>
      <c r="I83" s="2">
        <v>-0.3</v>
      </c>
      <c r="J83" s="1"/>
      <c r="K83" s="1" t="s">
        <v>62</v>
      </c>
      <c r="L83" s="2">
        <v>0.5</v>
      </c>
      <c r="M83" s="1"/>
      <c r="N83" s="1" t="s">
        <v>59</v>
      </c>
      <c r="O83" s="2">
        <v>-0.2</v>
      </c>
    </row>
    <row r="84" spans="1:15" ht="15" thickBot="1" x14ac:dyDescent="0.35">
      <c r="B84" s="1"/>
      <c r="C84" s="2">
        <v>0.3</v>
      </c>
      <c r="D84" s="1"/>
      <c r="E84" s="1"/>
      <c r="F84" s="2">
        <v>0.7</v>
      </c>
      <c r="G84" s="1"/>
      <c r="H84" s="1"/>
      <c r="I84" s="2">
        <v>0.2</v>
      </c>
      <c r="J84" s="1"/>
      <c r="K84" s="1"/>
      <c r="L84" s="2">
        <v>-0.5</v>
      </c>
      <c r="M84" s="1"/>
      <c r="N84" s="1"/>
      <c r="O84" s="2">
        <v>0.4</v>
      </c>
    </row>
    <row r="85" spans="1:15" ht="15" thickBot="1" x14ac:dyDescent="0.35">
      <c r="B85" s="1"/>
      <c r="C85" s="2">
        <v>-0.6</v>
      </c>
      <c r="D85" s="1"/>
      <c r="E85" s="1"/>
      <c r="F85" s="2">
        <v>0.1</v>
      </c>
      <c r="G85" s="1"/>
      <c r="H85" s="1"/>
      <c r="I85" s="2">
        <v>0.4</v>
      </c>
      <c r="J85" s="1"/>
      <c r="K85" s="1"/>
      <c r="L85" s="2">
        <v>-0.5</v>
      </c>
      <c r="M85" s="1"/>
      <c r="N85" s="1"/>
      <c r="O85" s="2">
        <v>-0.5</v>
      </c>
    </row>
    <row r="87" spans="1:15" ht="15" thickBot="1" x14ac:dyDescent="0.35"/>
    <row r="88" spans="1:15" ht="15" thickBot="1" x14ac:dyDescent="0.35">
      <c r="D88" s="2">
        <v>0.5</v>
      </c>
      <c r="E88" s="2">
        <v>0.1</v>
      </c>
      <c r="F88" s="2">
        <v>-0.5</v>
      </c>
      <c r="G88" s="2">
        <v>0.2</v>
      </c>
      <c r="H88" s="2">
        <v>-0.7</v>
      </c>
      <c r="O88" s="2">
        <v>0.5</v>
      </c>
    </row>
    <row r="89" spans="1:15" ht="15" thickBot="1" x14ac:dyDescent="0.35">
      <c r="D89" s="2">
        <v>0.3</v>
      </c>
      <c r="E89" s="2">
        <v>0.1</v>
      </c>
      <c r="F89" s="2">
        <v>0.7</v>
      </c>
      <c r="G89" s="2">
        <v>0.5</v>
      </c>
      <c r="H89" s="2">
        <v>-0.4</v>
      </c>
      <c r="O89" s="2">
        <v>0.3</v>
      </c>
    </row>
    <row r="90" spans="1:15" ht="15" thickBot="1" x14ac:dyDescent="0.35">
      <c r="B90" s="1" t="s">
        <v>66</v>
      </c>
      <c r="D90" s="2">
        <v>-0.4</v>
      </c>
      <c r="E90" s="2">
        <v>0.7</v>
      </c>
      <c r="F90" s="2">
        <v>-0.3</v>
      </c>
      <c r="G90" s="2">
        <v>0.5</v>
      </c>
      <c r="H90" s="2">
        <v>-0.2</v>
      </c>
      <c r="J90" t="s">
        <v>65</v>
      </c>
      <c r="N90" t="s">
        <v>66</v>
      </c>
      <c r="O90" s="2">
        <v>-0.4</v>
      </c>
    </row>
    <row r="91" spans="1:15" ht="15" thickBot="1" x14ac:dyDescent="0.35">
      <c r="D91" s="2">
        <v>0.3</v>
      </c>
      <c r="E91" s="2">
        <v>0.7</v>
      </c>
      <c r="F91" s="2">
        <v>0.2</v>
      </c>
      <c r="G91" s="2">
        <v>-0.5</v>
      </c>
      <c r="H91" s="2">
        <v>0.4</v>
      </c>
      <c r="O91" s="2">
        <v>0.3</v>
      </c>
    </row>
    <row r="92" spans="1:15" ht="15" thickBot="1" x14ac:dyDescent="0.35">
      <c r="D92" s="2">
        <v>-0.6</v>
      </c>
      <c r="E92" s="2">
        <v>0.1</v>
      </c>
      <c r="F92" s="2">
        <v>0.4</v>
      </c>
      <c r="G92" s="2">
        <v>-0.5</v>
      </c>
      <c r="H92" s="2">
        <v>-0.5</v>
      </c>
      <c r="O92" s="2">
        <v>-0.6</v>
      </c>
    </row>
    <row r="95" spans="1:15" x14ac:dyDescent="0.3">
      <c r="A95" s="15" t="s">
        <v>68</v>
      </c>
    </row>
    <row r="97" spans="1:16" x14ac:dyDescent="0.3">
      <c r="B97" t="s">
        <v>69</v>
      </c>
      <c r="E97">
        <f>SUM(C79,F79,I79,L79,O79)</f>
        <v>18.2</v>
      </c>
    </row>
    <row r="98" spans="1:16" x14ac:dyDescent="0.3">
      <c r="B98" t="s">
        <v>70</v>
      </c>
      <c r="E98">
        <v>11.1</v>
      </c>
    </row>
    <row r="100" spans="1:16" x14ac:dyDescent="0.3">
      <c r="B100" t="s">
        <v>71</v>
      </c>
      <c r="F100" s="13">
        <f>_xlfn.PERCENTOF(E98,E97)</f>
        <v>0.60989010989010994</v>
      </c>
    </row>
    <row r="103" spans="1:16" x14ac:dyDescent="0.3">
      <c r="A103" s="15" t="s">
        <v>72</v>
      </c>
    </row>
    <row r="104" spans="1:16" ht="15" thickBot="1" x14ac:dyDescent="0.35"/>
    <row r="105" spans="1:16" ht="15" thickBot="1" x14ac:dyDescent="0.35">
      <c r="B105" s="2">
        <v>8</v>
      </c>
      <c r="E105" s="2">
        <v>2</v>
      </c>
      <c r="I105" s="2">
        <f>B105-E105</f>
        <v>6</v>
      </c>
      <c r="L105" s="2">
        <v>0.5</v>
      </c>
    </row>
    <row r="106" spans="1:16" ht="15" thickBot="1" x14ac:dyDescent="0.35">
      <c r="B106" s="2">
        <v>3</v>
      </c>
      <c r="E106" s="2">
        <v>-1</v>
      </c>
      <c r="I106" s="2">
        <f t="shared" ref="I106:I109" si="0">B106-E106</f>
        <v>4</v>
      </c>
      <c r="L106" s="2">
        <v>0.3</v>
      </c>
    </row>
    <row r="107" spans="1:16" ht="15" thickBot="1" x14ac:dyDescent="0.35">
      <c r="A107" s="16" t="s">
        <v>73</v>
      </c>
      <c r="B107" s="2">
        <v>3</v>
      </c>
      <c r="D107" s="1" t="s">
        <v>183</v>
      </c>
      <c r="E107" s="2">
        <v>3</v>
      </c>
      <c r="G107" s="15" t="s">
        <v>74</v>
      </c>
      <c r="I107" s="2">
        <f t="shared" si="0"/>
        <v>0</v>
      </c>
      <c r="K107" s="16" t="s">
        <v>66</v>
      </c>
      <c r="L107" s="2">
        <v>-0.4</v>
      </c>
      <c r="N107" s="19" t="s">
        <v>92</v>
      </c>
      <c r="O107" s="19"/>
      <c r="P107">
        <f>I105*L105+I106*L106+I107*L107+I108*L108+I109*L109</f>
        <v>5.4</v>
      </c>
    </row>
    <row r="108" spans="1:16" ht="15" thickBot="1" x14ac:dyDescent="0.35">
      <c r="B108" s="2">
        <v>2</v>
      </c>
      <c r="E108" s="2">
        <v>-4</v>
      </c>
      <c r="I108" s="2">
        <f t="shared" si="0"/>
        <v>6</v>
      </c>
      <c r="L108" s="2">
        <v>0.3</v>
      </c>
    </row>
    <row r="109" spans="1:16" ht="15" thickBot="1" x14ac:dyDescent="0.35">
      <c r="B109" s="2">
        <v>7</v>
      </c>
      <c r="E109" s="2">
        <v>6</v>
      </c>
      <c r="I109" s="2">
        <f t="shared" si="0"/>
        <v>1</v>
      </c>
      <c r="L109" s="2">
        <v>-0.6</v>
      </c>
    </row>
    <row r="117" spans="1:11" x14ac:dyDescent="0.3">
      <c r="A117" s="15" t="s">
        <v>79</v>
      </c>
    </row>
    <row r="118" spans="1:11" ht="15" thickBot="1" x14ac:dyDescent="0.35"/>
    <row r="119" spans="1:11" ht="15" thickBot="1" x14ac:dyDescent="0.35">
      <c r="A119" s="14" t="s">
        <v>5</v>
      </c>
      <c r="B119" s="1">
        <v>12.1</v>
      </c>
      <c r="C119" s="14" t="s">
        <v>80</v>
      </c>
      <c r="D119" s="35">
        <f>ABS($P$107-B119)</f>
        <v>6.6999999999999993</v>
      </c>
    </row>
    <row r="120" spans="1:11" ht="15" thickBot="1" x14ac:dyDescent="0.35">
      <c r="A120" s="14" t="s">
        <v>6</v>
      </c>
      <c r="B120" s="1">
        <v>2.1</v>
      </c>
      <c r="C120" s="14" t="s">
        <v>81</v>
      </c>
      <c r="D120" s="35">
        <f t="shared" ref="D120:D130" si="1">ABS($P$107-B120)</f>
        <v>3.3000000000000003</v>
      </c>
    </row>
    <row r="121" spans="1:11" ht="15" thickBot="1" x14ac:dyDescent="0.35">
      <c r="A121" s="14" t="s">
        <v>7</v>
      </c>
      <c r="B121" s="1">
        <v>9.5</v>
      </c>
      <c r="C121" s="14" t="s">
        <v>82</v>
      </c>
      <c r="D121" s="35">
        <f t="shared" si="1"/>
        <v>4.0999999999999996</v>
      </c>
    </row>
    <row r="122" spans="1:11" ht="15" thickBot="1" x14ac:dyDescent="0.35">
      <c r="A122" s="14" t="s">
        <v>8</v>
      </c>
      <c r="B122" s="1">
        <v>-3.9</v>
      </c>
      <c r="C122" s="14" t="s">
        <v>83</v>
      </c>
      <c r="D122" s="35">
        <f t="shared" si="1"/>
        <v>9.3000000000000007</v>
      </c>
    </row>
    <row r="123" spans="1:11" ht="15" thickBot="1" x14ac:dyDescent="0.35">
      <c r="A123" s="29" t="s">
        <v>9</v>
      </c>
      <c r="B123" s="36">
        <v>7.1</v>
      </c>
      <c r="C123" s="29" t="s">
        <v>84</v>
      </c>
      <c r="D123" s="32">
        <f t="shared" si="1"/>
        <v>1.6999999999999993</v>
      </c>
      <c r="F123" t="s">
        <v>184</v>
      </c>
    </row>
    <row r="124" spans="1:11" ht="15" thickBot="1" x14ac:dyDescent="0.35">
      <c r="A124" s="14" t="s">
        <v>10</v>
      </c>
      <c r="B124" s="1">
        <v>-0.4</v>
      </c>
      <c r="C124" s="14" t="s">
        <v>85</v>
      </c>
      <c r="D124" s="35">
        <f t="shared" si="1"/>
        <v>5.8000000000000007</v>
      </c>
    </row>
    <row r="125" spans="1:11" ht="15" thickBot="1" x14ac:dyDescent="0.35">
      <c r="A125" s="14" t="s">
        <v>11</v>
      </c>
      <c r="B125" s="1">
        <v>0.2</v>
      </c>
      <c r="C125" s="14" t="s">
        <v>86</v>
      </c>
      <c r="D125" s="35">
        <f t="shared" si="1"/>
        <v>5.2</v>
      </c>
      <c r="K125" s="17"/>
    </row>
    <row r="126" spans="1:11" ht="15" thickBot="1" x14ac:dyDescent="0.35">
      <c r="A126" s="14" t="s">
        <v>12</v>
      </c>
      <c r="B126" s="1">
        <v>-17.2</v>
      </c>
      <c r="C126" s="14" t="s">
        <v>87</v>
      </c>
      <c r="D126" s="35">
        <f t="shared" si="1"/>
        <v>22.6</v>
      </c>
    </row>
    <row r="127" spans="1:11" ht="15" thickBot="1" x14ac:dyDescent="0.35">
      <c r="A127" s="14" t="s">
        <v>75</v>
      </c>
      <c r="B127" s="1">
        <v>23.2</v>
      </c>
      <c r="C127" s="14" t="s">
        <v>88</v>
      </c>
      <c r="D127" s="35">
        <f t="shared" si="1"/>
        <v>17.799999999999997</v>
      </c>
    </row>
    <row r="128" spans="1:11" ht="15" thickBot="1" x14ac:dyDescent="0.35">
      <c r="A128" s="14" t="s">
        <v>76</v>
      </c>
      <c r="B128" s="1">
        <v>-7.2</v>
      </c>
      <c r="C128" s="14" t="s">
        <v>89</v>
      </c>
      <c r="D128" s="35">
        <f t="shared" si="1"/>
        <v>12.600000000000001</v>
      </c>
    </row>
    <row r="129" spans="1:4" ht="15" thickBot="1" x14ac:dyDescent="0.35">
      <c r="A129" s="14" t="s">
        <v>77</v>
      </c>
      <c r="B129" s="1">
        <v>16.399999999999999</v>
      </c>
      <c r="C129" s="14" t="s">
        <v>90</v>
      </c>
      <c r="D129" s="35">
        <f t="shared" si="1"/>
        <v>10.999999999999998</v>
      </c>
    </row>
    <row r="130" spans="1:4" ht="15" thickBot="1" x14ac:dyDescent="0.35">
      <c r="A130" s="14" t="s">
        <v>78</v>
      </c>
      <c r="B130" s="1">
        <v>-1.9</v>
      </c>
      <c r="C130" s="14" t="s">
        <v>91</v>
      </c>
      <c r="D130" s="35">
        <f t="shared" si="1"/>
        <v>7.3000000000000007</v>
      </c>
    </row>
  </sheetData>
  <mergeCells count="27">
    <mergeCell ref="E27:F27"/>
    <mergeCell ref="E28:F28"/>
    <mergeCell ref="E29:F29"/>
    <mergeCell ref="L34:M34"/>
    <mergeCell ref="E21:F21"/>
    <mergeCell ref="E22:F22"/>
    <mergeCell ref="E23:F23"/>
    <mergeCell ref="E24:F24"/>
    <mergeCell ref="E25:F25"/>
    <mergeCell ref="E26:F26"/>
    <mergeCell ref="K21:L21"/>
    <mergeCell ref="K22:L22"/>
    <mergeCell ref="K23:L23"/>
    <mergeCell ref="N107:O107"/>
    <mergeCell ref="G44:H44"/>
    <mergeCell ref="G45:H45"/>
    <mergeCell ref="G46:H46"/>
    <mergeCell ref="I34:K34"/>
    <mergeCell ref="G41:H41"/>
    <mergeCell ref="G42:H42"/>
    <mergeCell ref="G43:H43"/>
    <mergeCell ref="G35:H35"/>
    <mergeCell ref="G36:H36"/>
    <mergeCell ref="G37:H37"/>
    <mergeCell ref="G38:H38"/>
    <mergeCell ref="G39:H39"/>
    <mergeCell ref="G40:H4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77ED7-7153-4CB4-97B0-D67E4B234A4C}">
  <dimension ref="A1:P178"/>
  <sheetViews>
    <sheetView zoomScaleNormal="243" workbookViewId="0">
      <selection activeCell="H133" sqref="H133"/>
    </sheetView>
  </sheetViews>
  <sheetFormatPr baseColWidth="10" defaultRowHeight="14.4" x14ac:dyDescent="0.3"/>
  <sheetData>
    <row r="1" spans="1:12" ht="23.4" x14ac:dyDescent="0.45">
      <c r="A1" s="4" t="s">
        <v>123</v>
      </c>
    </row>
    <row r="3" spans="1:12" ht="18" x14ac:dyDescent="0.35">
      <c r="A3" s="28" t="s">
        <v>93</v>
      </c>
    </row>
    <row r="4" spans="1:12" ht="15" thickBot="1" x14ac:dyDescent="0.35"/>
    <row r="5" spans="1:12" ht="15" thickBot="1" x14ac:dyDescent="0.35">
      <c r="B5" s="1"/>
      <c r="C5" s="2">
        <v>6</v>
      </c>
      <c r="D5" s="1"/>
      <c r="E5" s="1"/>
      <c r="F5" s="2">
        <v>4</v>
      </c>
      <c r="G5" s="1"/>
      <c r="H5" s="1"/>
      <c r="I5" s="2">
        <v>6</v>
      </c>
      <c r="J5" s="1"/>
      <c r="K5" s="1"/>
      <c r="L5" s="2">
        <v>5</v>
      </c>
    </row>
    <row r="6" spans="1:12" ht="15" thickBot="1" x14ac:dyDescent="0.35">
      <c r="B6" s="1"/>
      <c r="C6" s="2">
        <v>4</v>
      </c>
      <c r="D6" s="1"/>
      <c r="E6" s="1"/>
      <c r="F6" s="2">
        <v>2</v>
      </c>
      <c r="G6" s="1"/>
      <c r="H6" s="1"/>
      <c r="I6" s="2">
        <v>4</v>
      </c>
      <c r="J6" s="1"/>
      <c r="K6" s="1"/>
      <c r="L6" s="2">
        <v>5</v>
      </c>
    </row>
    <row r="7" spans="1:12" ht="15" thickBot="1" x14ac:dyDescent="0.35">
      <c r="B7" s="1" t="s">
        <v>73</v>
      </c>
      <c r="C7" s="2">
        <v>3</v>
      </c>
      <c r="D7" s="1"/>
      <c r="E7" s="1" t="s">
        <v>94</v>
      </c>
      <c r="F7" s="2">
        <v>5</v>
      </c>
      <c r="G7" s="1"/>
      <c r="H7" s="1" t="s">
        <v>95</v>
      </c>
      <c r="I7" s="2">
        <v>5</v>
      </c>
      <c r="J7" s="1"/>
      <c r="K7" s="1" t="s">
        <v>96</v>
      </c>
      <c r="L7" s="2">
        <v>4</v>
      </c>
    </row>
    <row r="8" spans="1:12" ht="15" thickBot="1" x14ac:dyDescent="0.35">
      <c r="B8" s="1"/>
      <c r="C8" s="2">
        <v>1</v>
      </c>
      <c r="D8" s="1"/>
      <c r="E8" s="1"/>
      <c r="F8" s="2">
        <v>3</v>
      </c>
      <c r="G8" s="1"/>
      <c r="H8" s="1"/>
      <c r="I8" s="2">
        <v>9</v>
      </c>
      <c r="J8" s="1"/>
      <c r="K8" s="1"/>
      <c r="L8" s="2">
        <v>10</v>
      </c>
    </row>
    <row r="9" spans="1:12" ht="15" thickBot="1" x14ac:dyDescent="0.35">
      <c r="B9" s="1"/>
      <c r="C9" s="2">
        <v>3</v>
      </c>
      <c r="D9" s="1"/>
      <c r="E9" s="1"/>
      <c r="F9" s="2">
        <v>5</v>
      </c>
      <c r="G9" s="1"/>
      <c r="H9" s="1"/>
      <c r="I9" s="2">
        <v>3</v>
      </c>
      <c r="J9" s="1"/>
      <c r="K9" s="1"/>
      <c r="L9" s="2">
        <v>3</v>
      </c>
    </row>
    <row r="12" spans="1:12" x14ac:dyDescent="0.3">
      <c r="A12" s="15" t="s">
        <v>97</v>
      </c>
    </row>
    <row r="15" spans="1:12" x14ac:dyDescent="0.3">
      <c r="B15" t="s">
        <v>100</v>
      </c>
      <c r="C15">
        <f>((C5-F5)^C19+(C6-F6)^C19+(C7-F7)^C19+(C8-F8)^C19+(C9-F9)^C19)^(1/C19)</f>
        <v>4.4721359549995796</v>
      </c>
      <c r="E15" t="s">
        <v>104</v>
      </c>
    </row>
    <row r="16" spans="1:12" x14ac:dyDescent="0.3">
      <c r="B16" t="s">
        <v>101</v>
      </c>
      <c r="C16">
        <f>((C5-I5)^C19+(C6-I6)^C19+(C7-I7)^C19+(C8-I8)^C19+(C9-I9)^C19)^(1/C19)</f>
        <v>8.2462112512353212</v>
      </c>
      <c r="E16" t="s">
        <v>105</v>
      </c>
    </row>
    <row r="17" spans="1:5" x14ac:dyDescent="0.3">
      <c r="B17" t="s">
        <v>102</v>
      </c>
      <c r="C17">
        <f>((C5-L5)^C19+(C6-L6)^C19+(C7-L7)^C19+(C8-L8)^C19+(C9-L9)^C19)^(1/C19)</f>
        <v>9.1651513899116797</v>
      </c>
    </row>
    <row r="18" spans="1:5" ht="15" thickBot="1" x14ac:dyDescent="0.35"/>
    <row r="19" spans="1:5" ht="15" thickBot="1" x14ac:dyDescent="0.35">
      <c r="B19" s="2" t="s">
        <v>103</v>
      </c>
      <c r="C19" s="2">
        <v>2</v>
      </c>
    </row>
    <row r="22" spans="1:5" x14ac:dyDescent="0.3">
      <c r="A22" s="15" t="s">
        <v>106</v>
      </c>
    </row>
    <row r="25" spans="1:5" x14ac:dyDescent="0.3">
      <c r="B25" t="s">
        <v>100</v>
      </c>
      <c r="C25">
        <f>(ABS((C5-F5))^C29+ABS((C6-F6))^C29+ABS((C7-F7))^C29+ABS((C8-F8))^C29+ABS((C9-F9))^C29)^(1/C29)</f>
        <v>50.000000000000007</v>
      </c>
      <c r="E25" t="s">
        <v>107</v>
      </c>
    </row>
    <row r="26" spans="1:5" x14ac:dyDescent="0.3">
      <c r="B26" t="s">
        <v>101</v>
      </c>
      <c r="C26">
        <f>(ABS((C5-I5))^C29+ABS((C6-I6))^C29+ABS((C7-I7))^C29+ABS((C8-I8))^C29+ABS((C9-I9))^C29)^(1/C29)</f>
        <v>18.000000000000004</v>
      </c>
      <c r="E26" t="s">
        <v>108</v>
      </c>
    </row>
    <row r="27" spans="1:5" x14ac:dyDescent="0.3">
      <c r="B27" t="s">
        <v>102</v>
      </c>
      <c r="C27">
        <f>(ABS((C5-L5))^C29+ABS((C6-L6))^C29+ABS((C7-L7))^C29+ABS((C8-L8))^C29+ABS((C9-L9))^C29)^(1/C29)</f>
        <v>36</v>
      </c>
    </row>
    <row r="28" spans="1:5" ht="15" thickBot="1" x14ac:dyDescent="0.35"/>
    <row r="29" spans="1:5" ht="15" thickBot="1" x14ac:dyDescent="0.35">
      <c r="B29" s="2" t="s">
        <v>103</v>
      </c>
      <c r="C29" s="2">
        <f>1/2</f>
        <v>0.5</v>
      </c>
    </row>
    <row r="31" spans="1:5" x14ac:dyDescent="0.3">
      <c r="A31" s="15" t="s">
        <v>109</v>
      </c>
    </row>
    <row r="32" spans="1:5" ht="15" thickBot="1" x14ac:dyDescent="0.35"/>
    <row r="33" spans="2:16" ht="15" thickBot="1" x14ac:dyDescent="0.35">
      <c r="F33" s="1"/>
      <c r="G33" s="2">
        <v>6</v>
      </c>
      <c r="H33" s="1"/>
      <c r="I33" s="1"/>
      <c r="J33" s="2">
        <v>4</v>
      </c>
      <c r="K33" s="1"/>
      <c r="L33" s="1"/>
      <c r="M33" s="2">
        <v>6</v>
      </c>
      <c r="N33" s="1"/>
      <c r="O33" s="1"/>
      <c r="P33" s="2">
        <v>5</v>
      </c>
    </row>
    <row r="34" spans="2:16" ht="15" thickBot="1" x14ac:dyDescent="0.35">
      <c r="F34" s="1"/>
      <c r="G34" s="2">
        <v>4</v>
      </c>
      <c r="H34" s="1"/>
      <c r="I34" s="1"/>
      <c r="J34" s="2">
        <v>2</v>
      </c>
      <c r="K34" s="1"/>
      <c r="L34" s="1"/>
      <c r="M34" s="2">
        <v>4</v>
      </c>
      <c r="N34" s="1"/>
      <c r="O34" s="1"/>
      <c r="P34" s="2">
        <v>5</v>
      </c>
    </row>
    <row r="35" spans="2:16" ht="15" thickBot="1" x14ac:dyDescent="0.35">
      <c r="F35" s="1" t="s">
        <v>73</v>
      </c>
      <c r="G35" s="2">
        <v>3</v>
      </c>
      <c r="H35" s="1"/>
      <c r="I35" s="1" t="s">
        <v>94</v>
      </c>
      <c r="J35" s="2">
        <v>5</v>
      </c>
      <c r="K35" s="1"/>
      <c r="L35" s="1" t="s">
        <v>95</v>
      </c>
      <c r="M35" s="2">
        <v>5</v>
      </c>
      <c r="N35" s="1"/>
      <c r="O35" s="1" t="s">
        <v>96</v>
      </c>
      <c r="P35" s="2">
        <v>4</v>
      </c>
    </row>
    <row r="36" spans="2:16" ht="15" thickBot="1" x14ac:dyDescent="0.35">
      <c r="F36" s="1"/>
      <c r="G36" s="2">
        <v>1</v>
      </c>
      <c r="H36" s="1"/>
      <c r="I36" s="1"/>
      <c r="J36" s="2">
        <v>3</v>
      </c>
      <c r="K36" s="1"/>
      <c r="L36" s="1"/>
      <c r="M36" s="2">
        <v>9</v>
      </c>
      <c r="N36" s="1"/>
      <c r="O36" s="1"/>
      <c r="P36" s="2">
        <v>10</v>
      </c>
    </row>
    <row r="37" spans="2:16" ht="15" thickBot="1" x14ac:dyDescent="0.35">
      <c r="F37" s="1"/>
      <c r="G37" s="2">
        <v>3</v>
      </c>
      <c r="H37" s="1"/>
      <c r="I37" s="1"/>
      <c r="J37" s="2">
        <v>5</v>
      </c>
      <c r="K37" s="1"/>
      <c r="L37" s="1"/>
      <c r="M37" s="2">
        <v>3</v>
      </c>
      <c r="N37" s="1"/>
      <c r="O37" s="1"/>
      <c r="P37" s="2">
        <v>3</v>
      </c>
    </row>
    <row r="38" spans="2:16" ht="15" thickBot="1" x14ac:dyDescent="0.35"/>
    <row r="39" spans="2:16" ht="15" thickBot="1" x14ac:dyDescent="0.35">
      <c r="B39" s="6" t="s">
        <v>110</v>
      </c>
      <c r="C39" s="6">
        <v>2</v>
      </c>
    </row>
    <row r="40" spans="2:16" ht="15" thickBot="1" x14ac:dyDescent="0.35">
      <c r="B40" s="6" t="s">
        <v>111</v>
      </c>
      <c r="C40" s="6">
        <v>4</v>
      </c>
      <c r="H40" s="1"/>
      <c r="I40" s="1"/>
      <c r="J40" s="2">
        <f>ABS($G$33-J33)</f>
        <v>2</v>
      </c>
      <c r="L40" s="1"/>
      <c r="M40" s="2">
        <f>ABS($G$33-M33)</f>
        <v>0</v>
      </c>
      <c r="O40" s="1"/>
      <c r="P40" s="2">
        <f>ABS($G$33-P33)</f>
        <v>1</v>
      </c>
    </row>
    <row r="41" spans="2:16" ht="15" thickBot="1" x14ac:dyDescent="0.35">
      <c r="H41" s="1"/>
      <c r="I41" s="1"/>
      <c r="J41" s="2">
        <f>ABS($G$34-J34)</f>
        <v>2</v>
      </c>
      <c r="L41" s="1"/>
      <c r="M41" s="2">
        <f>ABS($G$34-M34)</f>
        <v>0</v>
      </c>
      <c r="O41" s="1"/>
      <c r="P41" s="2">
        <f>ABS($G$34-P34)</f>
        <v>1</v>
      </c>
    </row>
    <row r="42" spans="2:16" ht="15" thickBot="1" x14ac:dyDescent="0.35">
      <c r="B42" t="s">
        <v>112</v>
      </c>
      <c r="H42" s="1"/>
      <c r="I42" s="1" t="s">
        <v>113</v>
      </c>
      <c r="J42" s="18">
        <f>ABS($G$35-J35)</f>
        <v>2</v>
      </c>
      <c r="L42" s="1" t="s">
        <v>115</v>
      </c>
      <c r="M42" s="2">
        <f>ABS($G$35-M35)</f>
        <v>2</v>
      </c>
      <c r="O42" s="1" t="s">
        <v>114</v>
      </c>
      <c r="P42" s="2">
        <f>ABS($G$35-P35)</f>
        <v>1</v>
      </c>
    </row>
    <row r="43" spans="2:16" ht="15" thickBot="1" x14ac:dyDescent="0.35">
      <c r="H43" s="1"/>
      <c r="I43" s="1"/>
      <c r="J43" s="2">
        <f>ABS($G$36-J36)</f>
        <v>2</v>
      </c>
      <c r="L43" s="1"/>
      <c r="M43" s="18">
        <f>ABS($G$36-M36)</f>
        <v>8</v>
      </c>
      <c r="O43" s="1"/>
      <c r="P43" s="18">
        <f>ABS($G$36-P36)</f>
        <v>9</v>
      </c>
    </row>
    <row r="44" spans="2:16" ht="15" thickBot="1" x14ac:dyDescent="0.35">
      <c r="B44" t="s">
        <v>100</v>
      </c>
      <c r="C44">
        <f>((J40)^C39+J41^C39+J43^C39+J44^C39)^(1/C39)</f>
        <v>4</v>
      </c>
      <c r="H44" s="1"/>
      <c r="I44" s="1"/>
      <c r="J44" s="2">
        <f>ABS($G$37-J37)</f>
        <v>2</v>
      </c>
      <c r="L44" s="1"/>
      <c r="M44" s="2">
        <f>ABS($G$37-M37)</f>
        <v>0</v>
      </c>
      <c r="O44" s="1"/>
      <c r="P44" s="2">
        <f>ABS($G$37-P37)</f>
        <v>0</v>
      </c>
    </row>
    <row r="45" spans="2:16" x14ac:dyDescent="0.3">
      <c r="B45" t="s">
        <v>101</v>
      </c>
      <c r="C45">
        <f>(M40^C39+M41^C39+M42^C39+M44^C39)^(1/C39)</f>
        <v>2</v>
      </c>
    </row>
    <row r="46" spans="2:16" x14ac:dyDescent="0.3">
      <c r="B46" t="s">
        <v>102</v>
      </c>
      <c r="C46">
        <f>(P40^C39+P41^C39+P42^C39+P44^C39)^(1/C39)</f>
        <v>1.7320508075688772</v>
      </c>
    </row>
    <row r="48" spans="2:16" x14ac:dyDescent="0.3">
      <c r="B48" t="s">
        <v>116</v>
      </c>
    </row>
    <row r="51" spans="1:8" ht="18" x14ac:dyDescent="0.35">
      <c r="A51" s="28" t="s">
        <v>124</v>
      </c>
    </row>
    <row r="53" spans="1:8" x14ac:dyDescent="0.3">
      <c r="A53" s="15" t="s">
        <v>125</v>
      </c>
    </row>
    <row r="56" spans="1:8" x14ac:dyDescent="0.3">
      <c r="A56" t="s">
        <v>126</v>
      </c>
    </row>
    <row r="57" spans="1:8" x14ac:dyDescent="0.3">
      <c r="A57" s="25" t="s">
        <v>127</v>
      </c>
      <c r="B57" t="s">
        <v>128</v>
      </c>
    </row>
    <row r="58" spans="1:8" x14ac:dyDescent="0.3">
      <c r="A58" s="25" t="s">
        <v>127</v>
      </c>
      <c r="B58" t="s">
        <v>129</v>
      </c>
    </row>
    <row r="60" spans="1:8" x14ac:dyDescent="0.3">
      <c r="A60" t="s">
        <v>130</v>
      </c>
    </row>
    <row r="61" spans="1:8" x14ac:dyDescent="0.3">
      <c r="A61" s="26" t="s">
        <v>134</v>
      </c>
      <c r="B61" t="s">
        <v>131</v>
      </c>
    </row>
    <row r="62" spans="1:8" x14ac:dyDescent="0.3">
      <c r="A62" s="26"/>
    </row>
    <row r="63" spans="1:8" x14ac:dyDescent="0.3">
      <c r="A63" t="s">
        <v>132</v>
      </c>
      <c r="H63" t="s">
        <v>133</v>
      </c>
    </row>
    <row r="64" spans="1:8" x14ac:dyDescent="0.3">
      <c r="A64" t="s">
        <v>135</v>
      </c>
    </row>
    <row r="65" spans="1:2" x14ac:dyDescent="0.3">
      <c r="B65" t="s">
        <v>137</v>
      </c>
    </row>
    <row r="66" spans="1:2" x14ac:dyDescent="0.3">
      <c r="A66" s="25" t="s">
        <v>136</v>
      </c>
      <c r="B66" t="s">
        <v>138</v>
      </c>
    </row>
    <row r="67" spans="1:2" x14ac:dyDescent="0.3">
      <c r="A67" t="s">
        <v>139</v>
      </c>
    </row>
    <row r="68" spans="1:2" x14ac:dyDescent="0.3">
      <c r="A68" t="s">
        <v>140</v>
      </c>
    </row>
    <row r="69" spans="1:2" x14ac:dyDescent="0.3">
      <c r="A69" s="25" t="s">
        <v>136</v>
      </c>
      <c r="B69" t="s">
        <v>141</v>
      </c>
    </row>
    <row r="70" spans="1:2" x14ac:dyDescent="0.3">
      <c r="A70" s="25" t="s">
        <v>136</v>
      </c>
      <c r="B70" t="s">
        <v>142</v>
      </c>
    </row>
    <row r="72" spans="1:2" x14ac:dyDescent="0.3">
      <c r="A72" t="s">
        <v>143</v>
      </c>
    </row>
    <row r="73" spans="1:2" x14ac:dyDescent="0.3">
      <c r="A73" s="25" t="s">
        <v>127</v>
      </c>
      <c r="B73" t="s">
        <v>144</v>
      </c>
    </row>
    <row r="77" spans="1:2" x14ac:dyDescent="0.3">
      <c r="A77" s="15" t="s">
        <v>161</v>
      </c>
    </row>
    <row r="79" spans="1:2" x14ac:dyDescent="0.3">
      <c r="A79" t="s">
        <v>126</v>
      </c>
    </row>
    <row r="80" spans="1:2" x14ac:dyDescent="0.3">
      <c r="A80" s="25" t="s">
        <v>127</v>
      </c>
      <c r="B80" t="s">
        <v>128</v>
      </c>
    </row>
    <row r="81" spans="1:5" x14ac:dyDescent="0.3">
      <c r="A81" s="25" t="s">
        <v>127</v>
      </c>
      <c r="B81" t="s">
        <v>129</v>
      </c>
    </row>
    <row r="82" spans="1:5" x14ac:dyDescent="0.3">
      <c r="A82" t="s">
        <v>162</v>
      </c>
    </row>
    <row r="83" spans="1:5" x14ac:dyDescent="0.3">
      <c r="A83" s="26" t="s">
        <v>134</v>
      </c>
      <c r="B83" t="s">
        <v>148</v>
      </c>
      <c r="C83" t="s">
        <v>150</v>
      </c>
      <c r="D83" t="s">
        <v>147</v>
      </c>
      <c r="E83" t="s">
        <v>156</v>
      </c>
    </row>
    <row r="84" spans="1:5" x14ac:dyDescent="0.3">
      <c r="A84" s="26" t="s">
        <v>145</v>
      </c>
      <c r="B84" t="s">
        <v>149</v>
      </c>
      <c r="C84" t="s">
        <v>151</v>
      </c>
      <c r="D84" t="s">
        <v>152</v>
      </c>
      <c r="E84" t="s">
        <v>157</v>
      </c>
    </row>
    <row r="86" spans="1:5" x14ac:dyDescent="0.3">
      <c r="A86" s="25" t="s">
        <v>136</v>
      </c>
      <c r="B86" t="s">
        <v>153</v>
      </c>
    </row>
    <row r="87" spans="1:5" x14ac:dyDescent="0.3">
      <c r="A87" s="25" t="s">
        <v>136</v>
      </c>
      <c r="B87" t="s">
        <v>154</v>
      </c>
    </row>
    <row r="88" spans="1:5" x14ac:dyDescent="0.3">
      <c r="A88" s="25" t="s">
        <v>136</v>
      </c>
      <c r="B88" t="s">
        <v>155</v>
      </c>
    </row>
    <row r="90" spans="1:5" x14ac:dyDescent="0.3">
      <c r="A90" s="27" t="s">
        <v>163</v>
      </c>
    </row>
    <row r="91" spans="1:5" x14ac:dyDescent="0.3">
      <c r="A91" s="27" t="s">
        <v>146</v>
      </c>
    </row>
    <row r="92" spans="1:5" x14ac:dyDescent="0.3">
      <c r="A92" s="25" t="s">
        <v>136</v>
      </c>
      <c r="B92" t="s">
        <v>158</v>
      </c>
    </row>
    <row r="93" spans="1:5" x14ac:dyDescent="0.3">
      <c r="A93" s="25" t="s">
        <v>136</v>
      </c>
      <c r="B93" t="s">
        <v>159</v>
      </c>
      <c r="C93" t="b">
        <v>0</v>
      </c>
    </row>
    <row r="95" spans="1:5" x14ac:dyDescent="0.3">
      <c r="A95" t="s">
        <v>160</v>
      </c>
    </row>
    <row r="97" spans="1:4" ht="23.4" x14ac:dyDescent="0.45">
      <c r="A97" s="4" t="s">
        <v>164</v>
      </c>
    </row>
    <row r="98" spans="1:4" ht="15" thickBot="1" x14ac:dyDescent="0.35">
      <c r="A98" s="26"/>
    </row>
    <row r="99" spans="1:4" ht="15" thickBot="1" x14ac:dyDescent="0.35">
      <c r="B99" s="29" t="s">
        <v>2</v>
      </c>
      <c r="C99" s="29" t="s">
        <v>3</v>
      </c>
      <c r="D99" s="29" t="s">
        <v>4</v>
      </c>
    </row>
    <row r="100" spans="1:4" ht="15" thickBot="1" x14ac:dyDescent="0.35">
      <c r="A100" s="25"/>
      <c r="B100" s="7" t="s">
        <v>5</v>
      </c>
      <c r="C100" s="2">
        <v>5</v>
      </c>
      <c r="D100" s="2">
        <v>4</v>
      </c>
    </row>
    <row r="101" spans="1:4" ht="15" thickBot="1" x14ac:dyDescent="0.35">
      <c r="A101" s="25"/>
      <c r="B101" s="7" t="s">
        <v>6</v>
      </c>
      <c r="C101" s="2">
        <v>3</v>
      </c>
      <c r="D101" s="2">
        <v>2</v>
      </c>
    </row>
    <row r="102" spans="1:4" ht="15" thickBot="1" x14ac:dyDescent="0.35">
      <c r="A102" s="25"/>
      <c r="B102" s="7" t="s">
        <v>7</v>
      </c>
      <c r="C102" s="2">
        <v>2</v>
      </c>
      <c r="D102" s="2">
        <v>8</v>
      </c>
    </row>
    <row r="103" spans="1:4" ht="15" thickBot="1" x14ac:dyDescent="0.35">
      <c r="B103" s="7" t="s">
        <v>8</v>
      </c>
      <c r="C103" s="2">
        <v>5</v>
      </c>
      <c r="D103" s="2">
        <v>7</v>
      </c>
    </row>
    <row r="104" spans="1:4" ht="15" thickBot="1" x14ac:dyDescent="0.35">
      <c r="A104" s="27"/>
      <c r="B104" s="7" t="s">
        <v>9</v>
      </c>
      <c r="C104" s="2">
        <v>9</v>
      </c>
      <c r="D104" s="2">
        <v>5</v>
      </c>
    </row>
    <row r="105" spans="1:4" ht="15" thickBot="1" x14ac:dyDescent="0.35">
      <c r="A105" s="27"/>
      <c r="B105" s="7" t="s">
        <v>10</v>
      </c>
      <c r="C105" s="2">
        <v>0</v>
      </c>
      <c r="D105" s="2">
        <v>4</v>
      </c>
    </row>
    <row r="106" spans="1:4" ht="15" thickBot="1" x14ac:dyDescent="0.35">
      <c r="A106" s="25"/>
      <c r="B106" s="7" t="s">
        <v>11</v>
      </c>
      <c r="C106" s="2">
        <v>8</v>
      </c>
      <c r="D106" s="2">
        <v>9</v>
      </c>
    </row>
    <row r="107" spans="1:4" ht="15" thickBot="1" x14ac:dyDescent="0.35">
      <c r="A107" s="25"/>
      <c r="B107" s="7" t="s">
        <v>12</v>
      </c>
      <c r="C107" s="2">
        <v>1</v>
      </c>
      <c r="D107" s="2">
        <v>5</v>
      </c>
    </row>
    <row r="108" spans="1:4" ht="15" thickBot="1" x14ac:dyDescent="0.35">
      <c r="B108" s="7" t="s">
        <v>75</v>
      </c>
      <c r="C108" s="2">
        <v>9</v>
      </c>
      <c r="D108" s="2">
        <v>1</v>
      </c>
    </row>
    <row r="109" spans="1:4" ht="15" thickBot="1" x14ac:dyDescent="0.35">
      <c r="B109" s="7" t="s">
        <v>76</v>
      </c>
      <c r="C109" s="2">
        <v>9</v>
      </c>
      <c r="D109" s="2">
        <v>7</v>
      </c>
    </row>
    <row r="110" spans="1:4" ht="15" thickBot="1" x14ac:dyDescent="0.35">
      <c r="B110" s="7" t="s">
        <v>77</v>
      </c>
      <c r="C110" s="2">
        <v>7</v>
      </c>
      <c r="D110" s="2">
        <v>3</v>
      </c>
    </row>
    <row r="111" spans="1:4" ht="15" thickBot="1" x14ac:dyDescent="0.35">
      <c r="B111" s="7" t="s">
        <v>78</v>
      </c>
      <c r="C111" s="2">
        <v>1</v>
      </c>
      <c r="D111" s="2">
        <v>9</v>
      </c>
    </row>
    <row r="112" spans="1:4" ht="15" thickBot="1" x14ac:dyDescent="0.35"/>
    <row r="113" spans="1:5" ht="15" thickBot="1" x14ac:dyDescent="0.35">
      <c r="B113" s="29" t="s">
        <v>13</v>
      </c>
      <c r="C113" s="29" t="s">
        <v>3</v>
      </c>
      <c r="D113" s="29" t="s">
        <v>4</v>
      </c>
    </row>
    <row r="114" spans="1:5" ht="15" thickBot="1" x14ac:dyDescent="0.35">
      <c r="B114" s="29" t="s">
        <v>14</v>
      </c>
      <c r="C114" s="2">
        <v>2</v>
      </c>
      <c r="D114" s="2">
        <v>3</v>
      </c>
    </row>
    <row r="115" spans="1:5" ht="15" thickBot="1" x14ac:dyDescent="0.35">
      <c r="B115" s="29" t="s">
        <v>15</v>
      </c>
      <c r="C115" s="2">
        <v>7</v>
      </c>
      <c r="D115" s="2">
        <v>8</v>
      </c>
    </row>
    <row r="118" spans="1:5" x14ac:dyDescent="0.3">
      <c r="A118" t="s">
        <v>165</v>
      </c>
    </row>
    <row r="119" spans="1:5" x14ac:dyDescent="0.3">
      <c r="A119" t="s">
        <v>166</v>
      </c>
    </row>
    <row r="121" spans="1:5" x14ac:dyDescent="0.3">
      <c r="A121" s="15" t="s">
        <v>167</v>
      </c>
    </row>
    <row r="122" spans="1:5" ht="15" thickBot="1" x14ac:dyDescent="0.35"/>
    <row r="123" spans="1:5" ht="15" thickBot="1" x14ac:dyDescent="0.35">
      <c r="B123" s="29" t="s">
        <v>2</v>
      </c>
      <c r="C123" s="29" t="s">
        <v>3</v>
      </c>
      <c r="D123" s="29" t="s">
        <v>4</v>
      </c>
      <c r="E123" s="29" t="s">
        <v>168</v>
      </c>
    </row>
    <row r="124" spans="1:5" ht="15" thickBot="1" x14ac:dyDescent="0.35">
      <c r="B124" s="7" t="s">
        <v>5</v>
      </c>
      <c r="C124" s="2">
        <v>5</v>
      </c>
      <c r="D124" s="2">
        <v>4</v>
      </c>
      <c r="E124" s="2">
        <f>ABS(9-C124)+ABS(1-D124)</f>
        <v>7</v>
      </c>
    </row>
    <row r="125" spans="1:5" ht="15" thickBot="1" x14ac:dyDescent="0.35">
      <c r="B125" s="7" t="s">
        <v>6</v>
      </c>
      <c r="C125" s="2">
        <v>3</v>
      </c>
      <c r="D125" s="2">
        <v>2</v>
      </c>
      <c r="E125" s="2">
        <f t="shared" ref="E125:E135" si="0">ABS(9-C125)+ABS(1-D125)</f>
        <v>7</v>
      </c>
    </row>
    <row r="126" spans="1:5" ht="15" thickBot="1" x14ac:dyDescent="0.35">
      <c r="B126" s="7" t="s">
        <v>7</v>
      </c>
      <c r="C126" s="2">
        <v>2</v>
      </c>
      <c r="D126" s="2">
        <v>8</v>
      </c>
      <c r="E126" s="2">
        <f t="shared" si="0"/>
        <v>14</v>
      </c>
    </row>
    <row r="127" spans="1:5" ht="15" thickBot="1" x14ac:dyDescent="0.35">
      <c r="B127" s="7" t="s">
        <v>8</v>
      </c>
      <c r="C127" s="2">
        <v>5</v>
      </c>
      <c r="D127" s="2">
        <v>7</v>
      </c>
      <c r="E127" s="2">
        <f t="shared" si="0"/>
        <v>10</v>
      </c>
    </row>
    <row r="128" spans="1:5" ht="15" thickBot="1" x14ac:dyDescent="0.35">
      <c r="B128" s="7" t="s">
        <v>9</v>
      </c>
      <c r="C128" s="2">
        <v>9</v>
      </c>
      <c r="D128" s="2">
        <v>5</v>
      </c>
      <c r="E128" s="2">
        <f t="shared" si="0"/>
        <v>4</v>
      </c>
    </row>
    <row r="129" spans="1:13" ht="15" thickBot="1" x14ac:dyDescent="0.35">
      <c r="B129" s="7" t="s">
        <v>10</v>
      </c>
      <c r="C129" s="2">
        <v>0</v>
      </c>
      <c r="D129" s="2">
        <v>4</v>
      </c>
      <c r="E129" s="2">
        <f t="shared" si="0"/>
        <v>12</v>
      </c>
    </row>
    <row r="130" spans="1:13" ht="15" thickBot="1" x14ac:dyDescent="0.35">
      <c r="B130" s="7" t="s">
        <v>11</v>
      </c>
      <c r="C130" s="2">
        <v>8</v>
      </c>
      <c r="D130" s="2">
        <v>9</v>
      </c>
      <c r="E130" s="2">
        <f t="shared" si="0"/>
        <v>9</v>
      </c>
    </row>
    <row r="131" spans="1:13" ht="15" thickBot="1" x14ac:dyDescent="0.35">
      <c r="B131" s="7" t="s">
        <v>12</v>
      </c>
      <c r="C131" s="2">
        <v>1</v>
      </c>
      <c r="D131" s="2">
        <v>5</v>
      </c>
      <c r="E131" s="2">
        <f t="shared" si="0"/>
        <v>12</v>
      </c>
    </row>
    <row r="132" spans="1:13" ht="15" thickBot="1" x14ac:dyDescent="0.35">
      <c r="B132" s="7" t="s">
        <v>75</v>
      </c>
      <c r="C132" s="30">
        <v>9</v>
      </c>
      <c r="D132" s="30">
        <v>1</v>
      </c>
      <c r="E132" s="30">
        <f t="shared" si="0"/>
        <v>0</v>
      </c>
    </row>
    <row r="133" spans="1:13" ht="15" thickBot="1" x14ac:dyDescent="0.35">
      <c r="B133" s="7" t="s">
        <v>76</v>
      </c>
      <c r="C133" s="2">
        <v>9</v>
      </c>
      <c r="D133" s="2">
        <v>7</v>
      </c>
      <c r="E133" s="2">
        <f t="shared" si="0"/>
        <v>6</v>
      </c>
    </row>
    <row r="134" spans="1:13" ht="15" thickBot="1" x14ac:dyDescent="0.35">
      <c r="B134" s="7" t="s">
        <v>77</v>
      </c>
      <c r="C134" s="2">
        <v>7</v>
      </c>
      <c r="D134" s="2">
        <v>3</v>
      </c>
      <c r="E134" s="2">
        <f t="shared" si="0"/>
        <v>4</v>
      </c>
    </row>
    <row r="135" spans="1:13" ht="15" thickBot="1" x14ac:dyDescent="0.35">
      <c r="B135" s="7" t="s">
        <v>78</v>
      </c>
      <c r="C135" s="2">
        <v>1</v>
      </c>
      <c r="D135" s="2">
        <v>9</v>
      </c>
      <c r="E135" s="2">
        <f t="shared" si="0"/>
        <v>16</v>
      </c>
    </row>
    <row r="136" spans="1:13" ht="15" thickBot="1" x14ac:dyDescent="0.35">
      <c r="E136" s="1"/>
    </row>
    <row r="137" spans="1:13" ht="15" thickBot="1" x14ac:dyDescent="0.35">
      <c r="B137" s="29" t="s">
        <v>13</v>
      </c>
      <c r="C137" s="29" t="s">
        <v>3</v>
      </c>
      <c r="D137" s="29" t="s">
        <v>4</v>
      </c>
      <c r="E137" s="29" t="s">
        <v>168</v>
      </c>
    </row>
    <row r="138" spans="1:13" ht="15" thickBot="1" x14ac:dyDescent="0.35">
      <c r="B138" s="29" t="s">
        <v>14</v>
      </c>
      <c r="C138" s="2">
        <v>2</v>
      </c>
      <c r="D138" s="2">
        <v>3</v>
      </c>
      <c r="E138" s="2">
        <f>ABS(9-C138)+ABS(1-D138)</f>
        <v>9</v>
      </c>
    </row>
    <row r="139" spans="1:13" ht="15" thickBot="1" x14ac:dyDescent="0.35">
      <c r="B139" s="29" t="s">
        <v>15</v>
      </c>
      <c r="C139" s="2">
        <v>7</v>
      </c>
      <c r="D139" s="2">
        <v>8</v>
      </c>
      <c r="E139" s="2">
        <f>ABS(9-C139)+ABS(1-D139)</f>
        <v>9</v>
      </c>
    </row>
    <row r="142" spans="1:13" x14ac:dyDescent="0.3">
      <c r="A142" s="15" t="s">
        <v>169</v>
      </c>
    </row>
    <row r="143" spans="1:13" ht="15" thickBot="1" x14ac:dyDescent="0.35"/>
    <row r="144" spans="1:13" ht="15" thickBot="1" x14ac:dyDescent="0.35">
      <c r="B144" s="29" t="s">
        <v>2</v>
      </c>
      <c r="C144" s="29" t="s">
        <v>3</v>
      </c>
      <c r="D144" s="29" t="s">
        <v>4</v>
      </c>
      <c r="E144" s="29" t="s">
        <v>168</v>
      </c>
      <c r="G144" s="29" t="s">
        <v>170</v>
      </c>
      <c r="H144" s="29" t="s">
        <v>171</v>
      </c>
      <c r="I144" s="29" t="s">
        <v>172</v>
      </c>
      <c r="K144" s="29" t="s">
        <v>174</v>
      </c>
      <c r="L144" s="29" t="s">
        <v>175</v>
      </c>
      <c r="M144" s="29" t="s">
        <v>176</v>
      </c>
    </row>
    <row r="145" spans="2:13" ht="15" thickBot="1" x14ac:dyDescent="0.35">
      <c r="B145" s="7" t="s">
        <v>5</v>
      </c>
      <c r="C145" s="2">
        <v>5</v>
      </c>
      <c r="D145" s="2">
        <v>4</v>
      </c>
      <c r="E145" s="2">
        <f>ABS(9-C145)+ABS(1-D145)</f>
        <v>7</v>
      </c>
      <c r="G145" s="14">
        <f>ABS(E145-$E$159)</f>
        <v>2</v>
      </c>
      <c r="H145" s="38">
        <f>ABS(C145-$C$159)+ABS(D145-$D$159)</f>
        <v>4</v>
      </c>
      <c r="I145" s="14" t="s">
        <v>5</v>
      </c>
      <c r="K145" s="14">
        <f>ABS(E145-$E$160)</f>
        <v>2</v>
      </c>
      <c r="L145" s="14">
        <f>ABS(C145-$C$160)+ABS(D145-$D$160)</f>
        <v>6</v>
      </c>
      <c r="M145" s="38" t="s">
        <v>5</v>
      </c>
    </row>
    <row r="146" spans="2:13" ht="15" thickBot="1" x14ac:dyDescent="0.35">
      <c r="B146" s="7" t="s">
        <v>6</v>
      </c>
      <c r="C146" s="2">
        <v>3</v>
      </c>
      <c r="D146" s="2">
        <v>2</v>
      </c>
      <c r="E146" s="2">
        <f t="shared" ref="E146:E156" si="1">ABS(9-C146)+ABS(1-D146)</f>
        <v>7</v>
      </c>
      <c r="G146" s="40">
        <f t="shared" ref="G146:G156" si="2">ABS(E146-$E$159)</f>
        <v>2</v>
      </c>
      <c r="H146" s="40">
        <f t="shared" ref="H146:H156" si="3">ABS(C146-$C$159)+ABS(D146-$D$159)</f>
        <v>2</v>
      </c>
      <c r="I146" s="40" t="s">
        <v>6</v>
      </c>
      <c r="K146" s="14">
        <f t="shared" ref="K146:K156" si="4">ABS(E146-$E$160)</f>
        <v>2</v>
      </c>
      <c r="L146" s="14">
        <f t="shared" ref="L146:L155" si="5">ABS(C146-$C$160)+ABS(D146-$D$160)</f>
        <v>10</v>
      </c>
      <c r="M146" s="38" t="s">
        <v>5</v>
      </c>
    </row>
    <row r="147" spans="2:13" ht="15" thickBot="1" x14ac:dyDescent="0.35">
      <c r="B147" s="7" t="s">
        <v>7</v>
      </c>
      <c r="C147" s="2">
        <v>2</v>
      </c>
      <c r="D147" s="2">
        <v>8</v>
      </c>
      <c r="E147" s="2">
        <f t="shared" si="1"/>
        <v>14</v>
      </c>
      <c r="G147" s="14">
        <f t="shared" si="2"/>
        <v>5</v>
      </c>
      <c r="H147" s="39">
        <f t="shared" si="3"/>
        <v>5</v>
      </c>
      <c r="I147" s="14"/>
      <c r="K147" s="14">
        <f t="shared" si="4"/>
        <v>5</v>
      </c>
      <c r="L147" s="14">
        <f t="shared" si="5"/>
        <v>5</v>
      </c>
      <c r="M147" s="38" t="s">
        <v>7</v>
      </c>
    </row>
    <row r="148" spans="2:13" ht="15" thickBot="1" x14ac:dyDescent="0.35">
      <c r="B148" s="7" t="s">
        <v>8</v>
      </c>
      <c r="C148" s="2">
        <v>5</v>
      </c>
      <c r="D148" s="2">
        <v>7</v>
      </c>
      <c r="E148" s="2">
        <f t="shared" si="1"/>
        <v>10</v>
      </c>
      <c r="G148" s="14">
        <f t="shared" si="2"/>
        <v>1</v>
      </c>
      <c r="H148" s="38">
        <f t="shared" si="3"/>
        <v>7</v>
      </c>
      <c r="I148" s="14" t="s">
        <v>6</v>
      </c>
      <c r="K148" s="14">
        <f t="shared" si="4"/>
        <v>1</v>
      </c>
      <c r="L148" s="14">
        <f t="shared" si="5"/>
        <v>3</v>
      </c>
      <c r="M148" s="38" t="s">
        <v>8</v>
      </c>
    </row>
    <row r="149" spans="2:13" ht="15" thickBot="1" x14ac:dyDescent="0.35">
      <c r="B149" s="7" t="s">
        <v>9</v>
      </c>
      <c r="C149" s="2">
        <v>9</v>
      </c>
      <c r="D149" s="2">
        <v>5</v>
      </c>
      <c r="E149" s="2">
        <f t="shared" si="1"/>
        <v>4</v>
      </c>
      <c r="G149" s="14">
        <f t="shared" si="2"/>
        <v>5</v>
      </c>
      <c r="H149" s="39">
        <f t="shared" si="3"/>
        <v>9</v>
      </c>
      <c r="I149" s="14"/>
      <c r="K149" s="14">
        <f t="shared" si="4"/>
        <v>5</v>
      </c>
      <c r="L149" s="41">
        <f t="shared" si="5"/>
        <v>5</v>
      </c>
      <c r="M149" s="38"/>
    </row>
    <row r="150" spans="2:13" ht="15" thickBot="1" x14ac:dyDescent="0.35">
      <c r="B150" s="7" t="s">
        <v>10</v>
      </c>
      <c r="C150" s="2">
        <v>0</v>
      </c>
      <c r="D150" s="2">
        <v>4</v>
      </c>
      <c r="E150" s="2">
        <f t="shared" si="1"/>
        <v>12</v>
      </c>
      <c r="G150" s="14">
        <f t="shared" si="2"/>
        <v>3</v>
      </c>
      <c r="H150" s="39">
        <f t="shared" si="3"/>
        <v>3</v>
      </c>
      <c r="I150" s="14"/>
      <c r="K150" s="14">
        <f t="shared" si="4"/>
        <v>3</v>
      </c>
      <c r="L150" s="41">
        <f t="shared" si="5"/>
        <v>11</v>
      </c>
      <c r="M150" s="38"/>
    </row>
    <row r="151" spans="2:13" ht="15" thickBot="1" x14ac:dyDescent="0.35">
      <c r="B151" s="7" t="s">
        <v>11</v>
      </c>
      <c r="C151" s="2">
        <v>8</v>
      </c>
      <c r="D151" s="2">
        <v>9</v>
      </c>
      <c r="E151" s="2">
        <f t="shared" si="1"/>
        <v>9</v>
      </c>
      <c r="G151" s="14">
        <f t="shared" si="2"/>
        <v>0</v>
      </c>
      <c r="H151" s="38">
        <f t="shared" si="3"/>
        <v>12</v>
      </c>
      <c r="I151" s="14" t="s">
        <v>6</v>
      </c>
      <c r="K151" s="40">
        <f t="shared" si="4"/>
        <v>0</v>
      </c>
      <c r="L151" s="40">
        <f t="shared" si="5"/>
        <v>2</v>
      </c>
      <c r="M151" s="40" t="s">
        <v>11</v>
      </c>
    </row>
    <row r="152" spans="2:13" ht="15" thickBot="1" x14ac:dyDescent="0.35">
      <c r="B152" s="7" t="s">
        <v>12</v>
      </c>
      <c r="C152" s="2">
        <v>1</v>
      </c>
      <c r="D152" s="2">
        <v>5</v>
      </c>
      <c r="E152" s="2">
        <f t="shared" si="1"/>
        <v>12</v>
      </c>
      <c r="G152" s="14">
        <f t="shared" si="2"/>
        <v>3</v>
      </c>
      <c r="H152" s="39">
        <f t="shared" si="3"/>
        <v>3</v>
      </c>
      <c r="I152" s="14"/>
      <c r="K152" s="14">
        <f t="shared" si="4"/>
        <v>3</v>
      </c>
      <c r="L152" s="41">
        <f t="shared" si="5"/>
        <v>9</v>
      </c>
      <c r="M152" s="38"/>
    </row>
    <row r="153" spans="2:13" ht="15" thickBot="1" x14ac:dyDescent="0.35">
      <c r="B153" s="7" t="s">
        <v>75</v>
      </c>
      <c r="C153" s="30">
        <v>9</v>
      </c>
      <c r="D153" s="30">
        <v>1</v>
      </c>
      <c r="E153" s="30">
        <f t="shared" si="1"/>
        <v>0</v>
      </c>
      <c r="G153" s="14">
        <f t="shared" si="2"/>
        <v>9</v>
      </c>
      <c r="H153" s="39">
        <f t="shared" si="3"/>
        <v>9</v>
      </c>
      <c r="I153" s="14"/>
      <c r="K153" s="14">
        <f t="shared" si="4"/>
        <v>9</v>
      </c>
      <c r="L153" s="41">
        <f t="shared" si="5"/>
        <v>9</v>
      </c>
      <c r="M153" s="38"/>
    </row>
    <row r="154" spans="2:13" ht="15" thickBot="1" x14ac:dyDescent="0.35">
      <c r="B154" s="7" t="s">
        <v>76</v>
      </c>
      <c r="C154" s="2">
        <v>9</v>
      </c>
      <c r="D154" s="2">
        <v>7</v>
      </c>
      <c r="E154" s="2">
        <f t="shared" si="1"/>
        <v>6</v>
      </c>
      <c r="G154" s="14">
        <f t="shared" si="2"/>
        <v>3</v>
      </c>
      <c r="H154" s="39">
        <f t="shared" si="3"/>
        <v>11</v>
      </c>
      <c r="I154" s="14"/>
      <c r="K154" s="14">
        <f t="shared" si="4"/>
        <v>3</v>
      </c>
      <c r="L154" s="41">
        <f t="shared" si="5"/>
        <v>3</v>
      </c>
      <c r="M154" s="38"/>
    </row>
    <row r="155" spans="2:13" ht="15" thickBot="1" x14ac:dyDescent="0.35">
      <c r="B155" s="7" t="s">
        <v>77</v>
      </c>
      <c r="C155" s="2">
        <v>7</v>
      </c>
      <c r="D155" s="2">
        <v>3</v>
      </c>
      <c r="E155" s="2">
        <f t="shared" si="1"/>
        <v>4</v>
      </c>
      <c r="G155" s="14">
        <f t="shared" si="2"/>
        <v>5</v>
      </c>
      <c r="H155" s="39">
        <f t="shared" si="3"/>
        <v>5</v>
      </c>
      <c r="I155" s="14"/>
      <c r="K155" s="14">
        <f t="shared" si="4"/>
        <v>5</v>
      </c>
      <c r="L155" s="41">
        <f>ABS(C155-$C$160)+ABS(D155-$D$160)</f>
        <v>5</v>
      </c>
      <c r="M155" s="38"/>
    </row>
    <row r="156" spans="2:13" ht="15" thickBot="1" x14ac:dyDescent="0.35">
      <c r="B156" s="7" t="s">
        <v>78</v>
      </c>
      <c r="C156" s="2">
        <v>1</v>
      </c>
      <c r="D156" s="2">
        <v>9</v>
      </c>
      <c r="E156" s="2">
        <f t="shared" si="1"/>
        <v>16</v>
      </c>
      <c r="G156" s="14">
        <f t="shared" si="2"/>
        <v>7</v>
      </c>
      <c r="H156" s="39">
        <f t="shared" si="3"/>
        <v>7</v>
      </c>
      <c r="I156" s="14"/>
      <c r="K156" s="14">
        <f t="shared" si="4"/>
        <v>7</v>
      </c>
      <c r="L156" s="41">
        <f>ABS(C156-$C$160)+ABS(D156-$D$160)</f>
        <v>7</v>
      </c>
      <c r="M156" s="14"/>
    </row>
    <row r="157" spans="2:13" ht="15" thickBot="1" x14ac:dyDescent="0.35">
      <c r="E157" s="1"/>
    </row>
    <row r="158" spans="2:13" ht="15" thickBot="1" x14ac:dyDescent="0.35">
      <c r="B158" s="29" t="s">
        <v>13</v>
      </c>
      <c r="C158" s="29" t="s">
        <v>3</v>
      </c>
      <c r="D158" s="29" t="s">
        <v>4</v>
      </c>
      <c r="E158" s="29" t="s">
        <v>168</v>
      </c>
      <c r="G158" s="31" t="s">
        <v>188</v>
      </c>
      <c r="H158" s="32"/>
      <c r="I158" s="32"/>
      <c r="K158" s="31" t="s">
        <v>188</v>
      </c>
      <c r="L158" s="32"/>
      <c r="M158" s="32"/>
    </row>
    <row r="159" spans="2:13" ht="15" thickBot="1" x14ac:dyDescent="0.35">
      <c r="B159" s="29" t="s">
        <v>14</v>
      </c>
      <c r="C159" s="2">
        <v>2</v>
      </c>
      <c r="D159" s="2">
        <v>3</v>
      </c>
      <c r="E159" s="2">
        <f>ABS(9-C159)+ABS(1-D159)</f>
        <v>9</v>
      </c>
      <c r="G159" s="37" t="s">
        <v>136</v>
      </c>
      <c r="H159" t="s">
        <v>185</v>
      </c>
      <c r="K159" s="37" t="s">
        <v>136</v>
      </c>
      <c r="L159" t="s">
        <v>186</v>
      </c>
    </row>
    <row r="160" spans="2:13" ht="15" thickBot="1" x14ac:dyDescent="0.35">
      <c r="B160" s="29" t="s">
        <v>15</v>
      </c>
      <c r="C160" s="2">
        <v>7</v>
      </c>
      <c r="D160" s="2">
        <v>8</v>
      </c>
      <c r="E160" s="2">
        <f>ABS(9-C160)+ABS(1-D160)</f>
        <v>9</v>
      </c>
    </row>
    <row r="161" spans="1:11" x14ac:dyDescent="0.3">
      <c r="G161" s="37"/>
      <c r="K161" s="37"/>
    </row>
    <row r="163" spans="1:11" x14ac:dyDescent="0.3">
      <c r="A163" s="15" t="s">
        <v>173</v>
      </c>
    </row>
    <row r="164" spans="1:11" ht="15" thickBot="1" x14ac:dyDescent="0.35"/>
    <row r="165" spans="1:11" ht="15" thickBot="1" x14ac:dyDescent="0.35">
      <c r="B165" s="33" t="s">
        <v>177</v>
      </c>
      <c r="C165" s="34" t="s">
        <v>14</v>
      </c>
      <c r="D165" s="34"/>
      <c r="E165" s="34" t="s">
        <v>15</v>
      </c>
      <c r="F165" s="34"/>
      <c r="H165" t="s">
        <v>189</v>
      </c>
    </row>
    <row r="166" spans="1:11" ht="15" thickBot="1" x14ac:dyDescent="0.35">
      <c r="B166" s="6" t="s">
        <v>178</v>
      </c>
      <c r="C166" s="22">
        <v>4</v>
      </c>
      <c r="D166" s="22"/>
      <c r="E166" s="22">
        <v>5</v>
      </c>
      <c r="F166" s="22"/>
      <c r="H166" s="24" t="s">
        <v>190</v>
      </c>
    </row>
    <row r="167" spans="1:11" ht="15" thickBot="1" x14ac:dyDescent="0.35">
      <c r="B167" s="6" t="s">
        <v>179</v>
      </c>
      <c r="C167" s="22" t="s">
        <v>180</v>
      </c>
      <c r="D167" s="22"/>
      <c r="E167" s="22" t="s">
        <v>180</v>
      </c>
      <c r="F167" s="22"/>
    </row>
    <row r="169" spans="1:11" ht="15" thickBot="1" x14ac:dyDescent="0.35"/>
    <row r="170" spans="1:11" ht="15" thickBot="1" x14ac:dyDescent="0.35">
      <c r="C170" s="34" t="s">
        <v>181</v>
      </c>
      <c r="D170" s="34"/>
      <c r="E170" s="34"/>
      <c r="F170" s="34"/>
      <c r="H170" t="s">
        <v>193</v>
      </c>
    </row>
    <row r="171" spans="1:11" ht="15" thickBot="1" x14ac:dyDescent="0.35">
      <c r="B171" s="33" t="s">
        <v>177</v>
      </c>
      <c r="C171" s="34" t="s">
        <v>14</v>
      </c>
      <c r="D171" s="34"/>
      <c r="E171" s="34" t="s">
        <v>15</v>
      </c>
      <c r="F171" s="34"/>
      <c r="H171" t="s">
        <v>187</v>
      </c>
    </row>
    <row r="172" spans="1:11" ht="15" thickBot="1" x14ac:dyDescent="0.35">
      <c r="B172" s="6" t="s">
        <v>178</v>
      </c>
      <c r="C172" s="22">
        <v>12</v>
      </c>
      <c r="D172" s="22"/>
      <c r="E172" s="22">
        <v>12</v>
      </c>
      <c r="F172" s="22"/>
    </row>
    <row r="173" spans="1:11" ht="15" thickBot="1" x14ac:dyDescent="0.35">
      <c r="B173" s="6" t="s">
        <v>179</v>
      </c>
      <c r="C173" s="22">
        <v>0</v>
      </c>
      <c r="D173" s="22"/>
      <c r="E173" s="22">
        <v>0</v>
      </c>
      <c r="F173" s="22"/>
    </row>
    <row r="176" spans="1:11" x14ac:dyDescent="0.3">
      <c r="B176" t="s">
        <v>182</v>
      </c>
    </row>
    <row r="177" spans="2:2" x14ac:dyDescent="0.3">
      <c r="B177" t="s">
        <v>191</v>
      </c>
    </row>
    <row r="178" spans="2:2" x14ac:dyDescent="0.3">
      <c r="B178" t="s">
        <v>192</v>
      </c>
    </row>
  </sheetData>
  <mergeCells count="13">
    <mergeCell ref="C170:F170"/>
    <mergeCell ref="C171:D171"/>
    <mergeCell ref="E171:F171"/>
    <mergeCell ref="C172:D172"/>
    <mergeCell ref="E172:F172"/>
    <mergeCell ref="C173:D173"/>
    <mergeCell ref="E173:F173"/>
    <mergeCell ref="C165:D165"/>
    <mergeCell ref="C166:D166"/>
    <mergeCell ref="C167:D167"/>
    <mergeCell ref="E166:F166"/>
    <mergeCell ref="E167:F167"/>
    <mergeCell ref="E165:F165"/>
  </mergeCells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719E0-CF91-448D-A98B-E3E8B6812023}">
  <dimension ref="A1:A12"/>
  <sheetViews>
    <sheetView workbookViewId="0">
      <selection activeCell="A13" sqref="A13"/>
    </sheetView>
  </sheetViews>
  <sheetFormatPr baseColWidth="10" defaultRowHeight="14.4" x14ac:dyDescent="0.3"/>
  <sheetData>
    <row r="1" spans="1:1" ht="23.4" x14ac:dyDescent="0.45">
      <c r="A1" s="4" t="s">
        <v>117</v>
      </c>
    </row>
    <row r="3" spans="1:1" x14ac:dyDescent="0.3">
      <c r="A3" t="s">
        <v>118</v>
      </c>
    </row>
    <row r="4" spans="1:1" x14ac:dyDescent="0.3">
      <c r="A4" t="s">
        <v>119</v>
      </c>
    </row>
    <row r="6" spans="1:1" x14ac:dyDescent="0.3">
      <c r="A6" s="15" t="s">
        <v>120</v>
      </c>
    </row>
    <row r="7" spans="1:1" x14ac:dyDescent="0.3">
      <c r="A7" s="15" t="s">
        <v>121</v>
      </c>
    </row>
    <row r="8" spans="1:1" x14ac:dyDescent="0.3">
      <c r="A8" s="15" t="s">
        <v>122</v>
      </c>
    </row>
    <row r="10" spans="1:1" x14ac:dyDescent="0.3">
      <c r="A10" t="s">
        <v>194</v>
      </c>
    </row>
    <row r="11" spans="1:1" x14ac:dyDescent="0.3">
      <c r="A11" t="s">
        <v>195</v>
      </c>
    </row>
    <row r="12" spans="1:1" x14ac:dyDescent="0.3">
      <c r="A12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SEM 13</vt:lpstr>
      <vt:lpstr>SEM 14</vt:lpstr>
      <vt:lpstr>SEM 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Espinoza A</dc:creator>
  <cp:lastModifiedBy>Patricio Bastián Espinoza Acuña (patricio.espinoza.a)</cp:lastModifiedBy>
  <dcterms:created xsi:type="dcterms:W3CDTF">2015-06-05T18:19:34Z</dcterms:created>
  <dcterms:modified xsi:type="dcterms:W3CDTF">2025-07-23T08:50:33Z</dcterms:modified>
</cp:coreProperties>
</file>