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/Projects/riro_result_importer/"/>
    </mc:Choice>
  </mc:AlternateContent>
  <xr:revisionPtr revIDLastSave="0" documentId="13_ncr:1_{56D6A699-5F3E-0545-83DC-6D6AE6EE3B17}" xr6:coauthVersionLast="47" xr6:coauthVersionMax="47" xr10:uidLastSave="{00000000-0000-0000-0000-000000000000}"/>
  <bookViews>
    <workbookView xWindow="3200" yWindow="500" windowWidth="25100" windowHeight="16360" xr2:uid="{0C7D03B4-CFFF-A647-B5A5-7CA87E4702D7}"/>
  </bookViews>
  <sheets>
    <sheet name="zuechter" sheetId="1" r:id="rId1"/>
    <sheet name="auflassorte" sheetId="2" r:id="rId2"/>
    <sheet name="2022-01" sheetId="3" r:id="rId3"/>
  </sheets>
  <definedNames>
    <definedName name="_xlnm._FilterDatabase" localSheetId="2" hidden="1">'2022-01'!$A$7:$H$114</definedName>
    <definedName name="_xlnm.Criteria" localSheetId="2">'2022-01'!$J$1:$J$2</definedName>
    <definedName name="_xlnm.Extract" localSheetId="2">'2022-01'!$I$7:$O$7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3" l="1"/>
  <c r="N14" i="3"/>
  <c r="N15" i="3"/>
  <c r="N19" i="3"/>
  <c r="N20" i="3"/>
  <c r="N21" i="3"/>
  <c r="N27" i="3"/>
  <c r="N28" i="3"/>
  <c r="N29" i="3"/>
  <c r="N30" i="3"/>
  <c r="N31" i="3"/>
  <c r="D33" i="3"/>
  <c r="E33" i="3" s="1"/>
  <c r="M7" i="3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J3" i="2"/>
  <c r="I3" i="2"/>
  <c r="H3" i="2"/>
  <c r="E3" i="2"/>
  <c r="K3" i="2"/>
  <c r="L3" i="2"/>
  <c r="M3" i="2"/>
  <c r="F3" i="2"/>
  <c r="H2" i="2"/>
  <c r="I2" i="2"/>
  <c r="J2" i="2"/>
  <c r="E2" i="2"/>
  <c r="C2" i="3"/>
  <c r="K2" i="2"/>
  <c r="L2" i="2"/>
  <c r="M2" i="2"/>
  <c r="F2" i="2"/>
  <c r="D2" i="3"/>
  <c r="N108" i="1"/>
  <c r="M108" i="1"/>
  <c r="L108" i="1"/>
  <c r="H108" i="1"/>
  <c r="K108" i="1"/>
  <c r="J108" i="1"/>
  <c r="I108" i="1"/>
  <c r="G108" i="1"/>
  <c r="N107" i="1"/>
  <c r="M107" i="1"/>
  <c r="L107" i="1"/>
  <c r="H107" i="1"/>
  <c r="K107" i="1"/>
  <c r="J107" i="1"/>
  <c r="I107" i="1"/>
  <c r="G107" i="1"/>
  <c r="N106" i="1"/>
  <c r="M106" i="1"/>
  <c r="L106" i="1"/>
  <c r="H106" i="1"/>
  <c r="K106" i="1"/>
  <c r="J106" i="1"/>
  <c r="I106" i="1"/>
  <c r="G106" i="1"/>
  <c r="N105" i="1"/>
  <c r="M105" i="1"/>
  <c r="L105" i="1"/>
  <c r="H105" i="1"/>
  <c r="K105" i="1"/>
  <c r="J105" i="1"/>
  <c r="I105" i="1"/>
  <c r="G105" i="1"/>
  <c r="N104" i="1"/>
  <c r="M104" i="1"/>
  <c r="L104" i="1"/>
  <c r="H104" i="1"/>
  <c r="K104" i="1"/>
  <c r="J104" i="1"/>
  <c r="I104" i="1"/>
  <c r="G104" i="1"/>
  <c r="N103" i="1"/>
  <c r="M103" i="1"/>
  <c r="L103" i="1"/>
  <c r="H103" i="1"/>
  <c r="K103" i="1"/>
  <c r="J103" i="1"/>
  <c r="I103" i="1"/>
  <c r="G103" i="1"/>
  <c r="N102" i="1"/>
  <c r="M102" i="1"/>
  <c r="L102" i="1"/>
  <c r="H102" i="1"/>
  <c r="K102" i="1"/>
  <c r="J102" i="1"/>
  <c r="I102" i="1"/>
  <c r="G102" i="1"/>
  <c r="N101" i="1"/>
  <c r="M101" i="1"/>
  <c r="L101" i="1"/>
  <c r="H101" i="1"/>
  <c r="K101" i="1"/>
  <c r="J101" i="1"/>
  <c r="I101" i="1"/>
  <c r="G101" i="1"/>
  <c r="N100" i="1"/>
  <c r="M100" i="1"/>
  <c r="L100" i="1"/>
  <c r="H100" i="1"/>
  <c r="K100" i="1"/>
  <c r="J100" i="1"/>
  <c r="I100" i="1"/>
  <c r="G100" i="1"/>
  <c r="N99" i="1"/>
  <c r="M99" i="1"/>
  <c r="L99" i="1"/>
  <c r="H99" i="1"/>
  <c r="K99" i="1"/>
  <c r="J99" i="1"/>
  <c r="I99" i="1"/>
  <c r="G99" i="1"/>
  <c r="N98" i="1"/>
  <c r="M98" i="1"/>
  <c r="L98" i="1"/>
  <c r="H98" i="1"/>
  <c r="K98" i="1"/>
  <c r="J98" i="1"/>
  <c r="I98" i="1"/>
  <c r="G98" i="1"/>
  <c r="N97" i="1"/>
  <c r="M97" i="1"/>
  <c r="L97" i="1"/>
  <c r="H97" i="1"/>
  <c r="K97" i="1"/>
  <c r="J97" i="1"/>
  <c r="I97" i="1"/>
  <c r="G97" i="1"/>
  <c r="N96" i="1"/>
  <c r="M96" i="1"/>
  <c r="L96" i="1"/>
  <c r="H96" i="1"/>
  <c r="K96" i="1"/>
  <c r="J96" i="1"/>
  <c r="I96" i="1"/>
  <c r="G96" i="1"/>
  <c r="N95" i="1"/>
  <c r="M95" i="1"/>
  <c r="L95" i="1"/>
  <c r="H95" i="1"/>
  <c r="K95" i="1"/>
  <c r="J95" i="1"/>
  <c r="I95" i="1"/>
  <c r="G95" i="1"/>
  <c r="N94" i="1"/>
  <c r="M94" i="1"/>
  <c r="L94" i="1"/>
  <c r="H94" i="1"/>
  <c r="K94" i="1"/>
  <c r="J94" i="1"/>
  <c r="I94" i="1"/>
  <c r="G94" i="1"/>
  <c r="N93" i="1"/>
  <c r="M93" i="1"/>
  <c r="L93" i="1"/>
  <c r="H93" i="1"/>
  <c r="K93" i="1"/>
  <c r="J93" i="1"/>
  <c r="I93" i="1"/>
  <c r="G93" i="1"/>
  <c r="N92" i="1"/>
  <c r="M92" i="1"/>
  <c r="L92" i="1"/>
  <c r="H92" i="1"/>
  <c r="K92" i="1"/>
  <c r="J92" i="1"/>
  <c r="I92" i="1"/>
  <c r="G92" i="1"/>
  <c r="N91" i="1"/>
  <c r="M91" i="1"/>
  <c r="L91" i="1"/>
  <c r="H91" i="1"/>
  <c r="K91" i="1"/>
  <c r="J91" i="1"/>
  <c r="I91" i="1"/>
  <c r="G91" i="1"/>
  <c r="N90" i="1"/>
  <c r="M90" i="1"/>
  <c r="L90" i="1"/>
  <c r="H90" i="1"/>
  <c r="K90" i="1"/>
  <c r="J90" i="1"/>
  <c r="I90" i="1"/>
  <c r="G90" i="1"/>
  <c r="N89" i="1"/>
  <c r="M89" i="1"/>
  <c r="L89" i="1"/>
  <c r="H89" i="1"/>
  <c r="K89" i="1"/>
  <c r="J89" i="1"/>
  <c r="I89" i="1"/>
  <c r="G89" i="1"/>
  <c r="N88" i="1"/>
  <c r="M88" i="1"/>
  <c r="L88" i="1"/>
  <c r="H88" i="1"/>
  <c r="K88" i="1"/>
  <c r="J88" i="1"/>
  <c r="I88" i="1"/>
  <c r="G88" i="1"/>
  <c r="N87" i="1"/>
  <c r="M87" i="1"/>
  <c r="L87" i="1"/>
  <c r="H87" i="1"/>
  <c r="K87" i="1"/>
  <c r="J87" i="1"/>
  <c r="I87" i="1"/>
  <c r="G87" i="1"/>
  <c r="N86" i="1"/>
  <c r="M86" i="1"/>
  <c r="L86" i="1"/>
  <c r="H86" i="1"/>
  <c r="K86" i="1"/>
  <c r="J86" i="1"/>
  <c r="I86" i="1"/>
  <c r="G86" i="1"/>
  <c r="N85" i="1"/>
  <c r="M85" i="1"/>
  <c r="L85" i="1"/>
  <c r="H85" i="1"/>
  <c r="K85" i="1"/>
  <c r="J85" i="1"/>
  <c r="I85" i="1"/>
  <c r="G85" i="1"/>
  <c r="N84" i="1"/>
  <c r="M84" i="1"/>
  <c r="L84" i="1"/>
  <c r="H84" i="1"/>
  <c r="K84" i="1"/>
  <c r="J84" i="1"/>
  <c r="I84" i="1"/>
  <c r="G84" i="1"/>
  <c r="N83" i="1"/>
  <c r="M83" i="1"/>
  <c r="L83" i="1"/>
  <c r="H83" i="1"/>
  <c r="K83" i="1"/>
  <c r="J83" i="1"/>
  <c r="I83" i="1"/>
  <c r="G83" i="1"/>
  <c r="N82" i="1"/>
  <c r="M82" i="1"/>
  <c r="L82" i="1"/>
  <c r="H82" i="1"/>
  <c r="K82" i="1"/>
  <c r="J82" i="1"/>
  <c r="I82" i="1"/>
  <c r="G82" i="1"/>
  <c r="N81" i="1"/>
  <c r="M81" i="1"/>
  <c r="L81" i="1"/>
  <c r="H81" i="1"/>
  <c r="K81" i="1"/>
  <c r="J81" i="1"/>
  <c r="I81" i="1"/>
  <c r="G81" i="1"/>
  <c r="N80" i="1"/>
  <c r="M80" i="1"/>
  <c r="L80" i="1"/>
  <c r="H80" i="1"/>
  <c r="K80" i="1"/>
  <c r="J80" i="1"/>
  <c r="I80" i="1"/>
  <c r="G80" i="1"/>
  <c r="N79" i="1"/>
  <c r="M79" i="1"/>
  <c r="L79" i="1"/>
  <c r="H79" i="1"/>
  <c r="K79" i="1"/>
  <c r="J79" i="1"/>
  <c r="I79" i="1"/>
  <c r="G79" i="1"/>
  <c r="N78" i="1"/>
  <c r="M78" i="1"/>
  <c r="L78" i="1"/>
  <c r="H78" i="1"/>
  <c r="K78" i="1"/>
  <c r="J78" i="1"/>
  <c r="I78" i="1"/>
  <c r="G78" i="1"/>
  <c r="N77" i="1"/>
  <c r="M77" i="1"/>
  <c r="L77" i="1"/>
  <c r="H77" i="1"/>
  <c r="K77" i="1"/>
  <c r="J77" i="1"/>
  <c r="I77" i="1"/>
  <c r="G77" i="1"/>
  <c r="N76" i="1"/>
  <c r="M76" i="1"/>
  <c r="L76" i="1"/>
  <c r="H76" i="1"/>
  <c r="K76" i="1"/>
  <c r="J76" i="1"/>
  <c r="I76" i="1"/>
  <c r="G76" i="1"/>
  <c r="N75" i="1"/>
  <c r="M75" i="1"/>
  <c r="L75" i="1"/>
  <c r="H75" i="1"/>
  <c r="K75" i="1"/>
  <c r="J75" i="1"/>
  <c r="I75" i="1"/>
  <c r="G75" i="1"/>
  <c r="N74" i="1"/>
  <c r="M74" i="1"/>
  <c r="L74" i="1"/>
  <c r="H74" i="1"/>
  <c r="K74" i="1"/>
  <c r="J74" i="1"/>
  <c r="I74" i="1"/>
  <c r="G74" i="1"/>
  <c r="N73" i="1"/>
  <c r="M73" i="1"/>
  <c r="L73" i="1"/>
  <c r="H73" i="1"/>
  <c r="K73" i="1"/>
  <c r="J73" i="1"/>
  <c r="I73" i="1"/>
  <c r="G73" i="1"/>
  <c r="N72" i="1"/>
  <c r="M72" i="1"/>
  <c r="L72" i="1"/>
  <c r="H72" i="1"/>
  <c r="K72" i="1"/>
  <c r="J72" i="1"/>
  <c r="I72" i="1"/>
  <c r="G72" i="1"/>
  <c r="N71" i="1"/>
  <c r="M71" i="1"/>
  <c r="L71" i="1"/>
  <c r="H71" i="1"/>
  <c r="K71" i="1"/>
  <c r="J71" i="1"/>
  <c r="I71" i="1"/>
  <c r="G71" i="1"/>
  <c r="N70" i="1"/>
  <c r="M70" i="1"/>
  <c r="L70" i="1"/>
  <c r="H70" i="1"/>
  <c r="K70" i="1"/>
  <c r="J70" i="1"/>
  <c r="I70" i="1"/>
  <c r="G70" i="1"/>
  <c r="N69" i="1"/>
  <c r="M69" i="1"/>
  <c r="L69" i="1"/>
  <c r="H69" i="1"/>
  <c r="K69" i="1"/>
  <c r="J69" i="1"/>
  <c r="I69" i="1"/>
  <c r="G69" i="1"/>
  <c r="N68" i="1"/>
  <c r="M68" i="1"/>
  <c r="L68" i="1"/>
  <c r="H68" i="1"/>
  <c r="K68" i="1"/>
  <c r="J68" i="1"/>
  <c r="I68" i="1"/>
  <c r="G68" i="1"/>
  <c r="N67" i="1"/>
  <c r="M67" i="1"/>
  <c r="L67" i="1"/>
  <c r="H67" i="1"/>
  <c r="K67" i="1"/>
  <c r="J67" i="1"/>
  <c r="I67" i="1"/>
  <c r="G67" i="1"/>
  <c r="N66" i="1"/>
  <c r="M66" i="1"/>
  <c r="L66" i="1"/>
  <c r="H66" i="1"/>
  <c r="K66" i="1"/>
  <c r="J66" i="1"/>
  <c r="I66" i="1"/>
  <c r="G66" i="1"/>
  <c r="N65" i="1"/>
  <c r="M65" i="1"/>
  <c r="L65" i="1"/>
  <c r="H65" i="1"/>
  <c r="K65" i="1"/>
  <c r="J65" i="1"/>
  <c r="I65" i="1"/>
  <c r="G65" i="1"/>
  <c r="N64" i="1"/>
  <c r="M64" i="1"/>
  <c r="L64" i="1"/>
  <c r="H64" i="1"/>
  <c r="K64" i="1"/>
  <c r="J64" i="1"/>
  <c r="I64" i="1"/>
  <c r="G64" i="1"/>
  <c r="N63" i="1"/>
  <c r="M63" i="1"/>
  <c r="L63" i="1"/>
  <c r="H63" i="1"/>
  <c r="K63" i="1"/>
  <c r="J63" i="1"/>
  <c r="I63" i="1"/>
  <c r="G63" i="1"/>
  <c r="N62" i="1"/>
  <c r="M62" i="1"/>
  <c r="L62" i="1"/>
  <c r="H62" i="1"/>
  <c r="K62" i="1"/>
  <c r="J62" i="1"/>
  <c r="I62" i="1"/>
  <c r="G62" i="1"/>
  <c r="N61" i="1"/>
  <c r="M61" i="1"/>
  <c r="L61" i="1"/>
  <c r="H61" i="1"/>
  <c r="K61" i="1"/>
  <c r="J61" i="1"/>
  <c r="I61" i="1"/>
  <c r="G61" i="1"/>
  <c r="N60" i="1"/>
  <c r="M60" i="1"/>
  <c r="L60" i="1"/>
  <c r="H60" i="1"/>
  <c r="K60" i="1"/>
  <c r="J60" i="1"/>
  <c r="I60" i="1"/>
  <c r="G60" i="1"/>
  <c r="N59" i="1"/>
  <c r="M59" i="1"/>
  <c r="L59" i="1"/>
  <c r="H59" i="1"/>
  <c r="K59" i="1"/>
  <c r="J59" i="1"/>
  <c r="I59" i="1"/>
  <c r="G59" i="1"/>
  <c r="N58" i="1"/>
  <c r="M58" i="1"/>
  <c r="L58" i="1"/>
  <c r="H58" i="1"/>
  <c r="K58" i="1"/>
  <c r="J58" i="1"/>
  <c r="I58" i="1"/>
  <c r="G58" i="1"/>
  <c r="N57" i="1"/>
  <c r="M57" i="1"/>
  <c r="L57" i="1"/>
  <c r="H57" i="1"/>
  <c r="K57" i="1"/>
  <c r="J57" i="1"/>
  <c r="I57" i="1"/>
  <c r="G57" i="1"/>
  <c r="N56" i="1"/>
  <c r="M56" i="1"/>
  <c r="L56" i="1"/>
  <c r="H56" i="1"/>
  <c r="K56" i="1"/>
  <c r="J56" i="1"/>
  <c r="I56" i="1"/>
  <c r="G56" i="1"/>
  <c r="N55" i="1"/>
  <c r="M55" i="1"/>
  <c r="L55" i="1"/>
  <c r="H55" i="1"/>
  <c r="K55" i="1"/>
  <c r="J55" i="1"/>
  <c r="I55" i="1"/>
  <c r="G55" i="1"/>
  <c r="N54" i="1"/>
  <c r="M54" i="1"/>
  <c r="L54" i="1"/>
  <c r="H54" i="1"/>
  <c r="K54" i="1"/>
  <c r="J54" i="1"/>
  <c r="I54" i="1"/>
  <c r="G54" i="1"/>
  <c r="N53" i="1"/>
  <c r="M53" i="1"/>
  <c r="L53" i="1"/>
  <c r="H53" i="1"/>
  <c r="K53" i="1"/>
  <c r="J53" i="1"/>
  <c r="I53" i="1"/>
  <c r="G53" i="1"/>
  <c r="N52" i="1"/>
  <c r="M52" i="1"/>
  <c r="L52" i="1"/>
  <c r="H52" i="1"/>
  <c r="K52" i="1"/>
  <c r="J52" i="1"/>
  <c r="I52" i="1"/>
  <c r="G52" i="1"/>
  <c r="N51" i="1"/>
  <c r="M51" i="1"/>
  <c r="L51" i="1"/>
  <c r="H51" i="1"/>
  <c r="K51" i="1"/>
  <c r="J51" i="1"/>
  <c r="I51" i="1"/>
  <c r="G51" i="1"/>
  <c r="N50" i="1"/>
  <c r="M50" i="1"/>
  <c r="L50" i="1"/>
  <c r="H50" i="1"/>
  <c r="K50" i="1"/>
  <c r="J50" i="1"/>
  <c r="I50" i="1"/>
  <c r="G50" i="1"/>
  <c r="N49" i="1"/>
  <c r="M49" i="1"/>
  <c r="L49" i="1"/>
  <c r="H49" i="1"/>
  <c r="K49" i="1"/>
  <c r="J49" i="1"/>
  <c r="I49" i="1"/>
  <c r="G49" i="1"/>
  <c r="N48" i="1"/>
  <c r="M48" i="1"/>
  <c r="L48" i="1"/>
  <c r="H48" i="1"/>
  <c r="K48" i="1"/>
  <c r="J48" i="1"/>
  <c r="I48" i="1"/>
  <c r="G48" i="1"/>
  <c r="N47" i="1"/>
  <c r="M47" i="1"/>
  <c r="L47" i="1"/>
  <c r="H47" i="1"/>
  <c r="K47" i="1"/>
  <c r="J47" i="1"/>
  <c r="I47" i="1"/>
  <c r="G47" i="1"/>
  <c r="N46" i="1"/>
  <c r="M46" i="1"/>
  <c r="L46" i="1"/>
  <c r="H46" i="1"/>
  <c r="K46" i="1"/>
  <c r="J46" i="1"/>
  <c r="I46" i="1"/>
  <c r="G46" i="1"/>
  <c r="N45" i="1"/>
  <c r="M45" i="1"/>
  <c r="L45" i="1"/>
  <c r="H45" i="1"/>
  <c r="K45" i="1"/>
  <c r="J45" i="1"/>
  <c r="I45" i="1"/>
  <c r="G45" i="1"/>
  <c r="N44" i="1"/>
  <c r="M44" i="1"/>
  <c r="L44" i="1"/>
  <c r="H44" i="1"/>
  <c r="K44" i="1"/>
  <c r="J44" i="1"/>
  <c r="I44" i="1"/>
  <c r="G44" i="1"/>
  <c r="N43" i="1"/>
  <c r="M43" i="1"/>
  <c r="L43" i="1"/>
  <c r="H43" i="1"/>
  <c r="K43" i="1"/>
  <c r="J43" i="1"/>
  <c r="I43" i="1"/>
  <c r="G43" i="1"/>
  <c r="N42" i="1"/>
  <c r="M42" i="1"/>
  <c r="L42" i="1"/>
  <c r="H42" i="1"/>
  <c r="K42" i="1"/>
  <c r="J42" i="1"/>
  <c r="I42" i="1"/>
  <c r="G42" i="1"/>
  <c r="N41" i="1"/>
  <c r="M41" i="1"/>
  <c r="L41" i="1"/>
  <c r="H41" i="1"/>
  <c r="K41" i="1"/>
  <c r="J41" i="1"/>
  <c r="I41" i="1"/>
  <c r="G41" i="1"/>
  <c r="N40" i="1"/>
  <c r="M40" i="1"/>
  <c r="L40" i="1"/>
  <c r="H40" i="1"/>
  <c r="K40" i="1"/>
  <c r="J40" i="1"/>
  <c r="I40" i="1"/>
  <c r="G40" i="1"/>
  <c r="N39" i="1"/>
  <c r="M39" i="1"/>
  <c r="L39" i="1"/>
  <c r="H39" i="1"/>
  <c r="K39" i="1"/>
  <c r="J39" i="1"/>
  <c r="I39" i="1"/>
  <c r="G39" i="1"/>
  <c r="N38" i="1"/>
  <c r="M38" i="1"/>
  <c r="L38" i="1"/>
  <c r="H38" i="1"/>
  <c r="K38" i="1"/>
  <c r="J38" i="1"/>
  <c r="I38" i="1"/>
  <c r="G38" i="1"/>
  <c r="N37" i="1"/>
  <c r="M37" i="1"/>
  <c r="L37" i="1"/>
  <c r="H37" i="1"/>
  <c r="K37" i="1"/>
  <c r="J37" i="1"/>
  <c r="I37" i="1"/>
  <c r="G37" i="1"/>
  <c r="N36" i="1"/>
  <c r="M36" i="1"/>
  <c r="L36" i="1"/>
  <c r="H36" i="1"/>
  <c r="K36" i="1"/>
  <c r="J36" i="1"/>
  <c r="I36" i="1"/>
  <c r="G36" i="1"/>
  <c r="N35" i="1"/>
  <c r="M35" i="1"/>
  <c r="L35" i="1"/>
  <c r="H35" i="1"/>
  <c r="K35" i="1"/>
  <c r="J35" i="1"/>
  <c r="I35" i="1"/>
  <c r="G35" i="1"/>
  <c r="N34" i="1"/>
  <c r="M34" i="1"/>
  <c r="L34" i="1"/>
  <c r="H34" i="1"/>
  <c r="K34" i="1"/>
  <c r="J34" i="1"/>
  <c r="I34" i="1"/>
  <c r="G34" i="1"/>
  <c r="N33" i="1"/>
  <c r="M33" i="1"/>
  <c r="L33" i="1"/>
  <c r="H33" i="1"/>
  <c r="K33" i="1"/>
  <c r="J33" i="1"/>
  <c r="I33" i="1"/>
  <c r="G33" i="1"/>
  <c r="N32" i="1"/>
  <c r="M32" i="1"/>
  <c r="L32" i="1"/>
  <c r="H32" i="1"/>
  <c r="K32" i="1"/>
  <c r="J32" i="1"/>
  <c r="I32" i="1"/>
  <c r="G32" i="1"/>
  <c r="N31" i="1"/>
  <c r="M31" i="1"/>
  <c r="L31" i="1"/>
  <c r="H31" i="1"/>
  <c r="K31" i="1"/>
  <c r="J31" i="1"/>
  <c r="I31" i="1"/>
  <c r="G31" i="1"/>
  <c r="N30" i="1"/>
  <c r="M30" i="1"/>
  <c r="L30" i="1"/>
  <c r="H30" i="1"/>
  <c r="K30" i="1"/>
  <c r="J30" i="1"/>
  <c r="I30" i="1"/>
  <c r="G30" i="1"/>
  <c r="N29" i="1"/>
  <c r="M29" i="1"/>
  <c r="L29" i="1"/>
  <c r="H29" i="1"/>
  <c r="K29" i="1"/>
  <c r="J29" i="1"/>
  <c r="I29" i="1"/>
  <c r="G29" i="1"/>
  <c r="N28" i="1"/>
  <c r="M28" i="1"/>
  <c r="L28" i="1"/>
  <c r="H28" i="1"/>
  <c r="K28" i="1"/>
  <c r="J28" i="1"/>
  <c r="I28" i="1"/>
  <c r="G28" i="1"/>
  <c r="N27" i="1"/>
  <c r="M27" i="1"/>
  <c r="L27" i="1"/>
  <c r="H27" i="1"/>
  <c r="K27" i="1"/>
  <c r="J27" i="1"/>
  <c r="I27" i="1"/>
  <c r="G27" i="1"/>
  <c r="N26" i="1"/>
  <c r="M26" i="1"/>
  <c r="L26" i="1"/>
  <c r="H26" i="1"/>
  <c r="K26" i="1"/>
  <c r="J26" i="1"/>
  <c r="I26" i="1"/>
  <c r="G26" i="1"/>
  <c r="N25" i="1"/>
  <c r="M25" i="1"/>
  <c r="L25" i="1"/>
  <c r="H25" i="1"/>
  <c r="K25" i="1"/>
  <c r="J25" i="1"/>
  <c r="I25" i="1"/>
  <c r="G25" i="1"/>
  <c r="N24" i="1"/>
  <c r="M24" i="1"/>
  <c r="L24" i="1"/>
  <c r="H24" i="1"/>
  <c r="K24" i="1"/>
  <c r="J24" i="1"/>
  <c r="I24" i="1"/>
  <c r="G24" i="1"/>
  <c r="N23" i="1"/>
  <c r="M23" i="1"/>
  <c r="L23" i="1"/>
  <c r="H23" i="1"/>
  <c r="K23" i="1"/>
  <c r="J23" i="1"/>
  <c r="I23" i="1"/>
  <c r="G23" i="1"/>
  <c r="N22" i="1"/>
  <c r="M22" i="1"/>
  <c r="L22" i="1"/>
  <c r="H22" i="1"/>
  <c r="K22" i="1"/>
  <c r="J22" i="1"/>
  <c r="I22" i="1"/>
  <c r="G22" i="1"/>
  <c r="N21" i="1"/>
  <c r="M21" i="1"/>
  <c r="L21" i="1"/>
  <c r="H21" i="1"/>
  <c r="K21" i="1"/>
  <c r="J21" i="1"/>
  <c r="I21" i="1"/>
  <c r="G21" i="1"/>
  <c r="N20" i="1"/>
  <c r="M20" i="1"/>
  <c r="L20" i="1"/>
  <c r="H20" i="1"/>
  <c r="K20" i="1"/>
  <c r="J20" i="1"/>
  <c r="I20" i="1"/>
  <c r="G20" i="1"/>
  <c r="N19" i="1"/>
  <c r="M19" i="1"/>
  <c r="L19" i="1"/>
  <c r="H19" i="1"/>
  <c r="K19" i="1"/>
  <c r="J19" i="1"/>
  <c r="I19" i="1"/>
  <c r="G19" i="1"/>
  <c r="N18" i="1"/>
  <c r="M18" i="1"/>
  <c r="L18" i="1"/>
  <c r="H18" i="1"/>
  <c r="K18" i="1"/>
  <c r="J18" i="1"/>
  <c r="I18" i="1"/>
  <c r="G18" i="1"/>
  <c r="N17" i="1"/>
  <c r="M17" i="1"/>
  <c r="L17" i="1"/>
  <c r="H17" i="1"/>
  <c r="K17" i="1"/>
  <c r="J17" i="1"/>
  <c r="I17" i="1"/>
  <c r="G17" i="1"/>
  <c r="N16" i="1"/>
  <c r="M16" i="1"/>
  <c r="L16" i="1"/>
  <c r="H16" i="1"/>
  <c r="K16" i="1"/>
  <c r="J16" i="1"/>
  <c r="I16" i="1"/>
  <c r="G16" i="1"/>
  <c r="N15" i="1"/>
  <c r="M15" i="1"/>
  <c r="L15" i="1"/>
  <c r="H15" i="1"/>
  <c r="K15" i="1"/>
  <c r="J15" i="1"/>
  <c r="I15" i="1"/>
  <c r="G15" i="1"/>
  <c r="N14" i="1"/>
  <c r="M14" i="1"/>
  <c r="L14" i="1"/>
  <c r="H14" i="1"/>
  <c r="K14" i="1"/>
  <c r="J14" i="1"/>
  <c r="I14" i="1"/>
  <c r="G14" i="1"/>
  <c r="N13" i="1"/>
  <c r="M13" i="1"/>
  <c r="L13" i="1"/>
  <c r="H13" i="1"/>
  <c r="K13" i="1"/>
  <c r="J13" i="1"/>
  <c r="I13" i="1"/>
  <c r="G13" i="1"/>
  <c r="N12" i="1"/>
  <c r="M12" i="1"/>
  <c r="L12" i="1"/>
  <c r="H12" i="1"/>
  <c r="K12" i="1"/>
  <c r="J12" i="1"/>
  <c r="I12" i="1"/>
  <c r="G12" i="1"/>
  <c r="N11" i="1"/>
  <c r="M11" i="1"/>
  <c r="L11" i="1"/>
  <c r="H11" i="1"/>
  <c r="K11" i="1"/>
  <c r="J11" i="1"/>
  <c r="I11" i="1"/>
  <c r="G11" i="1"/>
  <c r="N10" i="1"/>
  <c r="M10" i="1"/>
  <c r="L10" i="1"/>
  <c r="H10" i="1"/>
  <c r="K10" i="1"/>
  <c r="J10" i="1"/>
  <c r="I10" i="1"/>
  <c r="G10" i="1"/>
  <c r="N9" i="1"/>
  <c r="M9" i="1"/>
  <c r="L9" i="1"/>
  <c r="H9" i="1"/>
  <c r="K9" i="1"/>
  <c r="J9" i="1"/>
  <c r="I9" i="1"/>
  <c r="G9" i="1"/>
  <c r="N8" i="1"/>
  <c r="M8" i="1"/>
  <c r="L8" i="1"/>
  <c r="H8" i="1"/>
  <c r="K8" i="1"/>
  <c r="J8" i="1"/>
  <c r="I8" i="1"/>
  <c r="G8" i="1"/>
  <c r="N7" i="1"/>
  <c r="M7" i="1"/>
  <c r="L7" i="1"/>
  <c r="H7" i="1"/>
  <c r="K7" i="1"/>
  <c r="J7" i="1"/>
  <c r="I7" i="1"/>
  <c r="G7" i="1"/>
  <c r="N6" i="1"/>
  <c r="M6" i="1"/>
  <c r="L6" i="1"/>
  <c r="H6" i="1"/>
  <c r="K6" i="1"/>
  <c r="J6" i="1"/>
  <c r="I6" i="1"/>
  <c r="G6" i="1"/>
  <c r="N5" i="1"/>
  <c r="M5" i="1"/>
  <c r="L5" i="1"/>
  <c r="H5" i="1"/>
  <c r="K5" i="1"/>
  <c r="J5" i="1"/>
  <c r="I5" i="1"/>
  <c r="G5" i="1"/>
  <c r="N4" i="1"/>
  <c r="M4" i="1"/>
  <c r="L4" i="1"/>
  <c r="H4" i="1"/>
  <c r="K4" i="1"/>
  <c r="J4" i="1"/>
  <c r="I4" i="1"/>
  <c r="G4" i="1"/>
  <c r="N3" i="1"/>
  <c r="M3" i="1"/>
  <c r="L3" i="1"/>
  <c r="H3" i="1"/>
  <c r="K3" i="1"/>
  <c r="J3" i="1"/>
  <c r="I3" i="1"/>
  <c r="G3" i="1"/>
  <c r="N2" i="1"/>
  <c r="M2" i="1"/>
  <c r="L2" i="1"/>
  <c r="H2" i="1"/>
  <c r="K2" i="1"/>
  <c r="J2" i="1"/>
  <c r="I2" i="1"/>
  <c r="G2" i="1"/>
  <c r="J10" i="3"/>
  <c r="J11" i="3"/>
  <c r="J12" i="3"/>
  <c r="J13" i="3"/>
  <c r="J14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7" i="3"/>
  <c r="J38" i="3"/>
  <c r="J39" i="3"/>
  <c r="J40" i="3"/>
  <c r="J41" i="3"/>
  <c r="J42" i="3"/>
  <c r="J43" i="3"/>
  <c r="J44" i="3"/>
  <c r="J46" i="3"/>
  <c r="J47" i="3"/>
  <c r="J48" i="3"/>
  <c r="J49" i="3"/>
  <c r="J50" i="3"/>
  <c r="J51" i="3"/>
  <c r="J52" i="3"/>
  <c r="J53" i="3"/>
  <c r="J55" i="3"/>
  <c r="J57" i="3"/>
  <c r="J58" i="3"/>
  <c r="J59" i="3"/>
  <c r="J60" i="3"/>
  <c r="J63" i="3"/>
  <c r="J64" i="3"/>
  <c r="J65" i="3"/>
  <c r="J66" i="3"/>
  <c r="J67" i="3"/>
  <c r="J69" i="3"/>
  <c r="J70" i="3"/>
  <c r="J71" i="3"/>
  <c r="J72" i="3"/>
  <c r="J73" i="3"/>
  <c r="J74" i="3"/>
  <c r="J75" i="3"/>
  <c r="J76" i="3"/>
  <c r="J78" i="3"/>
  <c r="J79" i="3"/>
  <c r="J80" i="3"/>
  <c r="J81" i="3"/>
  <c r="J82" i="3"/>
  <c r="J83" i="3"/>
  <c r="J84" i="3"/>
  <c r="J85" i="3"/>
  <c r="J87" i="3"/>
  <c r="J88" i="3"/>
  <c r="J89" i="3"/>
  <c r="J90" i="3"/>
  <c r="J91" i="3"/>
  <c r="J92" i="3"/>
  <c r="J93" i="3"/>
  <c r="J94" i="3"/>
  <c r="J95" i="3"/>
  <c r="J97" i="3"/>
  <c r="J100" i="3"/>
  <c r="J101" i="3"/>
  <c r="J102" i="3"/>
  <c r="J103" i="3"/>
  <c r="J104" i="3"/>
  <c r="J105" i="3"/>
  <c r="J106" i="3"/>
  <c r="J107" i="3"/>
  <c r="J111" i="3"/>
  <c r="J112" i="3"/>
  <c r="J114" i="3"/>
  <c r="F30" i="3"/>
  <c r="A79" i="3"/>
  <c r="D79" i="3"/>
  <c r="A80" i="3"/>
  <c r="D80" i="3"/>
  <c r="A81" i="3"/>
  <c r="D81" i="3"/>
  <c r="E81" i="3" s="1"/>
  <c r="F81" i="3" s="1"/>
  <c r="A82" i="3"/>
  <c r="D82" i="3"/>
  <c r="E82" i="3" s="1"/>
  <c r="F82" i="3" s="1"/>
  <c r="A83" i="3"/>
  <c r="D83" i="3"/>
  <c r="A84" i="3"/>
  <c r="D84" i="3"/>
  <c r="A85" i="3"/>
  <c r="D85" i="3"/>
  <c r="E85" i="3" s="1"/>
  <c r="F85" i="3" s="1"/>
  <c r="A86" i="3"/>
  <c r="D86" i="3"/>
  <c r="E86" i="3" s="1"/>
  <c r="F86" i="3" s="1"/>
  <c r="A87" i="3"/>
  <c r="D87" i="3"/>
  <c r="A88" i="3"/>
  <c r="D88" i="3"/>
  <c r="A89" i="3"/>
  <c r="D89" i="3"/>
  <c r="A90" i="3"/>
  <c r="D90" i="3"/>
  <c r="E90" i="3" s="1"/>
  <c r="F90" i="3" s="1"/>
  <c r="A91" i="3"/>
  <c r="D91" i="3"/>
  <c r="A92" i="3"/>
  <c r="D92" i="3"/>
  <c r="A93" i="3"/>
  <c r="D93" i="3"/>
  <c r="A94" i="3"/>
  <c r="D94" i="3"/>
  <c r="E94" i="3" s="1"/>
  <c r="F94" i="3" s="1"/>
  <c r="A95" i="3"/>
  <c r="D95" i="3"/>
  <c r="A96" i="3"/>
  <c r="D96" i="3"/>
  <c r="A97" i="3"/>
  <c r="D97" i="3"/>
  <c r="E97" i="3" s="1"/>
  <c r="F97" i="3" s="1"/>
  <c r="A98" i="3"/>
  <c r="D98" i="3"/>
  <c r="E98" i="3" s="1"/>
  <c r="F98" i="3" s="1"/>
  <c r="A99" i="3"/>
  <c r="D99" i="3"/>
  <c r="A100" i="3"/>
  <c r="D100" i="3"/>
  <c r="A101" i="3"/>
  <c r="D101" i="3"/>
  <c r="E101" i="3" s="1"/>
  <c r="F101" i="3" s="1"/>
  <c r="A102" i="3"/>
  <c r="D102" i="3"/>
  <c r="E102" i="3" s="1"/>
  <c r="F102" i="3" s="1"/>
  <c r="A103" i="3"/>
  <c r="D103" i="3"/>
  <c r="A104" i="3"/>
  <c r="D104" i="3"/>
  <c r="A105" i="3"/>
  <c r="D105" i="3"/>
  <c r="E105" i="3" s="1"/>
  <c r="F105" i="3" s="1"/>
  <c r="A106" i="3"/>
  <c r="D106" i="3"/>
  <c r="E106" i="3" s="1"/>
  <c r="F106" i="3" s="1"/>
  <c r="A107" i="3"/>
  <c r="D107" i="3"/>
  <c r="A108" i="3"/>
  <c r="D108" i="3"/>
  <c r="A109" i="3"/>
  <c r="D109" i="3"/>
  <c r="E109" i="3" s="1"/>
  <c r="F109" i="3" s="1"/>
  <c r="A110" i="3"/>
  <c r="D110" i="3"/>
  <c r="E110" i="3" s="1"/>
  <c r="F110" i="3" s="1"/>
  <c r="A111" i="3"/>
  <c r="D111" i="3"/>
  <c r="A112" i="3"/>
  <c r="D112" i="3"/>
  <c r="A113" i="3"/>
  <c r="D113" i="3"/>
  <c r="E113" i="3" s="1"/>
  <c r="A114" i="3"/>
  <c r="D114" i="3"/>
  <c r="E114" i="3" s="1"/>
  <c r="F114" i="3" s="1"/>
  <c r="G102" i="3"/>
  <c r="H102" i="3"/>
  <c r="G51" i="3"/>
  <c r="G113" i="3"/>
  <c r="G92" i="3"/>
  <c r="G38" i="3"/>
  <c r="H22" i="3"/>
  <c r="G88" i="3"/>
  <c r="H88" i="3"/>
  <c r="G91" i="3"/>
  <c r="G95" i="3"/>
  <c r="G70" i="3"/>
  <c r="G58" i="3"/>
  <c r="G37" i="3"/>
  <c r="H37" i="3"/>
  <c r="G20" i="3"/>
  <c r="H55" i="3"/>
  <c r="G100" i="3"/>
  <c r="G59" i="3"/>
  <c r="H39" i="3"/>
  <c r="G93" i="3"/>
  <c r="G66" i="3"/>
  <c r="G12" i="3"/>
  <c r="H12" i="3"/>
  <c r="G43" i="3"/>
  <c r="G82" i="3"/>
  <c r="H82" i="3"/>
  <c r="G105" i="3"/>
  <c r="H94" i="3"/>
  <c r="G111" i="3"/>
  <c r="H111" i="3"/>
  <c r="G107" i="3"/>
  <c r="H97" i="3"/>
  <c r="H49" i="3"/>
  <c r="J12" i="2"/>
  <c r="I12" i="2"/>
  <c r="H12" i="2"/>
  <c r="E12" i="2"/>
  <c r="H5" i="2"/>
  <c r="I5" i="2"/>
  <c r="J5" i="2"/>
  <c r="K5" i="2"/>
  <c r="L5" i="2"/>
  <c r="M5" i="2"/>
  <c r="H6" i="2"/>
  <c r="I6" i="2"/>
  <c r="J6" i="2"/>
  <c r="K6" i="2"/>
  <c r="L6" i="2"/>
  <c r="M6" i="2"/>
  <c r="F6" i="2"/>
  <c r="H7" i="2"/>
  <c r="I7" i="2"/>
  <c r="J7" i="2"/>
  <c r="E7" i="2"/>
  <c r="K7" i="2"/>
  <c r="L7" i="2"/>
  <c r="M7" i="2"/>
  <c r="F7" i="2"/>
  <c r="H8" i="2"/>
  <c r="I8" i="2"/>
  <c r="J8" i="2"/>
  <c r="E8" i="2"/>
  <c r="K8" i="2"/>
  <c r="L8" i="2"/>
  <c r="M8" i="2"/>
  <c r="F8" i="2"/>
  <c r="H9" i="2"/>
  <c r="I9" i="2"/>
  <c r="J9" i="2"/>
  <c r="K9" i="2"/>
  <c r="L9" i="2"/>
  <c r="M9" i="2"/>
  <c r="H10" i="2"/>
  <c r="I10" i="2"/>
  <c r="J10" i="2"/>
  <c r="K10" i="2"/>
  <c r="L10" i="2"/>
  <c r="M10" i="2"/>
  <c r="F10" i="2"/>
  <c r="H11" i="2"/>
  <c r="I11" i="2"/>
  <c r="J11" i="2"/>
  <c r="E11" i="2"/>
  <c r="K11" i="2"/>
  <c r="L11" i="2"/>
  <c r="M11" i="2"/>
  <c r="F11" i="2"/>
  <c r="K12" i="2"/>
  <c r="L12" i="2"/>
  <c r="M12" i="2"/>
  <c r="F12" i="2"/>
  <c r="H13" i="2"/>
  <c r="I13" i="2"/>
  <c r="J13" i="2"/>
  <c r="K13" i="2"/>
  <c r="L13" i="2"/>
  <c r="M13" i="2"/>
  <c r="H14" i="2"/>
  <c r="I14" i="2"/>
  <c r="J14" i="2"/>
  <c r="K14" i="2"/>
  <c r="L14" i="2"/>
  <c r="M14" i="2"/>
  <c r="F14" i="2"/>
  <c r="H15" i="2"/>
  <c r="I15" i="2"/>
  <c r="J15" i="2"/>
  <c r="E15" i="2"/>
  <c r="K15" i="2"/>
  <c r="L15" i="2"/>
  <c r="M15" i="2"/>
  <c r="F15" i="2"/>
  <c r="M4" i="2"/>
  <c r="L4" i="2"/>
  <c r="K4" i="2"/>
  <c r="J4" i="2"/>
  <c r="I4" i="2"/>
  <c r="H4" i="2"/>
  <c r="H11" i="3"/>
  <c r="H14" i="3"/>
  <c r="H20" i="3"/>
  <c r="H33" i="3"/>
  <c r="H51" i="3"/>
  <c r="H80" i="3"/>
  <c r="H60" i="3"/>
  <c r="H96" i="3"/>
  <c r="H98" i="3"/>
  <c r="H109" i="3"/>
  <c r="G14" i="3"/>
  <c r="G25" i="3"/>
  <c r="G35" i="3"/>
  <c r="G50" i="3"/>
  <c r="G62" i="3"/>
  <c r="G73" i="3"/>
  <c r="G83" i="3"/>
  <c r="G84" i="3"/>
  <c r="G98" i="3"/>
  <c r="G99" i="3"/>
  <c r="G112" i="3"/>
  <c r="H9" i="3"/>
  <c r="H10" i="3"/>
  <c r="H15" i="3"/>
  <c r="H17" i="3"/>
  <c r="H21" i="3"/>
  <c r="H25" i="3"/>
  <c r="H26" i="3"/>
  <c r="H24" i="3"/>
  <c r="H30" i="3"/>
  <c r="H36" i="3"/>
  <c r="H31" i="3"/>
  <c r="H45" i="3"/>
  <c r="H50" i="3"/>
  <c r="H52" i="3"/>
  <c r="H53" i="3"/>
  <c r="H57" i="3"/>
  <c r="H62" i="3"/>
  <c r="H47" i="3"/>
  <c r="H65" i="3"/>
  <c r="H68" i="3"/>
  <c r="H73" i="3"/>
  <c r="H75" i="3"/>
  <c r="H78" i="3"/>
  <c r="H79" i="3"/>
  <c r="H84" i="3"/>
  <c r="H85" i="3"/>
  <c r="H89" i="3"/>
  <c r="H90" i="3"/>
  <c r="H99" i="3"/>
  <c r="H101" i="3"/>
  <c r="H103" i="3"/>
  <c r="H106" i="3"/>
  <c r="H108" i="3"/>
  <c r="H112" i="3"/>
  <c r="H114" i="3"/>
  <c r="H8" i="3"/>
  <c r="G9" i="3"/>
  <c r="G10" i="3"/>
  <c r="G11" i="3"/>
  <c r="G17" i="3"/>
  <c r="G19" i="3"/>
  <c r="G21" i="3"/>
  <c r="G23" i="3"/>
  <c r="G30" i="3"/>
  <c r="G33" i="3"/>
  <c r="G36" i="3"/>
  <c r="G31" i="3"/>
  <c r="G44" i="3"/>
  <c r="G45" i="3"/>
  <c r="G46" i="3"/>
  <c r="G52" i="3"/>
  <c r="G57" i="3"/>
  <c r="G60" i="3"/>
  <c r="G47" i="3"/>
  <c r="G67" i="3"/>
  <c r="G68" i="3"/>
  <c r="G69" i="3"/>
  <c r="G75" i="3"/>
  <c r="G78" i="3"/>
  <c r="G79" i="3"/>
  <c r="G80" i="3"/>
  <c r="G85" i="3"/>
  <c r="G89" i="3"/>
  <c r="G90" i="3"/>
  <c r="G96" i="3"/>
  <c r="G101" i="3"/>
  <c r="G106" i="3"/>
  <c r="G108" i="3"/>
  <c r="G109" i="3"/>
  <c r="G110" i="3"/>
  <c r="G114" i="3"/>
  <c r="G8" i="3"/>
  <c r="D29" i="3"/>
  <c r="E2" i="3"/>
  <c r="D9" i="3"/>
  <c r="D28" i="3"/>
  <c r="E28" i="3" s="1"/>
  <c r="F28" i="3" s="1"/>
  <c r="D31" i="3"/>
  <c r="D32" i="3"/>
  <c r="D34" i="3"/>
  <c r="E34" i="3" s="1"/>
  <c r="F34" i="3" s="1"/>
  <c r="D35" i="3"/>
  <c r="E35" i="3" s="1"/>
  <c r="D36" i="3"/>
  <c r="E36" i="3" s="1"/>
  <c r="F36" i="3" s="1"/>
  <c r="D37" i="3"/>
  <c r="E37" i="3" s="1"/>
  <c r="F37" i="3" s="1"/>
  <c r="D38" i="3"/>
  <c r="E38" i="3" s="1"/>
  <c r="F38" i="3" s="1"/>
  <c r="D39" i="3"/>
  <c r="D40" i="3"/>
  <c r="D41" i="3"/>
  <c r="E41" i="3" s="1"/>
  <c r="F41" i="3" s="1"/>
  <c r="D42" i="3"/>
  <c r="D43" i="3"/>
  <c r="D44" i="3"/>
  <c r="D45" i="3"/>
  <c r="E45" i="3" s="1"/>
  <c r="F45" i="3" s="1"/>
  <c r="D46" i="3"/>
  <c r="E46" i="3" s="1"/>
  <c r="F46" i="3" s="1"/>
  <c r="D47" i="3"/>
  <c r="E47" i="3" s="1"/>
  <c r="F47" i="3" s="1"/>
  <c r="D48" i="3"/>
  <c r="D49" i="3"/>
  <c r="D50" i="3"/>
  <c r="D51" i="3"/>
  <c r="E51" i="3" s="1"/>
  <c r="F51" i="3" s="1"/>
  <c r="D52" i="3"/>
  <c r="E52" i="3" s="1"/>
  <c r="F52" i="3" s="1"/>
  <c r="D53" i="3"/>
  <c r="E53" i="3" s="1"/>
  <c r="F53" i="3" s="1"/>
  <c r="D54" i="3"/>
  <c r="E54" i="3" s="1"/>
  <c r="F54" i="3" s="1"/>
  <c r="D55" i="3"/>
  <c r="D56" i="3"/>
  <c r="D57" i="3"/>
  <c r="E57" i="3" s="1"/>
  <c r="F57" i="3" s="1"/>
  <c r="D58" i="3"/>
  <c r="D59" i="3"/>
  <c r="E59" i="3" s="1"/>
  <c r="F59" i="3" s="1"/>
  <c r="D60" i="3"/>
  <c r="E60" i="3" s="1"/>
  <c r="F60" i="3" s="1"/>
  <c r="D61" i="3"/>
  <c r="E61" i="3" s="1"/>
  <c r="F61" i="3" s="1"/>
  <c r="D62" i="3"/>
  <c r="E62" i="3" s="1"/>
  <c r="F62" i="3" s="1"/>
  <c r="D63" i="3"/>
  <c r="D64" i="3"/>
  <c r="D65" i="3"/>
  <c r="E65" i="3" s="1"/>
  <c r="F65" i="3" s="1"/>
  <c r="D66" i="3"/>
  <c r="D67" i="3"/>
  <c r="E67" i="3" s="1"/>
  <c r="F67" i="3" s="1"/>
  <c r="D68" i="3"/>
  <c r="D69" i="3"/>
  <c r="E69" i="3" s="1"/>
  <c r="F69" i="3" s="1"/>
  <c r="D70" i="3"/>
  <c r="E70" i="3" s="1"/>
  <c r="F70" i="3" s="1"/>
  <c r="D71" i="3"/>
  <c r="E71" i="3" s="1"/>
  <c r="F71" i="3" s="1"/>
  <c r="D72" i="3"/>
  <c r="E72" i="3" s="1"/>
  <c r="F72" i="3" s="1"/>
  <c r="D73" i="3"/>
  <c r="E73" i="3" s="1"/>
  <c r="F73" i="3" s="1"/>
  <c r="D74" i="3"/>
  <c r="D75" i="3"/>
  <c r="E75" i="3" s="1"/>
  <c r="F75" i="3" s="1"/>
  <c r="D76" i="3"/>
  <c r="E76" i="3" s="1"/>
  <c r="F76" i="3" s="1"/>
  <c r="D77" i="3"/>
  <c r="E77" i="3" s="1"/>
  <c r="F77" i="3" s="1"/>
  <c r="D78" i="3"/>
  <c r="E78" i="3" s="1"/>
  <c r="F78" i="3" s="1"/>
  <c r="D8" i="3"/>
  <c r="D10" i="3"/>
  <c r="D11" i="3"/>
  <c r="D12" i="3"/>
  <c r="D13" i="3"/>
  <c r="E13" i="3" s="1"/>
  <c r="D14" i="3"/>
  <c r="D15" i="3"/>
  <c r="E15" i="3" s="1"/>
  <c r="F15" i="3" s="1"/>
  <c r="D16" i="3"/>
  <c r="E16" i="3" s="1"/>
  <c r="F16" i="3" s="1"/>
  <c r="D17" i="3"/>
  <c r="D18" i="3"/>
  <c r="D19" i="3"/>
  <c r="E19" i="3" s="1"/>
  <c r="F19" i="3" s="1"/>
  <c r="D20" i="3"/>
  <c r="D21" i="3"/>
  <c r="E21" i="3" s="1"/>
  <c r="F21" i="3" s="1"/>
  <c r="D22" i="3"/>
  <c r="E22" i="3" s="1"/>
  <c r="F22" i="3" s="1"/>
  <c r="D23" i="3"/>
  <c r="E23" i="3" s="1"/>
  <c r="F23" i="3" s="1"/>
  <c r="D24" i="3"/>
  <c r="E24" i="3" s="1"/>
  <c r="F24" i="3" s="1"/>
  <c r="D25" i="3"/>
  <c r="D26" i="3"/>
  <c r="D27" i="3"/>
  <c r="A15" i="3"/>
  <c r="G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G34" i="3"/>
  <c r="A35" i="3"/>
  <c r="A36" i="3"/>
  <c r="A37" i="3"/>
  <c r="A38" i="3"/>
  <c r="A39" i="3"/>
  <c r="A40" i="3"/>
  <c r="A41" i="3"/>
  <c r="A42" i="3"/>
  <c r="G42" i="3"/>
  <c r="A43" i="3"/>
  <c r="H43" i="3"/>
  <c r="A44" i="3"/>
  <c r="A45" i="3"/>
  <c r="A46" i="3"/>
  <c r="H46" i="3"/>
  <c r="A47" i="3"/>
  <c r="A48" i="3"/>
  <c r="A49" i="3"/>
  <c r="G49" i="3"/>
  <c r="A50" i="3"/>
  <c r="A51" i="3"/>
  <c r="A52" i="3"/>
  <c r="A53" i="3"/>
  <c r="A54" i="3"/>
  <c r="A55" i="3"/>
  <c r="A56" i="3"/>
  <c r="A57" i="3"/>
  <c r="A58" i="3"/>
  <c r="A59" i="3"/>
  <c r="A60" i="3"/>
  <c r="A61" i="3"/>
  <c r="G61" i="3"/>
  <c r="H61" i="3"/>
  <c r="A62" i="3"/>
  <c r="A63" i="3"/>
  <c r="A64" i="3"/>
  <c r="A65" i="3"/>
  <c r="A66" i="3"/>
  <c r="A67" i="3"/>
  <c r="A68" i="3"/>
  <c r="A69" i="3"/>
  <c r="H69" i="3"/>
  <c r="A70" i="3"/>
  <c r="H70" i="3"/>
  <c r="A71" i="3"/>
  <c r="H71" i="3"/>
  <c r="A72" i="3"/>
  <c r="A73" i="3"/>
  <c r="A74" i="3"/>
  <c r="A75" i="3"/>
  <c r="A76" i="3"/>
  <c r="A77" i="3"/>
  <c r="A78" i="3"/>
  <c r="A9" i="3"/>
  <c r="A10" i="3"/>
  <c r="A11" i="3"/>
  <c r="A12" i="3"/>
  <c r="A13" i="3"/>
  <c r="G13" i="3"/>
  <c r="H13" i="3"/>
  <c r="A14" i="3"/>
  <c r="A8" i="3"/>
  <c r="E4" i="2"/>
  <c r="F13" i="2"/>
  <c r="F9" i="2"/>
  <c r="F5" i="2"/>
  <c r="E14" i="2"/>
  <c r="E10" i="2"/>
  <c r="E6" i="2"/>
  <c r="F4" i="2"/>
  <c r="E13" i="2"/>
  <c r="E9" i="2"/>
  <c r="E5" i="2"/>
  <c r="B9" i="3"/>
  <c r="G104" i="3"/>
  <c r="H104" i="3"/>
  <c r="B104" i="3"/>
  <c r="B88" i="3"/>
  <c r="E88" i="3"/>
  <c r="F88" i="3" s="1"/>
  <c r="G72" i="3"/>
  <c r="H72" i="3"/>
  <c r="B72" i="3"/>
  <c r="G56" i="3"/>
  <c r="H56" i="3"/>
  <c r="B56" i="3"/>
  <c r="E56" i="3"/>
  <c r="F56" i="3" s="1"/>
  <c r="G40" i="3"/>
  <c r="H40" i="3"/>
  <c r="B40" i="3"/>
  <c r="G24" i="3"/>
  <c r="B24" i="3"/>
  <c r="B111" i="3"/>
  <c r="E111" i="3"/>
  <c r="F111" i="3" s="1"/>
  <c r="G103" i="3"/>
  <c r="B103" i="3"/>
  <c r="E103" i="3"/>
  <c r="F103" i="3" s="1"/>
  <c r="H95" i="3"/>
  <c r="B95" i="3"/>
  <c r="G87" i="3"/>
  <c r="H87" i="3"/>
  <c r="B87" i="3"/>
  <c r="B79" i="3"/>
  <c r="E79" i="3"/>
  <c r="F79" i="3" s="1"/>
  <c r="G71" i="3"/>
  <c r="B71" i="3"/>
  <c r="G63" i="3"/>
  <c r="H63" i="3"/>
  <c r="B63" i="3"/>
  <c r="G55" i="3"/>
  <c r="B55" i="3"/>
  <c r="E55" i="3"/>
  <c r="F55" i="3" s="1"/>
  <c r="B47" i="3"/>
  <c r="G39" i="3"/>
  <c r="B39" i="3"/>
  <c r="E39" i="3"/>
  <c r="F39" i="3"/>
  <c r="B31" i="3"/>
  <c r="E31" i="3"/>
  <c r="F31" i="3" s="1"/>
  <c r="H23" i="3"/>
  <c r="B23" i="3"/>
  <c r="B15" i="3"/>
  <c r="H110" i="3"/>
  <c r="B110" i="3"/>
  <c r="B102" i="3"/>
  <c r="G94" i="3"/>
  <c r="B94" i="3"/>
  <c r="G86" i="3"/>
  <c r="H86" i="3"/>
  <c r="B86" i="3"/>
  <c r="B78" i="3"/>
  <c r="B70" i="3"/>
  <c r="B62" i="3"/>
  <c r="G54" i="3"/>
  <c r="H54" i="3"/>
  <c r="B54" i="3"/>
  <c r="B46" i="3"/>
  <c r="H38" i="3"/>
  <c r="B38" i="3"/>
  <c r="B30" i="3"/>
  <c r="B14" i="3"/>
  <c r="E14" i="3"/>
  <c r="F14" i="3" s="1"/>
  <c r="B109" i="3"/>
  <c r="B101" i="3"/>
  <c r="H93" i="3"/>
  <c r="B93" i="3"/>
  <c r="E93" i="3"/>
  <c r="F93" i="3" s="1"/>
  <c r="B85" i="3"/>
  <c r="G77" i="3"/>
  <c r="H77" i="3"/>
  <c r="B77" i="3"/>
  <c r="B69" i="3"/>
  <c r="B61" i="3"/>
  <c r="G53" i="3"/>
  <c r="B53" i="3"/>
  <c r="B45" i="3"/>
  <c r="B37" i="3"/>
  <c r="G29" i="3"/>
  <c r="H29" i="3"/>
  <c r="B29" i="3"/>
  <c r="E29" i="3"/>
  <c r="F29" i="3" s="1"/>
  <c r="B21" i="3"/>
  <c r="B13" i="3"/>
  <c r="B112" i="3"/>
  <c r="B96" i="3"/>
  <c r="E96" i="3"/>
  <c r="F96" i="3" s="1"/>
  <c r="B80" i="3"/>
  <c r="E80" i="3"/>
  <c r="F80" i="3"/>
  <c r="G64" i="3"/>
  <c r="H64" i="3"/>
  <c r="B64" i="3"/>
  <c r="E64" i="3"/>
  <c r="F64" i="3"/>
  <c r="G48" i="3"/>
  <c r="H48" i="3"/>
  <c r="B48" i="3"/>
  <c r="E48" i="3"/>
  <c r="F48" i="3"/>
  <c r="G32" i="3"/>
  <c r="H32" i="3"/>
  <c r="B32" i="3"/>
  <c r="E32" i="3"/>
  <c r="F32" i="3" s="1"/>
  <c r="G16" i="3"/>
  <c r="H16" i="3"/>
  <c r="B16" i="3"/>
  <c r="G22" i="3"/>
  <c r="B22" i="3"/>
  <c r="B108" i="3"/>
  <c r="E108" i="3"/>
  <c r="F108" i="3" s="1"/>
  <c r="H100" i="3"/>
  <c r="B100" i="3"/>
  <c r="E100" i="3"/>
  <c r="F100" i="3" s="1"/>
  <c r="H92" i="3"/>
  <c r="B92" i="3"/>
  <c r="B84" i="3"/>
  <c r="E84" i="3"/>
  <c r="F84" i="3" s="1"/>
  <c r="G76" i="3"/>
  <c r="H76" i="3"/>
  <c r="B76" i="3"/>
  <c r="B68" i="3"/>
  <c r="E68" i="3"/>
  <c r="F68" i="3" s="1"/>
  <c r="B60" i="3"/>
  <c r="B52" i="3"/>
  <c r="H44" i="3"/>
  <c r="B44" i="3"/>
  <c r="E44" i="3"/>
  <c r="F44" i="3" s="1"/>
  <c r="B36" i="3"/>
  <c r="G28" i="3"/>
  <c r="H28" i="3"/>
  <c r="B28" i="3"/>
  <c r="B20" i="3"/>
  <c r="E20" i="3"/>
  <c r="F20" i="3" s="1"/>
  <c r="B12" i="3"/>
  <c r="E12" i="3"/>
  <c r="F12" i="3" s="1"/>
  <c r="H107" i="3"/>
  <c r="B107" i="3"/>
  <c r="E107" i="3"/>
  <c r="F107" i="3"/>
  <c r="B99" i="3"/>
  <c r="E99" i="3"/>
  <c r="F99" i="3" s="1"/>
  <c r="H91" i="3"/>
  <c r="B91" i="3"/>
  <c r="E91" i="3"/>
  <c r="F91" i="3" s="1"/>
  <c r="H83" i="3"/>
  <c r="B83" i="3"/>
  <c r="B75" i="3"/>
  <c r="H67" i="3"/>
  <c r="B67" i="3"/>
  <c r="H59" i="3"/>
  <c r="B59" i="3"/>
  <c r="B51" i="3"/>
  <c r="B43" i="3"/>
  <c r="E43" i="3"/>
  <c r="F43" i="3" s="1"/>
  <c r="H35" i="3"/>
  <c r="B35" i="3"/>
  <c r="G27" i="3"/>
  <c r="H27" i="3"/>
  <c r="B27" i="3"/>
  <c r="H19" i="3"/>
  <c r="B19" i="3"/>
  <c r="B11" i="3"/>
  <c r="E11" i="3"/>
  <c r="F11" i="3" s="1"/>
  <c r="B114" i="3"/>
  <c r="B106" i="3"/>
  <c r="B98" i="3"/>
  <c r="B90" i="3"/>
  <c r="B82" i="3"/>
  <c r="G74" i="3"/>
  <c r="H74" i="3"/>
  <c r="B74" i="3"/>
  <c r="H66" i="3"/>
  <c r="B66" i="3"/>
  <c r="E66" i="3"/>
  <c r="F66" i="3" s="1"/>
  <c r="H58" i="3"/>
  <c r="B58" i="3"/>
  <c r="E58" i="3"/>
  <c r="F58" i="3" s="1"/>
  <c r="B50" i="3"/>
  <c r="E50" i="3"/>
  <c r="F50" i="3" s="1"/>
  <c r="H42" i="3"/>
  <c r="B42" i="3"/>
  <c r="E42" i="3"/>
  <c r="F42" i="3" s="1"/>
  <c r="H34" i="3"/>
  <c r="B34" i="3"/>
  <c r="G26" i="3"/>
  <c r="B26" i="3"/>
  <c r="E26" i="3"/>
  <c r="F26" i="3" s="1"/>
  <c r="G18" i="3"/>
  <c r="H18" i="3"/>
  <c r="B18" i="3"/>
  <c r="E18" i="3"/>
  <c r="F18" i="3" s="1"/>
  <c r="B10" i="3"/>
  <c r="E10" i="3"/>
  <c r="F10" i="3" s="1"/>
  <c r="H113" i="3"/>
  <c r="B113" i="3"/>
  <c r="H105" i="3"/>
  <c r="B105" i="3"/>
  <c r="G97" i="3"/>
  <c r="B97" i="3"/>
  <c r="B89" i="3"/>
  <c r="E89" i="3"/>
  <c r="F89" i="3" s="1"/>
  <c r="G81" i="3"/>
  <c r="H81" i="3"/>
  <c r="B81" i="3"/>
  <c r="B73" i="3"/>
  <c r="G65" i="3"/>
  <c r="B65" i="3"/>
  <c r="B57" i="3"/>
  <c r="B49" i="3"/>
  <c r="E49" i="3"/>
  <c r="F49" i="3" s="1"/>
  <c r="G41" i="3"/>
  <c r="H41" i="3"/>
  <c r="B41" i="3"/>
  <c r="B33" i="3"/>
  <c r="B25" i="3"/>
  <c r="E25" i="3"/>
  <c r="F25" i="3" s="1"/>
  <c r="B17" i="3"/>
  <c r="E17" i="3"/>
  <c r="F17" i="3" s="1"/>
  <c r="E95" i="3"/>
  <c r="F95" i="3" s="1"/>
  <c r="E112" i="3"/>
  <c r="F112" i="3" s="1"/>
  <c r="E87" i="3"/>
  <c r="F87" i="3"/>
  <c r="E9" i="3"/>
  <c r="E40" i="3"/>
  <c r="F40" i="3"/>
  <c r="B8" i="3"/>
  <c r="E8" i="3"/>
  <c r="F8" i="3" s="1"/>
  <c r="E63" i="3"/>
  <c r="F63" i="3" s="1"/>
  <c r="E74" i="3"/>
  <c r="F74" i="3" s="1"/>
  <c r="E83" i="3"/>
  <c r="F83" i="3" s="1"/>
  <c r="E92" i="3"/>
  <c r="F92" i="3" s="1"/>
  <c r="E104" i="3"/>
  <c r="F104" i="3" s="1"/>
  <c r="E27" i="3"/>
  <c r="F27" i="3" s="1"/>
  <c r="J61" i="3"/>
  <c r="J108" i="3"/>
  <c r="J77" i="3"/>
  <c r="J36" i="3"/>
  <c r="J8" i="3"/>
  <c r="J56" i="3"/>
  <c r="J86" i="3"/>
  <c r="J99" i="3"/>
  <c r="J98" i="3"/>
  <c r="J45" i="3"/>
  <c r="J96" i="3"/>
  <c r="J62" i="3"/>
  <c r="J109" i="3"/>
  <c r="J15" i="3"/>
  <c r="J54" i="3"/>
  <c r="J68" i="3"/>
  <c r="F35" i="3" l="1"/>
  <c r="F113" i="3"/>
  <c r="N23" i="3"/>
  <c r="N12" i="3"/>
  <c r="N22" i="3"/>
  <c r="N11" i="3"/>
  <c r="N26" i="3"/>
  <c r="N18" i="3"/>
  <c r="N10" i="3"/>
  <c r="N25" i="3"/>
  <c r="N17" i="3"/>
  <c r="N9" i="3"/>
  <c r="N7" i="3"/>
  <c r="N24" i="3"/>
  <c r="N16" i="3"/>
  <c r="N8" i="3"/>
  <c r="F33" i="3"/>
  <c r="I30" i="3"/>
  <c r="I97" i="3"/>
  <c r="I107" i="3"/>
  <c r="I71" i="3"/>
  <c r="I102" i="3"/>
  <c r="I37" i="3"/>
  <c r="I18" i="3"/>
  <c r="I49" i="3"/>
  <c r="I98" i="3"/>
  <c r="I85" i="3"/>
  <c r="I23" i="3"/>
  <c r="I75" i="3"/>
  <c r="I101" i="3"/>
  <c r="I17" i="3"/>
  <c r="I51" i="3"/>
  <c r="I104" i="3"/>
  <c r="I9" i="3"/>
  <c r="J9" i="3" s="1"/>
  <c r="I88" i="3"/>
  <c r="G2" i="3"/>
  <c r="G3" i="3" s="1"/>
  <c r="I60" i="3"/>
  <c r="I82" i="3"/>
  <c r="I113" i="3"/>
  <c r="J113" i="3" s="1"/>
  <c r="I68" i="3"/>
  <c r="I43" i="3"/>
  <c r="I46" i="3"/>
  <c r="I73" i="3"/>
  <c r="I34" i="3"/>
  <c r="J34" i="3" s="1"/>
  <c r="I20" i="3"/>
  <c r="I59" i="3"/>
  <c r="I56" i="3"/>
  <c r="I90" i="3"/>
  <c r="I62" i="3"/>
  <c r="I11" i="3"/>
  <c r="I38" i="3"/>
  <c r="I47" i="3"/>
  <c r="I66" i="3"/>
  <c r="I13" i="3"/>
  <c r="I100" i="3"/>
  <c r="I36" i="3"/>
  <c r="I26" i="3"/>
  <c r="I92" i="3"/>
  <c r="I22" i="3"/>
  <c r="I21" i="3"/>
  <c r="I41" i="3"/>
  <c r="I79" i="3"/>
  <c r="I27" i="3"/>
  <c r="I93" i="3"/>
  <c r="I33" i="3"/>
  <c r="J33" i="3" s="1"/>
  <c r="I94" i="3"/>
  <c r="I106" i="3"/>
  <c r="I44" i="3"/>
  <c r="I114" i="3"/>
  <c r="I40" i="3"/>
  <c r="I83" i="3"/>
  <c r="I16" i="3"/>
  <c r="I86" i="3"/>
  <c r="I112" i="3"/>
  <c r="I109" i="3"/>
  <c r="I74" i="3"/>
  <c r="I52" i="3"/>
  <c r="I24" i="3"/>
  <c r="I89" i="3"/>
  <c r="I42" i="3"/>
  <c r="I81" i="3"/>
  <c r="I48" i="3"/>
  <c r="I95" i="3"/>
  <c r="I19" i="3"/>
  <c r="I110" i="3"/>
  <c r="J110" i="3" s="1"/>
  <c r="I39" i="3"/>
  <c r="I96" i="3"/>
  <c r="I10" i="3"/>
  <c r="I103" i="3"/>
  <c r="I87" i="3"/>
  <c r="I91" i="3"/>
  <c r="I57" i="3"/>
  <c r="I78" i="3"/>
  <c r="I31" i="3"/>
  <c r="I108" i="3"/>
  <c r="I63" i="3"/>
  <c r="I53" i="3"/>
  <c r="I45" i="3"/>
  <c r="I29" i="3"/>
  <c r="I50" i="3"/>
  <c r="I25" i="3"/>
  <c r="I15" i="3"/>
  <c r="I67" i="3"/>
  <c r="I28" i="3"/>
  <c r="I70" i="3"/>
  <c r="I77" i="3"/>
  <c r="I69" i="3"/>
  <c r="I99" i="3"/>
  <c r="I32" i="3"/>
  <c r="I12" i="3"/>
  <c r="I14" i="3"/>
  <c r="I105" i="3"/>
  <c r="I111" i="3"/>
  <c r="I80" i="3"/>
  <c r="I72" i="3"/>
  <c r="I35" i="3"/>
  <c r="J35" i="3" s="1"/>
  <c r="I65" i="3"/>
  <c r="I8" i="3"/>
  <c r="I84" i="3"/>
  <c r="I54" i="3"/>
  <c r="F13" i="3"/>
  <c r="I76" i="3"/>
  <c r="I64" i="3"/>
  <c r="I58" i="3"/>
  <c r="F9" i="3"/>
  <c r="I61" i="3"/>
  <c r="I55" i="3"/>
</calcChain>
</file>

<file path=xl/sharedStrings.xml><?xml version="1.0" encoding="utf-8"?>
<sst xmlns="http://schemas.openxmlformats.org/spreadsheetml/2006/main" count="447" uniqueCount="359">
  <si>
    <t> Jäggi Hans</t>
  </si>
  <si>
    <t>470045,4</t>
  </si>
  <si>
    <t>073010,9</t>
  </si>
  <si>
    <t> Meyer+Tschannen-SG</t>
  </si>
  <si>
    <t>465855,6</t>
  </si>
  <si>
    <t>072201,1</t>
  </si>
  <si>
    <t> Sahli Walter</t>
  </si>
  <si>
    <t>465828,3</t>
  </si>
  <si>
    <t>072512,1</t>
  </si>
  <si>
    <t> Stettler Hans</t>
  </si>
  <si>
    <t>470209,6</t>
  </si>
  <si>
    <t>072234,9</t>
  </si>
  <si>
    <t> Tschanz Fritz</t>
  </si>
  <si>
    <t>465652,7</t>
  </si>
  <si>
    <t>072432,0</t>
  </si>
  <si>
    <t> Sand-Derby</t>
  </si>
  <si>
    <t> Celik Mesut</t>
  </si>
  <si>
    <t>470044,3</t>
  </si>
  <si>
    <t>073012,5</t>
  </si>
  <si>
    <t> Mahrer Andreas</t>
  </si>
  <si>
    <t>470726,8</t>
  </si>
  <si>
    <t>072455,8</t>
  </si>
  <si>
    <t> Schmid Erhard</t>
  </si>
  <si>
    <t> Fahrni Fritz</t>
  </si>
  <si>
    <t>464948,5</t>
  </si>
  <si>
    <t>074047,0</t>
  </si>
  <si>
    <t> Fahrni Hansueli</t>
  </si>
  <si>
    <t>464950,5</t>
  </si>
  <si>
    <t>074048,0</t>
  </si>
  <si>
    <t> Thierstein Ueli</t>
  </si>
  <si>
    <t>000000,0</t>
  </si>
  <si>
    <t> SG Baumgartner</t>
  </si>
  <si>
    <t>470216,9</t>
  </si>
  <si>
    <t>073708,2</t>
  </si>
  <si>
    <t> Affolter Rudolf</t>
  </si>
  <si>
    <t>471017,0</t>
  </si>
  <si>
    <t>073307,5</t>
  </si>
  <si>
    <t> Hubacher Chr+L - SG</t>
  </si>
  <si>
    <t>470427,3</t>
  </si>
  <si>
    <t>073216,2</t>
  </si>
  <si>
    <t> Rohrer Andre</t>
  </si>
  <si>
    <t>470046,5</t>
  </si>
  <si>
    <t>073324,9</t>
  </si>
  <si>
    <t> Wittwer Ueli</t>
  </si>
  <si>
    <t>470353,8</t>
  </si>
  <si>
    <t>073443,2</t>
  </si>
  <si>
    <t> Uebelhard Urs</t>
  </si>
  <si>
    <t>471752,3</t>
  </si>
  <si>
    <t>074600,5</t>
  </si>
  <si>
    <t> Hubacher Rudolf</t>
  </si>
  <si>
    <t> Hager Hans</t>
  </si>
  <si>
    <t>470645,4</t>
  </si>
  <si>
    <t>074002,8</t>
  </si>
  <si>
    <t> Hofer Walter</t>
  </si>
  <si>
    <t>470615,7</t>
  </si>
  <si>
    <t>074006,7</t>
  </si>
  <si>
    <t> Maurer Ulrich</t>
  </si>
  <si>
    <t>470550,3</t>
  </si>
  <si>
    <t>073933,7</t>
  </si>
  <si>
    <t> Meister Fritz</t>
  </si>
  <si>
    <t>470142,5</t>
  </si>
  <si>
    <t>074421,0</t>
  </si>
  <si>
    <t> Nuredini Suljeman</t>
  </si>
  <si>
    <t>471233,1</t>
  </si>
  <si>
    <t>073509,8</t>
  </si>
  <si>
    <t> Schaller Hans-Rudolf</t>
  </si>
  <si>
    <t>470621,0</t>
  </si>
  <si>
    <t>074034,0</t>
  </si>
  <si>
    <t> Gribi Walter</t>
  </si>
  <si>
    <t>471415,0</t>
  </si>
  <si>
    <t>073145,0</t>
  </si>
  <si>
    <t> Hirschi Simon+Beat</t>
  </si>
  <si>
    <t>471605,7</t>
  </si>
  <si>
    <t>074219,9</t>
  </si>
  <si>
    <t> Ruefenacht Samuel</t>
  </si>
  <si>
    <t>470145,0</t>
  </si>
  <si>
    <t>073357,0</t>
  </si>
  <si>
    <t> Moeri Roland</t>
  </si>
  <si>
    <t>470454,6</t>
  </si>
  <si>
    <t>071617,0</t>
  </si>
  <si>
    <t> Niederberger M+T-SG</t>
  </si>
  <si>
    <t>470338,7</t>
  </si>
  <si>
    <t>071600,3</t>
  </si>
  <si>
    <t> Renfer Charles</t>
  </si>
  <si>
    <t>471138,3</t>
  </si>
  <si>
    <t>070759,3</t>
  </si>
  <si>
    <t> Schenk Otto</t>
  </si>
  <si>
    <t>470232,4</t>
  </si>
  <si>
    <t>071619,0</t>
  </si>
  <si>
    <t>Burgau</t>
  </si>
  <si>
    <t>Dachau</t>
  </si>
  <si>
    <t>Dasing</t>
  </si>
  <si>
    <t>Deggendorf</t>
  </si>
  <si>
    <t>Dielsdorf</t>
  </si>
  <si>
    <t>Ehingen</t>
  </si>
  <si>
    <t>Landau-Isar</t>
  </si>
  <si>
    <t>Marthalen</t>
  </si>
  <si>
    <t>Messkirch</t>
  </si>
  <si>
    <t>Neufahrn</t>
  </si>
  <si>
    <t>Ulm</t>
  </si>
  <si>
    <t>482544,7</t>
  </si>
  <si>
    <t>102746,2</t>
  </si>
  <si>
    <t>481838,7</t>
  </si>
  <si>
    <t>113359,9</t>
  </si>
  <si>
    <t>482340,0</t>
  </si>
  <si>
    <t>484957,0</t>
  </si>
  <si>
    <t>472911,8</t>
  </si>
  <si>
    <t>481646,3</t>
  </si>
  <si>
    <t>484153,7</t>
  </si>
  <si>
    <t>473852,0</t>
  </si>
  <si>
    <t>480002,2</t>
  </si>
  <si>
    <t>475926,7</t>
  </si>
  <si>
    <t>484419,0</t>
  </si>
  <si>
    <t>482821,9</t>
  </si>
  <si>
    <t>110433,0</t>
  </si>
  <si>
    <t>130048,3</t>
  </si>
  <si>
    <t>082731,1</t>
  </si>
  <si>
    <t>094404,4</t>
  </si>
  <si>
    <t>124129,0</t>
  </si>
  <si>
    <t>083931,1</t>
  </si>
  <si>
    <t>090632,2</t>
  </si>
  <si>
    <t>090212,1</t>
  </si>
  <si>
    <t>121140,0</t>
  </si>
  <si>
    <t>100316,2</t>
  </si>
  <si>
    <t>id</t>
  </si>
  <si>
    <t>Auflassort</t>
  </si>
  <si>
    <t> Aebersold Michael</t>
  </si>
  <si>
    <t>465419,7</t>
  </si>
  <si>
    <t>071121,7</t>
  </si>
  <si>
    <t> Engel Hans</t>
  </si>
  <si>
    <t>464229,8</t>
  </si>
  <si>
    <t>073853,2</t>
  </si>
  <si>
    <t> Glisic D+S - SG</t>
  </si>
  <si>
    <t>465230,6</t>
  </si>
  <si>
    <t>073354,7</t>
  </si>
  <si>
    <t> Marending Ueli</t>
  </si>
  <si>
    <t>465355,4</t>
  </si>
  <si>
    <t>072109,6</t>
  </si>
  <si>
    <t> Messerli Bernhard</t>
  </si>
  <si>
    <t>465822,7</t>
  </si>
  <si>
    <t>072031,2</t>
  </si>
  <si>
    <t> Wenger Thomas</t>
  </si>
  <si>
    <t>465618,3</t>
  </si>
  <si>
    <t>071713,0</t>
  </si>
  <si>
    <t> Bssila Rabii</t>
  </si>
  <si>
    <t>465459,9</t>
  </si>
  <si>
    <t>071526,9</t>
  </si>
  <si>
    <t> Zesiger Simon</t>
  </si>
  <si>
    <t>470340,6</t>
  </si>
  <si>
    <t>071342,3</t>
  </si>
  <si>
    <t> Wenger Kids</t>
  </si>
  <si>
    <t> Wyss Reto</t>
  </si>
  <si>
    <t>465148,0</t>
  </si>
  <si>
    <t>072522,0</t>
  </si>
  <si>
    <t> Almeida Manuel</t>
  </si>
  <si>
    <t>463944,8</t>
  </si>
  <si>
    <t>073551,1</t>
  </si>
  <si>
    <t> Dünneisen Jürg</t>
  </si>
  <si>
    <t>464428,8</t>
  </si>
  <si>
    <t>073538,3</t>
  </si>
  <si>
    <t> Kreutz Günther</t>
  </si>
  <si>
    <t>464348,0</t>
  </si>
  <si>
    <t>073629,0</t>
  </si>
  <si>
    <t> Luginbühl Rudolf</t>
  </si>
  <si>
    <t>464638,6</t>
  </si>
  <si>
    <t>073831,7</t>
  </si>
  <si>
    <t> Schmid Kurt</t>
  </si>
  <si>
    <t>463806,6</t>
  </si>
  <si>
    <t>074134,9</t>
  </si>
  <si>
    <t> Kolly Patrik</t>
  </si>
  <si>
    <t>464706,7</t>
  </si>
  <si>
    <t>071629,7</t>
  </si>
  <si>
    <t> Kunz Martin</t>
  </si>
  <si>
    <t>464535,7</t>
  </si>
  <si>
    <t>071138,7</t>
  </si>
  <si>
    <t> Ruffieux Cyrill</t>
  </si>
  <si>
    <t>464347,1</t>
  </si>
  <si>
    <t>071453,6</t>
  </si>
  <si>
    <t> Andrey Heribert</t>
  </si>
  <si>
    <t>464801,3</t>
  </si>
  <si>
    <t>071254,2</t>
  </si>
  <si>
    <t> Stritt Marius</t>
  </si>
  <si>
    <t>464713,3</t>
  </si>
  <si>
    <t>071555,6</t>
  </si>
  <si>
    <t> Carneiro Jose</t>
  </si>
  <si>
    <t>465319,1</t>
  </si>
  <si>
    <t>064439,4</t>
  </si>
  <si>
    <t> Ferreira Manuel</t>
  </si>
  <si>
    <t>465859,0</t>
  </si>
  <si>
    <t>065119,5</t>
  </si>
  <si>
    <t> Pereira-Santos - SG</t>
  </si>
  <si>
    <t>470048,8</t>
  </si>
  <si>
    <t>065943,2</t>
  </si>
  <si>
    <t> Leitao Miguel</t>
  </si>
  <si>
    <t> Marques Antonio</t>
  </si>
  <si>
    <t> Vieria Leite</t>
  </si>
  <si>
    <t> Dos Santos Armando</t>
  </si>
  <si>
    <t>470029,8</t>
  </si>
  <si>
    <t>070033,3</t>
  </si>
  <si>
    <t> Bichsel Rolf</t>
  </si>
  <si>
    <t>465557,0</t>
  </si>
  <si>
    <t>070730,4</t>
  </si>
  <si>
    <t> Goetschi Fam. - SG</t>
  </si>
  <si>
    <t>465214,1</t>
  </si>
  <si>
    <t>070751,3</t>
  </si>
  <si>
    <t> Kiss Janos</t>
  </si>
  <si>
    <t>465437,8</t>
  </si>
  <si>
    <t>070733,5</t>
  </si>
  <si>
    <t> Nell Jean Pierre</t>
  </si>
  <si>
    <t>465128,6</t>
  </si>
  <si>
    <t>065254,0</t>
  </si>
  <si>
    <t> Scheidegger Walter</t>
  </si>
  <si>
    <t>465604,2</t>
  </si>
  <si>
    <t>070257,3</t>
  </si>
  <si>
    <t> Lutze Georges</t>
  </si>
  <si>
    <t>464610,6</t>
  </si>
  <si>
    <t>065106,0</t>
  </si>
  <si>
    <t> Muenger Werner</t>
  </si>
  <si>
    <t>470337,1</t>
  </si>
  <si>
    <t>071128,7</t>
  </si>
  <si>
    <t> Stucki Erwin</t>
  </si>
  <si>
    <t>470132,1</t>
  </si>
  <si>
    <t>071352,0</t>
  </si>
  <si>
    <t> Schwab Rene</t>
  </si>
  <si>
    <t>470126,7</t>
  </si>
  <si>
    <t>071141,4</t>
  </si>
  <si>
    <t> Candido Alcides-Jose</t>
  </si>
  <si>
    <t>470905,3</t>
  </si>
  <si>
    <t>070016,0</t>
  </si>
  <si>
    <t> Rossier Eric</t>
  </si>
  <si>
    <t>471249,4</t>
  </si>
  <si>
    <t>070338,5</t>
  </si>
  <si>
    <t> Jourdain André</t>
  </si>
  <si>
    <t>latitude</t>
  </si>
  <si>
    <t>longitude</t>
  </si>
  <si>
    <t>gruppe</t>
  </si>
  <si>
    <t>zone</t>
  </si>
  <si>
    <t>persnr</t>
  </si>
  <si>
    <t>zuechter</t>
  </si>
  <si>
    <t>breite</t>
  </si>
  <si>
    <t>laenge</t>
  </si>
  <si>
    <t>mittlere_laenge</t>
  </si>
  <si>
    <t>auflassort</t>
  </si>
  <si>
    <t>lat_min</t>
  </si>
  <si>
    <t>lat_deg</t>
  </si>
  <si>
    <t>lat_sec</t>
  </si>
  <si>
    <t>long_deg</t>
  </si>
  <si>
    <t>long_min</t>
  </si>
  <si>
    <t>long_sec</t>
  </si>
  <si>
    <t>Auflasszeit</t>
  </si>
  <si>
    <t>entfernung</t>
  </si>
  <si>
    <t>ankunft taube</t>
  </si>
  <si>
    <t>flugminuten</t>
  </si>
  <si>
    <t>Mittlere Distanz</t>
  </si>
  <si>
    <t>m/min</t>
  </si>
  <si>
    <t> Graziano Giuseppe</t>
  </si>
  <si>
    <t>472144,4</t>
  </si>
  <si>
    <t>075531,3</t>
  </si>
  <si>
    <t>471752,0</t>
  </si>
  <si>
    <t>074600,0</t>
  </si>
  <si>
    <t> SG Kids M.L Wyss</t>
  </si>
  <si>
    <t>471820,5</t>
  </si>
  <si>
    <t>080131,8</t>
  </si>
  <si>
    <t> Wyss M.L.M</t>
  </si>
  <si>
    <t> Rohr Albert</t>
  </si>
  <si>
    <t>472330,0</t>
  </si>
  <si>
    <t>080400,1</t>
  </si>
  <si>
    <t> Wehrli Robert</t>
  </si>
  <si>
    <t>472457,2</t>
  </si>
  <si>
    <t>080506,9</t>
  </si>
  <si>
    <t> Stoll,Franz</t>
  </si>
  <si>
    <t>472511,5</t>
  </si>
  <si>
    <t>080927,8</t>
  </si>
  <si>
    <t> Leisi Fritz</t>
  </si>
  <si>
    <t>471211,7</t>
  </si>
  <si>
    <t>073937,4</t>
  </si>
  <si>
    <t> Schaer Markus</t>
  </si>
  <si>
    <t>470547,6</t>
  </si>
  <si>
    <t>074823,7</t>
  </si>
  <si>
    <t>Mitte</t>
  </si>
  <si>
    <t> Rade Dobrosavljevic</t>
  </si>
  <si>
    <t>471706,3</t>
  </si>
  <si>
    <t>081156,9</t>
  </si>
  <si>
    <t> Thill Marcel</t>
  </si>
  <si>
    <t>471747,9</t>
  </si>
  <si>
    <t>081326,5</t>
  </si>
  <si>
    <t> Loku Agim</t>
  </si>
  <si>
    <t>471813,1</t>
  </si>
  <si>
    <t>082131,3</t>
  </si>
  <si>
    <t> Zehnder,Urs</t>
  </si>
  <si>
    <t>471558,0</t>
  </si>
  <si>
    <t>081659,6</t>
  </si>
  <si>
    <t> SG Erni</t>
  </si>
  <si>
    <t>470844,7</t>
  </si>
  <si>
    <t>075741,0</t>
  </si>
  <si>
    <t> Grüter,Alois</t>
  </si>
  <si>
    <t>471007,1</t>
  </si>
  <si>
    <t>080611,1</t>
  </si>
  <si>
    <t> Hunziker Ueli</t>
  </si>
  <si>
    <t>472000,8</t>
  </si>
  <si>
    <t>080316,9</t>
  </si>
  <si>
    <t> Lauper Walter</t>
  </si>
  <si>
    <t>472037,1</t>
  </si>
  <si>
    <t>075752,6</t>
  </si>
  <si>
    <t> Dzafic Denis</t>
  </si>
  <si>
    <t>472201,4</t>
  </si>
  <si>
    <t>075336,9</t>
  </si>
  <si>
    <t> Schnider Erhard</t>
  </si>
  <si>
    <t>471407,7</t>
  </si>
  <si>
    <t>073555,3</t>
  </si>
  <si>
    <t> Avni Gashi</t>
  </si>
  <si>
    <t>471515,5</t>
  </si>
  <si>
    <t>074904,3</t>
  </si>
  <si>
    <t> SG Bieri</t>
  </si>
  <si>
    <t>471059,7</t>
  </si>
  <si>
    <t>075248,5</t>
  </si>
  <si>
    <t> SG Pavlovic L&amp;P.</t>
  </si>
  <si>
    <t>472922,2</t>
  </si>
  <si>
    <t>081243,8</t>
  </si>
  <si>
    <t> Pereira Mario</t>
  </si>
  <si>
    <t>472922,0</t>
  </si>
  <si>
    <t>081243,6</t>
  </si>
  <si>
    <t> Marsura Loris</t>
  </si>
  <si>
    <t>471756,1</t>
  </si>
  <si>
    <t>075232,6</t>
  </si>
  <si>
    <t> Kamber Andre</t>
  </si>
  <si>
    <t>471845,5</t>
  </si>
  <si>
    <t>074142,0</t>
  </si>
  <si>
    <t> Hunziker Hansruedi</t>
  </si>
  <si>
    <t> Doymus Veysel</t>
  </si>
  <si>
    <t>471816,0</t>
  </si>
  <si>
    <t>075234,6</t>
  </si>
  <si>
    <t> Manojlovic , Srdan</t>
  </si>
  <si>
    <t>472507,1</t>
  </si>
  <si>
    <t>081300,9</t>
  </si>
  <si>
    <t> Tahiraj Ilir</t>
  </si>
  <si>
    <t>075219,0</t>
  </si>
  <si>
    <t> Ingold Silvia</t>
  </si>
  <si>
    <t> SG H.U/Pavlovic. J</t>
  </si>
  <si>
    <t> Nagy György</t>
  </si>
  <si>
    <t>471536,0</t>
  </si>
  <si>
    <t>075012,0</t>
  </si>
  <si>
    <t> Arik Hakan</t>
  </si>
  <si>
    <t>471711,2</t>
  </si>
  <si>
    <t>080024,0</t>
  </si>
  <si>
    <t> Kamber Andy</t>
  </si>
  <si>
    <t>470547,7</t>
  </si>
  <si>
    <t>2021-01 Messkirch</t>
  </si>
  <si>
    <t>min</t>
  </si>
  <si>
    <t>Uhr</t>
  </si>
  <si>
    <t>time to win</t>
  </si>
  <si>
    <t>rank</t>
  </si>
  <si>
    <t>Time To Win SG Hirschi</t>
  </si>
  <si>
    <r>
      <t xml:space="preserve">manuell </t>
    </r>
    <r>
      <rPr>
        <b/>
        <i/>
        <sz val="12"/>
        <color theme="1"/>
        <rFont val="Calibri (Textkörper)_x0000_"/>
      </rPr>
      <t>(optional)</t>
    </r>
  </si>
  <si>
    <t>difference to time to win</t>
  </si>
  <si>
    <t>475946,8</t>
  </si>
  <si>
    <t>091059,9</t>
  </si>
  <si>
    <t>2021-02 Ehingen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</si>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</sst>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00000"/>
    <numFmt numFmtId="166" formatCode="0.00000000"/>
    <numFmt numFmtId="167" formatCode="0.00000"/>
  </numFmts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2"/>
      <color theme="1"/>
      <name val="Calibri (Textkörper)_x0000_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  <font>
      <b/>
      <sz val="16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49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0" fontId="2" fillId="0" borderId="0" xfId="0" applyFont="1" applyFill="1"/>
    <xf numFmtId="164" fontId="0" fillId="0" borderId="0" xfId="0" applyNumberFormat="1" applyFill="1"/>
    <xf numFmtId="165" fontId="0" fillId="0" borderId="0" xfId="0" applyNumberFormat="1"/>
    <xf numFmtId="0" fontId="1" fillId="0" borderId="0" xfId="0" applyFont="1" applyFill="1"/>
    <xf numFmtId="0" fontId="0" fillId="0" borderId="0" xfId="0" applyFill="1"/>
    <xf numFmtId="166" fontId="0" fillId="0" borderId="0" xfId="0" applyNumberFormat="1"/>
    <xf numFmtId="167" fontId="0" fillId="0" borderId="0" xfId="0" applyNumberFormat="1"/>
    <xf numFmtId="0" fontId="3" fillId="2" borderId="0" xfId="0" applyFont="1" applyFill="1"/>
    <xf numFmtId="0" fontId="4" fillId="2" borderId="0" xfId="0" applyFont="1" applyFill="1"/>
    <xf numFmtId="21" fontId="3" fillId="2" borderId="0" xfId="0" applyNumberFormat="1" applyFont="1" applyFill="1" applyAlignment="1">
      <alignment horizontal="left"/>
    </xf>
    <xf numFmtId="21" fontId="3" fillId="2" borderId="0" xfId="0" applyNumberFormat="1" applyFont="1" applyFill="1"/>
    <xf numFmtId="0" fontId="7" fillId="0" borderId="0" xfId="0" applyFont="1"/>
    <xf numFmtId="0" fontId="6" fillId="0" borderId="0" xfId="0" applyFont="1"/>
    <xf numFmtId="0" fontId="8" fillId="0" borderId="0" xfId="0" applyFont="1"/>
    <xf numFmtId="0" fontId="1" fillId="2" borderId="0" xfId="0" applyFont="1" applyFill="1"/>
    <xf numFmtId="164" fontId="1" fillId="2" borderId="0" xfId="0" applyNumberFormat="1" applyFont="1" applyFill="1"/>
    <xf numFmtId="0" fontId="4" fillId="2" borderId="0" xfId="0" applyFont="1" applyFill="1" applyAlignment="1"/>
    <xf numFmtId="0" fontId="3" fillId="2" borderId="0" xfId="0" applyFont="1" applyFill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8FF03-D173-E149-95C4-5075B2A798FE}">
  <dimension ref="A1:N108"/>
  <sheetViews>
    <sheetView tabSelected="1" workbookViewId="0">
      <selection activeCell="D18" sqref="D18"/>
    </sheetView>
  </sheetViews>
  <sheetFormatPr baseColWidth="10" defaultColWidth="10.83203125" defaultRowHeight="16"/>
  <cols>
    <col min="4" max="4" width="19.6640625" bestFit="1" customWidth="1"/>
  </cols>
  <sheetData>
    <row r="1" spans="1:14">
      <c r="A1" s="1" t="s">
        <v>235</v>
      </c>
      <c r="B1" s="1" t="s">
        <v>236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233</v>
      </c>
      <c r="H1" s="1" t="s">
        <v>234</v>
      </c>
      <c r="I1" s="1" t="s">
        <v>244</v>
      </c>
      <c r="J1" s="1" t="s">
        <v>243</v>
      </c>
      <c r="K1" s="1" t="s">
        <v>245</v>
      </c>
      <c r="L1" s="1" t="s">
        <v>246</v>
      </c>
      <c r="M1" s="1" t="s">
        <v>247</v>
      </c>
      <c r="N1" s="1" t="s">
        <v>248</v>
      </c>
    </row>
    <row r="2" spans="1:14">
      <c r="A2">
        <v>2</v>
      </c>
      <c r="B2">
        <v>3</v>
      </c>
      <c r="C2">
        <v>1.0009999999999999</v>
      </c>
      <c r="D2" t="s">
        <v>126</v>
      </c>
      <c r="E2" t="s">
        <v>127</v>
      </c>
      <c r="F2" t="s">
        <v>128</v>
      </c>
      <c r="G2">
        <f t="shared" ref="G2:G33" si="0">(((K2/60)+J2)/60)+I2</f>
        <v>46.905472222222222</v>
      </c>
      <c r="H2">
        <f t="shared" ref="H2:H33" si="1">(((N2/60)+M2)/60)+L2</f>
        <v>7.1893611111111113</v>
      </c>
      <c r="I2" t="str">
        <f t="shared" ref="I2:I33" si="2">LEFT(E2,2)</f>
        <v>46</v>
      </c>
      <c r="J2" t="str">
        <f t="shared" ref="J2:J33" si="3">MID(E2,3,2)</f>
        <v>54</v>
      </c>
      <c r="K2" t="str">
        <f t="shared" ref="K2:K33" si="4">REPLACE(RIGHT(E2,4),3,1,".")</f>
        <v>19.7</v>
      </c>
      <c r="L2" t="str">
        <f t="shared" ref="L2:L33" si="5">LEFT(F2,2)</f>
        <v>07</v>
      </c>
      <c r="M2" t="str">
        <f t="shared" ref="M2:M33" si="6">MID(F2,3,2)</f>
        <v>11</v>
      </c>
      <c r="N2" t="str">
        <f t="shared" ref="N2:N33" si="7">REPLACE(RIGHT(F2,4),3,1,".")</f>
        <v>21.7</v>
      </c>
    </row>
    <row r="3" spans="1:14">
      <c r="A3">
        <v>2</v>
      </c>
      <c r="B3">
        <v>2</v>
      </c>
      <c r="C3">
        <v>3.0019999999999998</v>
      </c>
      <c r="D3" t="s">
        <v>34</v>
      </c>
      <c r="E3" t="s">
        <v>35</v>
      </c>
      <c r="F3" t="s">
        <v>36</v>
      </c>
      <c r="G3">
        <f t="shared" si="0"/>
        <v>47.171388888888892</v>
      </c>
      <c r="H3">
        <f t="shared" si="1"/>
        <v>7.552083333333333</v>
      </c>
      <c r="I3" t="str">
        <f t="shared" si="2"/>
        <v>47</v>
      </c>
      <c r="J3" t="str">
        <f t="shared" si="3"/>
        <v>10</v>
      </c>
      <c r="K3" t="str">
        <f t="shared" si="4"/>
        <v>17.0</v>
      </c>
      <c r="L3" t="str">
        <f t="shared" si="5"/>
        <v>07</v>
      </c>
      <c r="M3" t="str">
        <f t="shared" si="6"/>
        <v>33</v>
      </c>
      <c r="N3" t="str">
        <f t="shared" si="7"/>
        <v>07.5</v>
      </c>
    </row>
    <row r="4" spans="1:14">
      <c r="A4">
        <v>2</v>
      </c>
      <c r="B4">
        <v>3</v>
      </c>
      <c r="C4">
        <v>2.0009999999999999</v>
      </c>
      <c r="D4" t="s">
        <v>154</v>
      </c>
      <c r="E4" t="s">
        <v>155</v>
      </c>
      <c r="F4" t="s">
        <v>156</v>
      </c>
      <c r="G4">
        <f t="shared" si="0"/>
        <v>46.662444444444446</v>
      </c>
      <c r="H4">
        <f t="shared" si="1"/>
        <v>7.5975277777777777</v>
      </c>
      <c r="I4" t="str">
        <f t="shared" si="2"/>
        <v>46</v>
      </c>
      <c r="J4" t="str">
        <f t="shared" si="3"/>
        <v>39</v>
      </c>
      <c r="K4" t="str">
        <f t="shared" si="4"/>
        <v>44.8</v>
      </c>
      <c r="L4" t="str">
        <f t="shared" si="5"/>
        <v>07</v>
      </c>
      <c r="M4" t="str">
        <f t="shared" si="6"/>
        <v>35</v>
      </c>
      <c r="N4" t="str">
        <f t="shared" si="7"/>
        <v>51.1</v>
      </c>
    </row>
    <row r="5" spans="1:14">
      <c r="A5">
        <v>2</v>
      </c>
      <c r="B5">
        <v>3</v>
      </c>
      <c r="C5">
        <v>5.0039999999999996</v>
      </c>
      <c r="D5" t="s">
        <v>178</v>
      </c>
      <c r="E5" t="s">
        <v>179</v>
      </c>
      <c r="F5" t="s">
        <v>180</v>
      </c>
      <c r="G5">
        <f t="shared" si="0"/>
        <v>46.800361111111108</v>
      </c>
      <c r="H5">
        <f t="shared" si="1"/>
        <v>7.2150555555555558</v>
      </c>
      <c r="I5" t="str">
        <f t="shared" si="2"/>
        <v>46</v>
      </c>
      <c r="J5" t="str">
        <f t="shared" si="3"/>
        <v>48</v>
      </c>
      <c r="K5" t="str">
        <f t="shared" si="4"/>
        <v>01.3</v>
      </c>
      <c r="L5" t="str">
        <f t="shared" si="5"/>
        <v>07</v>
      </c>
      <c r="M5" t="str">
        <f t="shared" si="6"/>
        <v>12</v>
      </c>
      <c r="N5" t="str">
        <f t="shared" si="7"/>
        <v>54.2</v>
      </c>
    </row>
    <row r="6" spans="1:14">
      <c r="A6" t="s">
        <v>279</v>
      </c>
      <c r="B6">
        <v>1</v>
      </c>
      <c r="C6">
        <v>5.0250000000000004</v>
      </c>
      <c r="D6" t="s">
        <v>342</v>
      </c>
      <c r="E6" t="s">
        <v>343</v>
      </c>
      <c r="F6" t="s">
        <v>344</v>
      </c>
      <c r="G6">
        <f t="shared" si="0"/>
        <v>47.286444444444442</v>
      </c>
      <c r="H6">
        <f t="shared" si="1"/>
        <v>8.0066666666666659</v>
      </c>
      <c r="I6" t="str">
        <f t="shared" si="2"/>
        <v>47</v>
      </c>
      <c r="J6" t="str">
        <f t="shared" si="3"/>
        <v>17</v>
      </c>
      <c r="K6" t="str">
        <f t="shared" si="4"/>
        <v>11.2</v>
      </c>
      <c r="L6" t="str">
        <f t="shared" si="5"/>
        <v>08</v>
      </c>
      <c r="M6" t="str">
        <f t="shared" si="6"/>
        <v>00</v>
      </c>
      <c r="N6" t="str">
        <f t="shared" si="7"/>
        <v>24.0</v>
      </c>
    </row>
    <row r="7" spans="1:14">
      <c r="A7" t="s">
        <v>279</v>
      </c>
      <c r="B7">
        <v>1</v>
      </c>
      <c r="C7">
        <v>5.0090000000000003</v>
      </c>
      <c r="D7" t="s">
        <v>310</v>
      </c>
      <c r="E7" t="s">
        <v>311</v>
      </c>
      <c r="F7" t="s">
        <v>312</v>
      </c>
      <c r="G7">
        <f t="shared" si="0"/>
        <v>47.254305555555554</v>
      </c>
      <c r="H7">
        <f t="shared" si="1"/>
        <v>7.8178611111111111</v>
      </c>
      <c r="I7" t="str">
        <f t="shared" si="2"/>
        <v>47</v>
      </c>
      <c r="J7" t="str">
        <f t="shared" si="3"/>
        <v>15</v>
      </c>
      <c r="K7" t="str">
        <f t="shared" si="4"/>
        <v>15.5</v>
      </c>
      <c r="L7" t="str">
        <f t="shared" si="5"/>
        <v>07</v>
      </c>
      <c r="M7" t="str">
        <f t="shared" si="6"/>
        <v>49</v>
      </c>
      <c r="N7" t="str">
        <f t="shared" si="7"/>
        <v>04.3</v>
      </c>
    </row>
    <row r="8" spans="1:14">
      <c r="A8">
        <v>2</v>
      </c>
      <c r="B8">
        <v>3</v>
      </c>
      <c r="C8">
        <v>8.0009999999999994</v>
      </c>
      <c r="D8" t="s">
        <v>199</v>
      </c>
      <c r="E8" t="s">
        <v>200</v>
      </c>
      <c r="F8" t="s">
        <v>201</v>
      </c>
      <c r="G8">
        <f t="shared" si="0"/>
        <v>46.932499999999997</v>
      </c>
      <c r="H8">
        <f t="shared" si="1"/>
        <v>7.125111111111111</v>
      </c>
      <c r="I8" t="str">
        <f t="shared" si="2"/>
        <v>46</v>
      </c>
      <c r="J8" t="str">
        <f t="shared" si="3"/>
        <v>55</v>
      </c>
      <c r="K8" t="str">
        <f t="shared" si="4"/>
        <v>57.0</v>
      </c>
      <c r="L8" t="str">
        <f t="shared" si="5"/>
        <v>07</v>
      </c>
      <c r="M8" t="str">
        <f t="shared" si="6"/>
        <v>07</v>
      </c>
      <c r="N8" t="str">
        <f t="shared" si="7"/>
        <v>30.4</v>
      </c>
    </row>
    <row r="9" spans="1:14">
      <c r="A9">
        <v>2</v>
      </c>
      <c r="B9">
        <v>3</v>
      </c>
      <c r="C9">
        <v>1.0169999999999999</v>
      </c>
      <c r="D9" t="s">
        <v>144</v>
      </c>
      <c r="E9" t="s">
        <v>145</v>
      </c>
      <c r="F9" t="s">
        <v>146</v>
      </c>
      <c r="G9">
        <f t="shared" si="0"/>
        <v>46.91663888888889</v>
      </c>
      <c r="H9">
        <f t="shared" si="1"/>
        <v>7.2574722222222219</v>
      </c>
      <c r="I9" t="str">
        <f t="shared" si="2"/>
        <v>46</v>
      </c>
      <c r="J9" t="str">
        <f t="shared" si="3"/>
        <v>54</v>
      </c>
      <c r="K9" t="str">
        <f t="shared" si="4"/>
        <v>59.9</v>
      </c>
      <c r="L9" t="str">
        <f t="shared" si="5"/>
        <v>07</v>
      </c>
      <c r="M9" t="str">
        <f t="shared" si="6"/>
        <v>15</v>
      </c>
      <c r="N9" t="str">
        <f t="shared" si="7"/>
        <v>26.9</v>
      </c>
    </row>
    <row r="10" spans="1:14">
      <c r="A10">
        <v>2</v>
      </c>
      <c r="B10">
        <v>3</v>
      </c>
      <c r="C10">
        <v>9.01</v>
      </c>
      <c r="D10" t="s">
        <v>226</v>
      </c>
      <c r="E10" t="s">
        <v>227</v>
      </c>
      <c r="F10" t="s">
        <v>228</v>
      </c>
      <c r="G10">
        <f t="shared" si="0"/>
        <v>47.151472222222225</v>
      </c>
      <c r="H10">
        <f t="shared" si="1"/>
        <v>7.0044444444444443</v>
      </c>
      <c r="I10" t="str">
        <f t="shared" si="2"/>
        <v>47</v>
      </c>
      <c r="J10" t="str">
        <f t="shared" si="3"/>
        <v>09</v>
      </c>
      <c r="K10" t="str">
        <f t="shared" si="4"/>
        <v>05.3</v>
      </c>
      <c r="L10" t="str">
        <f t="shared" si="5"/>
        <v>07</v>
      </c>
      <c r="M10" t="str">
        <f t="shared" si="6"/>
        <v>00</v>
      </c>
      <c r="N10" t="str">
        <f t="shared" si="7"/>
        <v>16.0</v>
      </c>
    </row>
    <row r="11" spans="1:14">
      <c r="A11">
        <v>2</v>
      </c>
      <c r="B11">
        <v>3</v>
      </c>
      <c r="C11">
        <v>7.0010000000000003</v>
      </c>
      <c r="D11" t="s">
        <v>184</v>
      </c>
      <c r="E11" t="s">
        <v>185</v>
      </c>
      <c r="F11" t="s">
        <v>186</v>
      </c>
      <c r="G11">
        <f t="shared" si="0"/>
        <v>46.888638888888892</v>
      </c>
      <c r="H11">
        <f t="shared" si="1"/>
        <v>6.7442777777777776</v>
      </c>
      <c r="I11" t="str">
        <f t="shared" si="2"/>
        <v>46</v>
      </c>
      <c r="J11" t="str">
        <f t="shared" si="3"/>
        <v>53</v>
      </c>
      <c r="K11" t="str">
        <f t="shared" si="4"/>
        <v>19.1</v>
      </c>
      <c r="L11" t="str">
        <f t="shared" si="5"/>
        <v>06</v>
      </c>
      <c r="M11" t="str">
        <f t="shared" si="6"/>
        <v>44</v>
      </c>
      <c r="N11" t="str">
        <f t="shared" si="7"/>
        <v>39.4</v>
      </c>
    </row>
    <row r="12" spans="1:14">
      <c r="A12">
        <v>2</v>
      </c>
      <c r="B12">
        <v>2</v>
      </c>
      <c r="C12">
        <v>1.018</v>
      </c>
      <c r="D12" t="s">
        <v>16</v>
      </c>
      <c r="E12" t="s">
        <v>17</v>
      </c>
      <c r="F12" t="s">
        <v>18</v>
      </c>
      <c r="G12">
        <f t="shared" si="0"/>
        <v>47.012305555555557</v>
      </c>
      <c r="H12">
        <f t="shared" si="1"/>
        <v>7.5034722222222223</v>
      </c>
      <c r="I12" t="str">
        <f t="shared" si="2"/>
        <v>47</v>
      </c>
      <c r="J12" t="str">
        <f t="shared" si="3"/>
        <v>00</v>
      </c>
      <c r="K12" t="str">
        <f t="shared" si="4"/>
        <v>44.3</v>
      </c>
      <c r="L12" t="str">
        <f t="shared" si="5"/>
        <v>07</v>
      </c>
      <c r="M12" t="str">
        <f t="shared" si="6"/>
        <v>30</v>
      </c>
      <c r="N12" t="str">
        <f t="shared" si="7"/>
        <v>12.5</v>
      </c>
    </row>
    <row r="13" spans="1:14">
      <c r="A13">
        <v>2</v>
      </c>
      <c r="B13">
        <v>3</v>
      </c>
      <c r="C13">
        <v>7.0069999999999997</v>
      </c>
      <c r="D13" t="s">
        <v>196</v>
      </c>
      <c r="E13" t="s">
        <v>197</v>
      </c>
      <c r="F13" t="s">
        <v>198</v>
      </c>
      <c r="G13">
        <f t="shared" si="0"/>
        <v>47.008277777777778</v>
      </c>
      <c r="H13">
        <f t="shared" si="1"/>
        <v>7.0092499999999998</v>
      </c>
      <c r="I13" t="str">
        <f t="shared" si="2"/>
        <v>47</v>
      </c>
      <c r="J13" t="str">
        <f t="shared" si="3"/>
        <v>00</v>
      </c>
      <c r="K13" t="str">
        <f t="shared" si="4"/>
        <v>29.8</v>
      </c>
      <c r="L13" t="str">
        <f t="shared" si="5"/>
        <v>07</v>
      </c>
      <c r="M13" t="str">
        <f t="shared" si="6"/>
        <v>00</v>
      </c>
      <c r="N13" t="str">
        <f t="shared" si="7"/>
        <v>33.3</v>
      </c>
    </row>
    <row r="14" spans="1:14">
      <c r="A14" t="s">
        <v>279</v>
      </c>
      <c r="B14">
        <v>1</v>
      </c>
      <c r="C14">
        <v>5.0170000000000003</v>
      </c>
      <c r="D14" t="s">
        <v>329</v>
      </c>
      <c r="E14" t="s">
        <v>330</v>
      </c>
      <c r="F14" t="s">
        <v>331</v>
      </c>
      <c r="G14">
        <f t="shared" si="0"/>
        <v>47.304444444444442</v>
      </c>
      <c r="H14">
        <f t="shared" si="1"/>
        <v>7.8762777777777782</v>
      </c>
      <c r="I14" t="str">
        <f t="shared" si="2"/>
        <v>47</v>
      </c>
      <c r="J14" t="str">
        <f t="shared" si="3"/>
        <v>18</v>
      </c>
      <c r="K14" t="str">
        <f t="shared" si="4"/>
        <v>16.0</v>
      </c>
      <c r="L14" t="str">
        <f t="shared" si="5"/>
        <v>07</v>
      </c>
      <c r="M14" t="str">
        <f t="shared" si="6"/>
        <v>52</v>
      </c>
      <c r="N14" t="str">
        <f t="shared" si="7"/>
        <v>34.6</v>
      </c>
    </row>
    <row r="15" spans="1:14">
      <c r="A15">
        <v>2</v>
      </c>
      <c r="B15">
        <v>3</v>
      </c>
      <c r="C15">
        <v>2.0030000000000001</v>
      </c>
      <c r="D15" t="s">
        <v>157</v>
      </c>
      <c r="E15" t="s">
        <v>158</v>
      </c>
      <c r="F15" t="s">
        <v>159</v>
      </c>
      <c r="G15">
        <f t="shared" si="0"/>
        <v>46.74133333333333</v>
      </c>
      <c r="H15">
        <f t="shared" si="1"/>
        <v>7.5939722222222219</v>
      </c>
      <c r="I15" t="str">
        <f t="shared" si="2"/>
        <v>46</v>
      </c>
      <c r="J15" t="str">
        <f t="shared" si="3"/>
        <v>44</v>
      </c>
      <c r="K15" t="str">
        <f t="shared" si="4"/>
        <v>28.8</v>
      </c>
      <c r="L15" t="str">
        <f t="shared" si="5"/>
        <v>07</v>
      </c>
      <c r="M15" t="str">
        <f t="shared" si="6"/>
        <v>35</v>
      </c>
      <c r="N15" t="str">
        <f t="shared" si="7"/>
        <v>38.3</v>
      </c>
    </row>
    <row r="16" spans="1:14">
      <c r="A16" t="s">
        <v>279</v>
      </c>
      <c r="B16">
        <v>1</v>
      </c>
      <c r="C16">
        <v>5.0069999999999997</v>
      </c>
      <c r="D16" t="s">
        <v>304</v>
      </c>
      <c r="E16" t="s">
        <v>305</v>
      </c>
      <c r="F16" t="s">
        <v>306</v>
      </c>
      <c r="G16">
        <f t="shared" si="0"/>
        <v>47.367055555555552</v>
      </c>
      <c r="H16">
        <f t="shared" si="1"/>
        <v>7.8935833333333338</v>
      </c>
      <c r="I16" t="str">
        <f t="shared" si="2"/>
        <v>47</v>
      </c>
      <c r="J16" t="str">
        <f t="shared" si="3"/>
        <v>22</v>
      </c>
      <c r="K16" t="str">
        <f t="shared" si="4"/>
        <v>01.4</v>
      </c>
      <c r="L16" t="str">
        <f t="shared" si="5"/>
        <v>07</v>
      </c>
      <c r="M16" t="str">
        <f t="shared" si="6"/>
        <v>53</v>
      </c>
      <c r="N16" t="str">
        <f t="shared" si="7"/>
        <v>36.9</v>
      </c>
    </row>
    <row r="17" spans="1:14">
      <c r="A17">
        <v>2</v>
      </c>
      <c r="B17">
        <v>3</v>
      </c>
      <c r="C17">
        <v>1.0029999999999999</v>
      </c>
      <c r="D17" t="s">
        <v>129</v>
      </c>
      <c r="E17" t="s">
        <v>130</v>
      </c>
      <c r="F17" t="s">
        <v>131</v>
      </c>
      <c r="G17">
        <f t="shared" si="0"/>
        <v>46.708277777777781</v>
      </c>
      <c r="H17">
        <f t="shared" si="1"/>
        <v>7.6481111111111115</v>
      </c>
      <c r="I17" t="str">
        <f t="shared" si="2"/>
        <v>46</v>
      </c>
      <c r="J17" t="str">
        <f t="shared" si="3"/>
        <v>42</v>
      </c>
      <c r="K17" t="str">
        <f t="shared" si="4"/>
        <v>29.8</v>
      </c>
      <c r="L17" t="str">
        <f t="shared" si="5"/>
        <v>07</v>
      </c>
      <c r="M17" t="str">
        <f t="shared" si="6"/>
        <v>38</v>
      </c>
      <c r="N17" t="str">
        <f t="shared" si="7"/>
        <v>53.2</v>
      </c>
    </row>
    <row r="18" spans="1:14">
      <c r="A18">
        <v>2</v>
      </c>
      <c r="B18">
        <v>2</v>
      </c>
      <c r="C18">
        <v>2.004</v>
      </c>
      <c r="D18" t="s">
        <v>23</v>
      </c>
      <c r="E18" t="s">
        <v>24</v>
      </c>
      <c r="F18" t="s">
        <v>25</v>
      </c>
      <c r="G18">
        <f t="shared" si="0"/>
        <v>46.830138888888889</v>
      </c>
      <c r="H18">
        <f t="shared" si="1"/>
        <v>7.6797222222222219</v>
      </c>
      <c r="I18" t="str">
        <f t="shared" si="2"/>
        <v>46</v>
      </c>
      <c r="J18" t="str">
        <f t="shared" si="3"/>
        <v>49</v>
      </c>
      <c r="K18" t="str">
        <f t="shared" si="4"/>
        <v>48.5</v>
      </c>
      <c r="L18" t="str">
        <f t="shared" si="5"/>
        <v>07</v>
      </c>
      <c r="M18" t="str">
        <f t="shared" si="6"/>
        <v>40</v>
      </c>
      <c r="N18" t="str">
        <f t="shared" si="7"/>
        <v>47.0</v>
      </c>
    </row>
    <row r="19" spans="1:14">
      <c r="A19">
        <v>2</v>
      </c>
      <c r="B19">
        <v>2</v>
      </c>
      <c r="C19">
        <v>2.0049999999999999</v>
      </c>
      <c r="D19" t="s">
        <v>26</v>
      </c>
      <c r="E19" t="s">
        <v>27</v>
      </c>
      <c r="F19" t="s">
        <v>28</v>
      </c>
      <c r="G19">
        <f t="shared" si="0"/>
        <v>46.830694444444447</v>
      </c>
      <c r="H19">
        <f t="shared" si="1"/>
        <v>7.68</v>
      </c>
      <c r="I19" t="str">
        <f t="shared" si="2"/>
        <v>46</v>
      </c>
      <c r="J19" t="str">
        <f t="shared" si="3"/>
        <v>49</v>
      </c>
      <c r="K19" t="str">
        <f t="shared" si="4"/>
        <v>50.5</v>
      </c>
      <c r="L19" t="str">
        <f t="shared" si="5"/>
        <v>07</v>
      </c>
      <c r="M19" t="str">
        <f t="shared" si="6"/>
        <v>40</v>
      </c>
      <c r="N19" t="str">
        <f t="shared" si="7"/>
        <v>48.0</v>
      </c>
    </row>
    <row r="20" spans="1:14">
      <c r="A20">
        <v>2</v>
      </c>
      <c r="B20">
        <v>3</v>
      </c>
      <c r="C20">
        <v>7.0019999999999998</v>
      </c>
      <c r="D20" t="s">
        <v>187</v>
      </c>
      <c r="E20" t="s">
        <v>188</v>
      </c>
      <c r="F20" t="s">
        <v>189</v>
      </c>
      <c r="G20">
        <f t="shared" si="0"/>
        <v>46.983055555555552</v>
      </c>
      <c r="H20">
        <f t="shared" si="1"/>
        <v>6.8554166666666667</v>
      </c>
      <c r="I20" t="str">
        <f t="shared" si="2"/>
        <v>46</v>
      </c>
      <c r="J20" t="str">
        <f t="shared" si="3"/>
        <v>58</v>
      </c>
      <c r="K20" t="str">
        <f t="shared" si="4"/>
        <v>59.0</v>
      </c>
      <c r="L20" t="str">
        <f t="shared" si="5"/>
        <v>06</v>
      </c>
      <c r="M20" t="str">
        <f t="shared" si="6"/>
        <v>51</v>
      </c>
      <c r="N20" t="str">
        <f t="shared" si="7"/>
        <v>19.5</v>
      </c>
    </row>
    <row r="21" spans="1:14">
      <c r="A21">
        <v>2</v>
      </c>
      <c r="B21">
        <v>3</v>
      </c>
      <c r="C21">
        <v>1.0049999999999999</v>
      </c>
      <c r="D21" t="s">
        <v>132</v>
      </c>
      <c r="E21" t="s">
        <v>133</v>
      </c>
      <c r="F21" t="s">
        <v>134</v>
      </c>
      <c r="G21">
        <f t="shared" si="0"/>
        <v>46.875166666666665</v>
      </c>
      <c r="H21">
        <f t="shared" si="1"/>
        <v>7.5651944444444448</v>
      </c>
      <c r="I21" t="str">
        <f t="shared" si="2"/>
        <v>46</v>
      </c>
      <c r="J21" t="str">
        <f t="shared" si="3"/>
        <v>52</v>
      </c>
      <c r="K21" t="str">
        <f t="shared" si="4"/>
        <v>30.6</v>
      </c>
      <c r="L21" t="str">
        <f t="shared" si="5"/>
        <v>07</v>
      </c>
      <c r="M21" t="str">
        <f t="shared" si="6"/>
        <v>33</v>
      </c>
      <c r="N21" t="str">
        <f t="shared" si="7"/>
        <v>54.7</v>
      </c>
    </row>
    <row r="22" spans="1:14">
      <c r="A22">
        <v>2</v>
      </c>
      <c r="B22">
        <v>3</v>
      </c>
      <c r="C22">
        <v>8.0020000000000007</v>
      </c>
      <c r="D22" t="s">
        <v>202</v>
      </c>
      <c r="E22" t="s">
        <v>203</v>
      </c>
      <c r="F22" t="s">
        <v>204</v>
      </c>
      <c r="G22">
        <f t="shared" si="0"/>
        <v>46.870583333333336</v>
      </c>
      <c r="H22">
        <f t="shared" si="1"/>
        <v>7.1309166666666668</v>
      </c>
      <c r="I22" t="str">
        <f t="shared" si="2"/>
        <v>46</v>
      </c>
      <c r="J22" t="str">
        <f t="shared" si="3"/>
        <v>52</v>
      </c>
      <c r="K22" t="str">
        <f t="shared" si="4"/>
        <v>14.1</v>
      </c>
      <c r="L22" t="str">
        <f t="shared" si="5"/>
        <v>07</v>
      </c>
      <c r="M22" t="str">
        <f t="shared" si="6"/>
        <v>07</v>
      </c>
      <c r="N22" t="str">
        <f t="shared" si="7"/>
        <v>51.3</v>
      </c>
    </row>
    <row r="23" spans="1:14">
      <c r="A23" t="s">
        <v>279</v>
      </c>
      <c r="B23">
        <v>1</v>
      </c>
      <c r="C23">
        <v>1.002</v>
      </c>
      <c r="D23" t="s">
        <v>255</v>
      </c>
      <c r="E23" t="s">
        <v>256</v>
      </c>
      <c r="F23" t="s">
        <v>257</v>
      </c>
      <c r="G23">
        <f t="shared" si="0"/>
        <v>47.362333333333332</v>
      </c>
      <c r="H23">
        <f t="shared" si="1"/>
        <v>7.9253611111111111</v>
      </c>
      <c r="I23" t="str">
        <f t="shared" si="2"/>
        <v>47</v>
      </c>
      <c r="J23" t="str">
        <f t="shared" si="3"/>
        <v>21</v>
      </c>
      <c r="K23" t="str">
        <f t="shared" si="4"/>
        <v>44.4</v>
      </c>
      <c r="L23" t="str">
        <f t="shared" si="5"/>
        <v>07</v>
      </c>
      <c r="M23" t="str">
        <f t="shared" si="6"/>
        <v>55</v>
      </c>
      <c r="N23" t="str">
        <f t="shared" si="7"/>
        <v>31.3</v>
      </c>
    </row>
    <row r="24" spans="1:14">
      <c r="A24">
        <v>2</v>
      </c>
      <c r="B24">
        <v>2</v>
      </c>
      <c r="C24">
        <v>3.0179999999999998</v>
      </c>
      <c r="D24" t="s">
        <v>68</v>
      </c>
      <c r="E24" t="s">
        <v>69</v>
      </c>
      <c r="F24" t="s">
        <v>70</v>
      </c>
      <c r="G24">
        <f t="shared" si="0"/>
        <v>47.237499999999997</v>
      </c>
      <c r="H24">
        <f t="shared" si="1"/>
        <v>7.5291666666666668</v>
      </c>
      <c r="I24" t="str">
        <f t="shared" si="2"/>
        <v>47</v>
      </c>
      <c r="J24" t="str">
        <f t="shared" si="3"/>
        <v>14</v>
      </c>
      <c r="K24" t="str">
        <f t="shared" si="4"/>
        <v>15.0</v>
      </c>
      <c r="L24" t="str">
        <f t="shared" si="5"/>
        <v>07</v>
      </c>
      <c r="M24" t="str">
        <f t="shared" si="6"/>
        <v>31</v>
      </c>
      <c r="N24" t="str">
        <f t="shared" si="7"/>
        <v>45.0</v>
      </c>
    </row>
    <row r="25" spans="1:14">
      <c r="A25" t="s">
        <v>279</v>
      </c>
      <c r="B25">
        <v>1</v>
      </c>
      <c r="C25">
        <v>4.0019999999999998</v>
      </c>
      <c r="D25" t="s">
        <v>295</v>
      </c>
      <c r="E25" t="s">
        <v>296</v>
      </c>
      <c r="F25" t="s">
        <v>297</v>
      </c>
      <c r="G25">
        <f t="shared" si="0"/>
        <v>47.168638888888886</v>
      </c>
      <c r="H25">
        <f t="shared" si="1"/>
        <v>8.1030833333333341</v>
      </c>
      <c r="I25" t="str">
        <f t="shared" si="2"/>
        <v>47</v>
      </c>
      <c r="J25" t="str">
        <f t="shared" si="3"/>
        <v>10</v>
      </c>
      <c r="K25" t="str">
        <f t="shared" si="4"/>
        <v>07.1</v>
      </c>
      <c r="L25" t="str">
        <f t="shared" si="5"/>
        <v>08</v>
      </c>
      <c r="M25" t="str">
        <f t="shared" si="6"/>
        <v>06</v>
      </c>
      <c r="N25" t="str">
        <f t="shared" si="7"/>
        <v>11.1</v>
      </c>
    </row>
    <row r="26" spans="1:14">
      <c r="A26">
        <v>2</v>
      </c>
      <c r="B26">
        <v>2</v>
      </c>
      <c r="C26">
        <v>3.0110000000000001</v>
      </c>
      <c r="D26" t="s">
        <v>50</v>
      </c>
      <c r="E26" t="s">
        <v>51</v>
      </c>
      <c r="F26" t="s">
        <v>52</v>
      </c>
      <c r="G26">
        <f t="shared" si="0"/>
        <v>47.112611111111114</v>
      </c>
      <c r="H26">
        <f t="shared" si="1"/>
        <v>7.6674444444444445</v>
      </c>
      <c r="I26" t="str">
        <f t="shared" si="2"/>
        <v>47</v>
      </c>
      <c r="J26" t="str">
        <f t="shared" si="3"/>
        <v>06</v>
      </c>
      <c r="K26" t="str">
        <f t="shared" si="4"/>
        <v>45.4</v>
      </c>
      <c r="L26" t="str">
        <f t="shared" si="5"/>
        <v>07</v>
      </c>
      <c r="M26" t="str">
        <f t="shared" si="6"/>
        <v>40</v>
      </c>
      <c r="N26" t="str">
        <f t="shared" si="7"/>
        <v>02.8</v>
      </c>
    </row>
    <row r="27" spans="1:14">
      <c r="A27">
        <v>2</v>
      </c>
      <c r="B27">
        <v>2</v>
      </c>
      <c r="C27">
        <v>3.0190000000000001</v>
      </c>
      <c r="D27" t="s">
        <v>71</v>
      </c>
      <c r="E27" t="s">
        <v>72</v>
      </c>
      <c r="F27" t="s">
        <v>73</v>
      </c>
      <c r="G27">
        <f t="shared" si="0"/>
        <v>47.268250000000002</v>
      </c>
      <c r="H27">
        <f t="shared" si="1"/>
        <v>7.7055277777777782</v>
      </c>
      <c r="I27" t="str">
        <f t="shared" si="2"/>
        <v>47</v>
      </c>
      <c r="J27" t="str">
        <f t="shared" si="3"/>
        <v>16</v>
      </c>
      <c r="K27" t="str">
        <f t="shared" si="4"/>
        <v>05.7</v>
      </c>
      <c r="L27" t="str">
        <f t="shared" si="5"/>
        <v>07</v>
      </c>
      <c r="M27" t="str">
        <f t="shared" si="6"/>
        <v>42</v>
      </c>
      <c r="N27" t="str">
        <f t="shared" si="7"/>
        <v>19.9</v>
      </c>
    </row>
    <row r="28" spans="1:14">
      <c r="A28">
        <v>2</v>
      </c>
      <c r="B28">
        <v>2</v>
      </c>
      <c r="C28">
        <v>3.0129999999999999</v>
      </c>
      <c r="D28" t="s">
        <v>53</v>
      </c>
      <c r="E28" t="s">
        <v>54</v>
      </c>
      <c r="F28" t="s">
        <v>55</v>
      </c>
      <c r="G28">
        <f t="shared" si="0"/>
        <v>47.10436111111111</v>
      </c>
      <c r="H28">
        <f t="shared" si="1"/>
        <v>7.6685277777777774</v>
      </c>
      <c r="I28" t="str">
        <f t="shared" si="2"/>
        <v>47</v>
      </c>
      <c r="J28" t="str">
        <f t="shared" si="3"/>
        <v>06</v>
      </c>
      <c r="K28" t="str">
        <f t="shared" si="4"/>
        <v>15.7</v>
      </c>
      <c r="L28" t="str">
        <f t="shared" si="5"/>
        <v>07</v>
      </c>
      <c r="M28" t="str">
        <f t="shared" si="6"/>
        <v>40</v>
      </c>
      <c r="N28" t="str">
        <f t="shared" si="7"/>
        <v>06.7</v>
      </c>
    </row>
    <row r="29" spans="1:14">
      <c r="A29">
        <v>2</v>
      </c>
      <c r="B29">
        <v>2</v>
      </c>
      <c r="C29">
        <v>3.0049999999999999</v>
      </c>
      <c r="D29" t="s">
        <v>37</v>
      </c>
      <c r="E29" t="s">
        <v>38</v>
      </c>
      <c r="F29" t="s">
        <v>39</v>
      </c>
      <c r="G29">
        <f t="shared" si="0"/>
        <v>47.074249999999999</v>
      </c>
      <c r="H29">
        <f t="shared" si="1"/>
        <v>7.5378333333333334</v>
      </c>
      <c r="I29" t="str">
        <f t="shared" si="2"/>
        <v>47</v>
      </c>
      <c r="J29" t="str">
        <f t="shared" si="3"/>
        <v>04</v>
      </c>
      <c r="K29" t="str">
        <f t="shared" si="4"/>
        <v>27.3</v>
      </c>
      <c r="L29" t="str">
        <f t="shared" si="5"/>
        <v>07</v>
      </c>
      <c r="M29" t="str">
        <f t="shared" si="6"/>
        <v>32</v>
      </c>
      <c r="N29" t="str">
        <f t="shared" si="7"/>
        <v>16.2</v>
      </c>
    </row>
    <row r="30" spans="1:14">
      <c r="A30">
        <v>2</v>
      </c>
      <c r="B30">
        <v>2</v>
      </c>
      <c r="C30">
        <v>3.0089999999999999</v>
      </c>
      <c r="D30" t="s">
        <v>49</v>
      </c>
      <c r="E30" t="s">
        <v>1</v>
      </c>
      <c r="F30" t="s">
        <v>2</v>
      </c>
      <c r="G30">
        <f t="shared" si="0"/>
        <v>47.012611111111113</v>
      </c>
      <c r="H30">
        <f t="shared" si="1"/>
        <v>7.5030277777777776</v>
      </c>
      <c r="I30" t="str">
        <f t="shared" si="2"/>
        <v>47</v>
      </c>
      <c r="J30" t="str">
        <f t="shared" si="3"/>
        <v>00</v>
      </c>
      <c r="K30" t="str">
        <f t="shared" si="4"/>
        <v>45.4</v>
      </c>
      <c r="L30" t="str">
        <f t="shared" si="5"/>
        <v>07</v>
      </c>
      <c r="M30" t="str">
        <f t="shared" si="6"/>
        <v>30</v>
      </c>
      <c r="N30" t="str">
        <f t="shared" si="7"/>
        <v>10.9</v>
      </c>
    </row>
    <row r="31" spans="1:14">
      <c r="A31" t="s">
        <v>279</v>
      </c>
      <c r="B31">
        <v>1</v>
      </c>
      <c r="C31">
        <v>5.016</v>
      </c>
      <c r="D31" t="s">
        <v>328</v>
      </c>
      <c r="E31" t="s">
        <v>299</v>
      </c>
      <c r="F31" t="s">
        <v>300</v>
      </c>
      <c r="G31">
        <f t="shared" si="0"/>
        <v>47.333555555555556</v>
      </c>
      <c r="H31">
        <f t="shared" si="1"/>
        <v>8.0546944444444453</v>
      </c>
      <c r="I31" t="str">
        <f t="shared" si="2"/>
        <v>47</v>
      </c>
      <c r="J31" t="str">
        <f t="shared" si="3"/>
        <v>20</v>
      </c>
      <c r="K31" t="str">
        <f t="shared" si="4"/>
        <v>00.8</v>
      </c>
      <c r="L31" t="str">
        <f t="shared" si="5"/>
        <v>08</v>
      </c>
      <c r="M31" t="str">
        <f t="shared" si="6"/>
        <v>03</v>
      </c>
      <c r="N31" t="str">
        <f t="shared" si="7"/>
        <v>16.9</v>
      </c>
    </row>
    <row r="32" spans="1:14">
      <c r="A32" t="s">
        <v>279</v>
      </c>
      <c r="B32">
        <v>1</v>
      </c>
      <c r="C32">
        <v>5.0030000000000001</v>
      </c>
      <c r="D32" t="s">
        <v>298</v>
      </c>
      <c r="E32" t="s">
        <v>299</v>
      </c>
      <c r="F32" t="s">
        <v>300</v>
      </c>
      <c r="G32">
        <f t="shared" si="0"/>
        <v>47.333555555555556</v>
      </c>
      <c r="H32">
        <f t="shared" si="1"/>
        <v>8.0546944444444453</v>
      </c>
      <c r="I32" t="str">
        <f t="shared" si="2"/>
        <v>47</v>
      </c>
      <c r="J32" t="str">
        <f t="shared" si="3"/>
        <v>20</v>
      </c>
      <c r="K32" t="str">
        <f t="shared" si="4"/>
        <v>00.8</v>
      </c>
      <c r="L32" t="str">
        <f t="shared" si="5"/>
        <v>08</v>
      </c>
      <c r="M32" t="str">
        <f t="shared" si="6"/>
        <v>03</v>
      </c>
      <c r="N32" t="str">
        <f t="shared" si="7"/>
        <v>16.9</v>
      </c>
    </row>
    <row r="33" spans="1:14">
      <c r="A33" t="s">
        <v>279</v>
      </c>
      <c r="B33">
        <v>1</v>
      </c>
      <c r="C33">
        <v>5.0209999999999999</v>
      </c>
      <c r="D33" t="s">
        <v>337</v>
      </c>
      <c r="E33" t="s">
        <v>323</v>
      </c>
      <c r="F33" t="s">
        <v>324</v>
      </c>
      <c r="G33">
        <f t="shared" si="0"/>
        <v>47.298916666666663</v>
      </c>
      <c r="H33">
        <f t="shared" si="1"/>
        <v>7.8757222222222225</v>
      </c>
      <c r="I33" t="str">
        <f t="shared" si="2"/>
        <v>47</v>
      </c>
      <c r="J33" t="str">
        <f t="shared" si="3"/>
        <v>17</v>
      </c>
      <c r="K33" t="str">
        <f t="shared" si="4"/>
        <v>56.1</v>
      </c>
      <c r="L33" t="str">
        <f t="shared" si="5"/>
        <v>07</v>
      </c>
      <c r="M33" t="str">
        <f t="shared" si="6"/>
        <v>52</v>
      </c>
      <c r="N33" t="str">
        <f t="shared" si="7"/>
        <v>32.6</v>
      </c>
    </row>
    <row r="34" spans="1:14">
      <c r="A34">
        <v>2</v>
      </c>
      <c r="B34">
        <v>2</v>
      </c>
      <c r="C34">
        <v>1.0069999999999999</v>
      </c>
      <c r="D34" t="s">
        <v>0</v>
      </c>
      <c r="E34" t="s">
        <v>1</v>
      </c>
      <c r="F34" t="s">
        <v>2</v>
      </c>
      <c r="G34">
        <f t="shared" ref="G34:G65" si="8">(((K34/60)+J34)/60)+I34</f>
        <v>47.012611111111113</v>
      </c>
      <c r="H34">
        <f t="shared" ref="H34:H65" si="9">(((N34/60)+M34)/60)+L34</f>
        <v>7.5030277777777776</v>
      </c>
      <c r="I34" t="str">
        <f t="shared" ref="I34:I65" si="10">LEFT(E34,2)</f>
        <v>47</v>
      </c>
      <c r="J34" t="str">
        <f t="shared" ref="J34:J65" si="11">MID(E34,3,2)</f>
        <v>00</v>
      </c>
      <c r="K34" t="str">
        <f t="shared" ref="K34:K65" si="12">REPLACE(RIGHT(E34,4),3,1,".")</f>
        <v>45.4</v>
      </c>
      <c r="L34" t="str">
        <f t="shared" ref="L34:L65" si="13">LEFT(F34,2)</f>
        <v>07</v>
      </c>
      <c r="M34" t="str">
        <f t="shared" ref="M34:M65" si="14">MID(F34,3,2)</f>
        <v>30</v>
      </c>
      <c r="N34" t="str">
        <f t="shared" ref="N34:N65" si="15">REPLACE(RIGHT(F34,4),3,1,".")</f>
        <v>10.9</v>
      </c>
    </row>
    <row r="35" spans="1:14">
      <c r="A35">
        <v>2</v>
      </c>
      <c r="B35">
        <v>3</v>
      </c>
      <c r="C35">
        <v>9.0120000000000005</v>
      </c>
      <c r="D35" t="s">
        <v>232</v>
      </c>
      <c r="E35" t="s">
        <v>230</v>
      </c>
      <c r="F35" t="s">
        <v>231</v>
      </c>
      <c r="G35">
        <f t="shared" si="8"/>
        <v>47.213722222222223</v>
      </c>
      <c r="H35">
        <f t="shared" si="9"/>
        <v>7.0606944444444446</v>
      </c>
      <c r="I35" t="str">
        <f t="shared" si="10"/>
        <v>47</v>
      </c>
      <c r="J35" t="str">
        <f t="shared" si="11"/>
        <v>12</v>
      </c>
      <c r="K35" t="str">
        <f t="shared" si="12"/>
        <v>49.4</v>
      </c>
      <c r="L35" t="str">
        <f t="shared" si="13"/>
        <v>07</v>
      </c>
      <c r="M35" t="str">
        <f t="shared" si="14"/>
        <v>03</v>
      </c>
      <c r="N35" t="str">
        <f t="shared" si="15"/>
        <v>38.5</v>
      </c>
    </row>
    <row r="36" spans="1:14">
      <c r="A36" t="s">
        <v>279</v>
      </c>
      <c r="B36">
        <v>1</v>
      </c>
      <c r="C36">
        <v>5.0140000000000002</v>
      </c>
      <c r="D36" t="s">
        <v>325</v>
      </c>
      <c r="E36" t="s">
        <v>326</v>
      </c>
      <c r="F36" t="s">
        <v>327</v>
      </c>
      <c r="G36">
        <f t="shared" si="8"/>
        <v>47.312638888888891</v>
      </c>
      <c r="H36">
        <f t="shared" si="9"/>
        <v>7.6950000000000003</v>
      </c>
      <c r="I36" t="str">
        <f t="shared" si="10"/>
        <v>47</v>
      </c>
      <c r="J36" t="str">
        <f t="shared" si="11"/>
        <v>18</v>
      </c>
      <c r="K36" t="str">
        <f t="shared" si="12"/>
        <v>45.5</v>
      </c>
      <c r="L36" t="str">
        <f t="shared" si="13"/>
        <v>07</v>
      </c>
      <c r="M36" t="str">
        <f t="shared" si="14"/>
        <v>41</v>
      </c>
      <c r="N36" t="str">
        <f t="shared" si="15"/>
        <v>42.0</v>
      </c>
    </row>
    <row r="37" spans="1:14">
      <c r="A37" t="s">
        <v>279</v>
      </c>
      <c r="B37">
        <v>1</v>
      </c>
      <c r="C37">
        <v>5.0259999999999998</v>
      </c>
      <c r="D37" t="s">
        <v>345</v>
      </c>
      <c r="E37" t="s">
        <v>326</v>
      </c>
      <c r="F37" t="s">
        <v>327</v>
      </c>
      <c r="G37">
        <f t="shared" si="8"/>
        <v>47.312638888888891</v>
      </c>
      <c r="H37">
        <f t="shared" si="9"/>
        <v>7.6950000000000003</v>
      </c>
      <c r="I37" t="str">
        <f t="shared" si="10"/>
        <v>47</v>
      </c>
      <c r="J37" t="str">
        <f t="shared" si="11"/>
        <v>18</v>
      </c>
      <c r="K37" t="str">
        <f t="shared" si="12"/>
        <v>45.5</v>
      </c>
      <c r="L37" t="str">
        <f t="shared" si="13"/>
        <v>07</v>
      </c>
      <c r="M37" t="str">
        <f t="shared" si="14"/>
        <v>41</v>
      </c>
      <c r="N37" t="str">
        <f t="shared" si="15"/>
        <v>42.0</v>
      </c>
    </row>
    <row r="38" spans="1:14">
      <c r="A38">
        <v>2</v>
      </c>
      <c r="B38">
        <v>3</v>
      </c>
      <c r="C38">
        <v>8.0030000000000001</v>
      </c>
      <c r="D38" t="s">
        <v>205</v>
      </c>
      <c r="E38" t="s">
        <v>206</v>
      </c>
      <c r="F38" t="s">
        <v>207</v>
      </c>
      <c r="G38">
        <f t="shared" si="8"/>
        <v>46.910499999999999</v>
      </c>
      <c r="H38">
        <f t="shared" si="9"/>
        <v>7.1259722222222219</v>
      </c>
      <c r="I38" t="str">
        <f t="shared" si="10"/>
        <v>46</v>
      </c>
      <c r="J38" t="str">
        <f t="shared" si="11"/>
        <v>54</v>
      </c>
      <c r="K38" t="str">
        <f t="shared" si="12"/>
        <v>37.8</v>
      </c>
      <c r="L38" t="str">
        <f t="shared" si="13"/>
        <v>07</v>
      </c>
      <c r="M38" t="str">
        <f t="shared" si="14"/>
        <v>07</v>
      </c>
      <c r="N38" t="str">
        <f t="shared" si="15"/>
        <v>33.5</v>
      </c>
    </row>
    <row r="39" spans="1:14">
      <c r="A39">
        <v>2</v>
      </c>
      <c r="B39">
        <v>3</v>
      </c>
      <c r="C39">
        <v>5.0010000000000003</v>
      </c>
      <c r="D39" t="s">
        <v>169</v>
      </c>
      <c r="E39" t="s">
        <v>170</v>
      </c>
      <c r="F39" t="s">
        <v>171</v>
      </c>
      <c r="G39">
        <f t="shared" si="8"/>
        <v>46.785194444444443</v>
      </c>
      <c r="H39">
        <f t="shared" si="9"/>
        <v>7.2749166666666669</v>
      </c>
      <c r="I39" t="str">
        <f t="shared" si="10"/>
        <v>46</v>
      </c>
      <c r="J39" t="str">
        <f t="shared" si="11"/>
        <v>47</v>
      </c>
      <c r="K39" t="str">
        <f t="shared" si="12"/>
        <v>06.7</v>
      </c>
      <c r="L39" t="str">
        <f t="shared" si="13"/>
        <v>07</v>
      </c>
      <c r="M39" t="str">
        <f t="shared" si="14"/>
        <v>16</v>
      </c>
      <c r="N39" t="str">
        <f t="shared" si="15"/>
        <v>29.7</v>
      </c>
    </row>
    <row r="40" spans="1:14">
      <c r="A40">
        <v>2</v>
      </c>
      <c r="B40">
        <v>3</v>
      </c>
      <c r="C40">
        <v>2.0070000000000001</v>
      </c>
      <c r="D40" t="s">
        <v>160</v>
      </c>
      <c r="E40" t="s">
        <v>161</v>
      </c>
      <c r="F40" t="s">
        <v>162</v>
      </c>
      <c r="G40">
        <f t="shared" si="8"/>
        <v>46.73</v>
      </c>
      <c r="H40">
        <f t="shared" si="9"/>
        <v>7.6080555555555556</v>
      </c>
      <c r="I40" t="str">
        <f t="shared" si="10"/>
        <v>46</v>
      </c>
      <c r="J40" t="str">
        <f t="shared" si="11"/>
        <v>43</v>
      </c>
      <c r="K40" t="str">
        <f t="shared" si="12"/>
        <v>48.0</v>
      </c>
      <c r="L40" t="str">
        <f t="shared" si="13"/>
        <v>07</v>
      </c>
      <c r="M40" t="str">
        <f t="shared" si="14"/>
        <v>36</v>
      </c>
      <c r="N40" t="str">
        <f t="shared" si="15"/>
        <v>29.0</v>
      </c>
    </row>
    <row r="41" spans="1:14">
      <c r="A41">
        <v>2</v>
      </c>
      <c r="B41">
        <v>3</v>
      </c>
      <c r="C41">
        <v>5.0019999999999998</v>
      </c>
      <c r="D41" t="s">
        <v>172</v>
      </c>
      <c r="E41" t="s">
        <v>173</v>
      </c>
      <c r="F41" t="s">
        <v>174</v>
      </c>
      <c r="G41">
        <f t="shared" si="8"/>
        <v>46.759916666666669</v>
      </c>
      <c r="H41">
        <f t="shared" si="9"/>
        <v>7.1940833333333334</v>
      </c>
      <c r="I41" t="str">
        <f t="shared" si="10"/>
        <v>46</v>
      </c>
      <c r="J41" t="str">
        <f t="shared" si="11"/>
        <v>45</v>
      </c>
      <c r="K41" t="str">
        <f t="shared" si="12"/>
        <v>35.7</v>
      </c>
      <c r="L41" t="str">
        <f t="shared" si="13"/>
        <v>07</v>
      </c>
      <c r="M41" t="str">
        <f t="shared" si="14"/>
        <v>11</v>
      </c>
      <c r="N41" t="str">
        <f t="shared" si="15"/>
        <v>38.7</v>
      </c>
    </row>
    <row r="42" spans="1:14">
      <c r="A42" t="s">
        <v>279</v>
      </c>
      <c r="B42">
        <v>1</v>
      </c>
      <c r="C42">
        <v>5.0049999999999999</v>
      </c>
      <c r="D42" t="s">
        <v>301</v>
      </c>
      <c r="E42" t="s">
        <v>302</v>
      </c>
      <c r="F42" t="s">
        <v>303</v>
      </c>
      <c r="G42">
        <f t="shared" si="8"/>
        <v>47.34363888888889</v>
      </c>
      <c r="H42">
        <f t="shared" si="9"/>
        <v>7.9646111111111111</v>
      </c>
      <c r="I42" t="str">
        <f t="shared" si="10"/>
        <v>47</v>
      </c>
      <c r="J42" t="str">
        <f t="shared" si="11"/>
        <v>20</v>
      </c>
      <c r="K42" t="str">
        <f t="shared" si="12"/>
        <v>37.1</v>
      </c>
      <c r="L42" t="str">
        <f t="shared" si="13"/>
        <v>07</v>
      </c>
      <c r="M42" t="str">
        <f t="shared" si="14"/>
        <v>57</v>
      </c>
      <c r="N42" t="str">
        <f t="shared" si="15"/>
        <v>52.6</v>
      </c>
    </row>
    <row r="43" spans="1:14">
      <c r="A43" t="s">
        <v>279</v>
      </c>
      <c r="B43">
        <v>1</v>
      </c>
      <c r="C43">
        <v>1.0149999999999999</v>
      </c>
      <c r="D43" t="s">
        <v>273</v>
      </c>
      <c r="E43" t="s">
        <v>274</v>
      </c>
      <c r="F43" t="s">
        <v>275</v>
      </c>
      <c r="G43">
        <f t="shared" si="8"/>
        <v>47.203249999999997</v>
      </c>
      <c r="H43">
        <f t="shared" si="9"/>
        <v>7.6603888888888889</v>
      </c>
      <c r="I43" t="str">
        <f t="shared" si="10"/>
        <v>47</v>
      </c>
      <c r="J43" t="str">
        <f t="shared" si="11"/>
        <v>12</v>
      </c>
      <c r="K43" t="str">
        <f t="shared" si="12"/>
        <v>11.7</v>
      </c>
      <c r="L43" t="str">
        <f t="shared" si="13"/>
        <v>07</v>
      </c>
      <c r="M43" t="str">
        <f t="shared" si="14"/>
        <v>39</v>
      </c>
      <c r="N43" t="str">
        <f t="shared" si="15"/>
        <v>37.4</v>
      </c>
    </row>
    <row r="44" spans="1:14">
      <c r="A44">
        <v>2</v>
      </c>
      <c r="B44">
        <v>3</v>
      </c>
      <c r="C44">
        <v>7.0039999999999996</v>
      </c>
      <c r="D44" t="s">
        <v>193</v>
      </c>
      <c r="E44" t="s">
        <v>30</v>
      </c>
      <c r="F44" t="s">
        <v>30</v>
      </c>
      <c r="G44">
        <f t="shared" si="8"/>
        <v>0</v>
      </c>
      <c r="H44">
        <f t="shared" si="9"/>
        <v>0</v>
      </c>
      <c r="I44" t="str">
        <f t="shared" si="10"/>
        <v>00</v>
      </c>
      <c r="J44" t="str">
        <f t="shared" si="11"/>
        <v>00</v>
      </c>
      <c r="K44" t="str">
        <f t="shared" si="12"/>
        <v>00.0</v>
      </c>
      <c r="L44" t="str">
        <f t="shared" si="13"/>
        <v>00</v>
      </c>
      <c r="M44" t="str">
        <f t="shared" si="14"/>
        <v>00</v>
      </c>
      <c r="N44" t="str">
        <f t="shared" si="15"/>
        <v>00.0</v>
      </c>
    </row>
    <row r="45" spans="1:14">
      <c r="A45" t="s">
        <v>279</v>
      </c>
      <c r="B45">
        <v>1</v>
      </c>
      <c r="C45">
        <v>2.0070000000000001</v>
      </c>
      <c r="D45" t="s">
        <v>286</v>
      </c>
      <c r="E45" t="s">
        <v>287</v>
      </c>
      <c r="F45" t="s">
        <v>288</v>
      </c>
      <c r="G45">
        <f t="shared" si="8"/>
        <v>47.303638888888891</v>
      </c>
      <c r="H45">
        <f t="shared" si="9"/>
        <v>8.3586944444444438</v>
      </c>
      <c r="I45" t="str">
        <f t="shared" si="10"/>
        <v>47</v>
      </c>
      <c r="J45" t="str">
        <f t="shared" si="11"/>
        <v>18</v>
      </c>
      <c r="K45" t="str">
        <f t="shared" si="12"/>
        <v>13.1</v>
      </c>
      <c r="L45" t="str">
        <f t="shared" si="13"/>
        <v>08</v>
      </c>
      <c r="M45" t="str">
        <f t="shared" si="14"/>
        <v>21</v>
      </c>
      <c r="N45" t="str">
        <f t="shared" si="15"/>
        <v>31.3</v>
      </c>
    </row>
    <row r="46" spans="1:14">
      <c r="A46">
        <v>2</v>
      </c>
      <c r="B46">
        <v>3</v>
      </c>
      <c r="C46">
        <v>2.008</v>
      </c>
      <c r="D46" t="s">
        <v>163</v>
      </c>
      <c r="E46" t="s">
        <v>164</v>
      </c>
      <c r="F46" t="s">
        <v>165</v>
      </c>
      <c r="G46">
        <f t="shared" si="8"/>
        <v>46.777388888888886</v>
      </c>
      <c r="H46">
        <f t="shared" si="9"/>
        <v>7.6421388888888888</v>
      </c>
      <c r="I46" t="str">
        <f t="shared" si="10"/>
        <v>46</v>
      </c>
      <c r="J46" t="str">
        <f t="shared" si="11"/>
        <v>46</v>
      </c>
      <c r="K46" t="str">
        <f t="shared" si="12"/>
        <v>38.6</v>
      </c>
      <c r="L46" t="str">
        <f t="shared" si="13"/>
        <v>07</v>
      </c>
      <c r="M46" t="str">
        <f t="shared" si="14"/>
        <v>38</v>
      </c>
      <c r="N46" t="str">
        <f t="shared" si="15"/>
        <v>31.7</v>
      </c>
    </row>
    <row r="47" spans="1:14">
      <c r="A47">
        <v>2</v>
      </c>
      <c r="B47">
        <v>3</v>
      </c>
      <c r="C47">
        <v>8.0060000000000002</v>
      </c>
      <c r="D47" t="s">
        <v>214</v>
      </c>
      <c r="E47" t="s">
        <v>215</v>
      </c>
      <c r="F47" t="s">
        <v>216</v>
      </c>
      <c r="G47">
        <f t="shared" si="8"/>
        <v>46.769611111111111</v>
      </c>
      <c r="H47">
        <f t="shared" si="9"/>
        <v>6.8516666666666666</v>
      </c>
      <c r="I47" t="str">
        <f t="shared" si="10"/>
        <v>46</v>
      </c>
      <c r="J47" t="str">
        <f t="shared" si="11"/>
        <v>46</v>
      </c>
      <c r="K47" t="str">
        <f t="shared" si="12"/>
        <v>10.6</v>
      </c>
      <c r="L47" t="str">
        <f t="shared" si="13"/>
        <v>06</v>
      </c>
      <c r="M47" t="str">
        <f t="shared" si="14"/>
        <v>51</v>
      </c>
      <c r="N47" t="str">
        <f t="shared" si="15"/>
        <v>06.0</v>
      </c>
    </row>
    <row r="48" spans="1:14">
      <c r="A48">
        <v>2</v>
      </c>
      <c r="B48">
        <v>2</v>
      </c>
      <c r="C48">
        <v>1.0209999999999999</v>
      </c>
      <c r="D48" t="s">
        <v>19</v>
      </c>
      <c r="E48" t="s">
        <v>20</v>
      </c>
      <c r="F48" t="s">
        <v>21</v>
      </c>
      <c r="G48">
        <f t="shared" si="8"/>
        <v>47.124111111111112</v>
      </c>
      <c r="H48">
        <f t="shared" si="9"/>
        <v>7.4154999999999998</v>
      </c>
      <c r="I48" t="str">
        <f t="shared" si="10"/>
        <v>47</v>
      </c>
      <c r="J48" t="str">
        <f t="shared" si="11"/>
        <v>07</v>
      </c>
      <c r="K48" t="str">
        <f t="shared" si="12"/>
        <v>26.8</v>
      </c>
      <c r="L48" t="str">
        <f t="shared" si="13"/>
        <v>07</v>
      </c>
      <c r="M48" t="str">
        <f t="shared" si="14"/>
        <v>24</v>
      </c>
      <c r="N48" t="str">
        <f t="shared" si="15"/>
        <v>55.8</v>
      </c>
    </row>
    <row r="49" spans="1:14">
      <c r="A49" t="s">
        <v>279</v>
      </c>
      <c r="B49">
        <v>1</v>
      </c>
      <c r="C49">
        <v>5.0179999999999998</v>
      </c>
      <c r="D49" t="s">
        <v>332</v>
      </c>
      <c r="E49" t="s">
        <v>333</v>
      </c>
      <c r="F49" t="s">
        <v>334</v>
      </c>
      <c r="G49">
        <f t="shared" si="8"/>
        <v>47.418638888888886</v>
      </c>
      <c r="H49">
        <f t="shared" si="9"/>
        <v>8.2169166666666662</v>
      </c>
      <c r="I49" t="str">
        <f t="shared" si="10"/>
        <v>47</v>
      </c>
      <c r="J49" t="str">
        <f t="shared" si="11"/>
        <v>25</v>
      </c>
      <c r="K49" t="str">
        <f t="shared" si="12"/>
        <v>07.1</v>
      </c>
      <c r="L49" t="str">
        <f t="shared" si="13"/>
        <v>08</v>
      </c>
      <c r="M49" t="str">
        <f t="shared" si="14"/>
        <v>13</v>
      </c>
      <c r="N49" t="str">
        <f t="shared" si="15"/>
        <v>00.9</v>
      </c>
    </row>
    <row r="50" spans="1:14">
      <c r="A50">
        <v>2</v>
      </c>
      <c r="B50">
        <v>3</v>
      </c>
      <c r="C50">
        <v>1.008</v>
      </c>
      <c r="D50" t="s">
        <v>135</v>
      </c>
      <c r="E50" t="s">
        <v>136</v>
      </c>
      <c r="F50" t="s">
        <v>137</v>
      </c>
      <c r="G50">
        <f t="shared" si="8"/>
        <v>46.898722222222219</v>
      </c>
      <c r="H50">
        <f t="shared" si="9"/>
        <v>7.3526666666666669</v>
      </c>
      <c r="I50" t="str">
        <f t="shared" si="10"/>
        <v>46</v>
      </c>
      <c r="J50" t="str">
        <f t="shared" si="11"/>
        <v>53</v>
      </c>
      <c r="K50" t="str">
        <f t="shared" si="12"/>
        <v>55.4</v>
      </c>
      <c r="L50" t="str">
        <f t="shared" si="13"/>
        <v>07</v>
      </c>
      <c r="M50" t="str">
        <f t="shared" si="14"/>
        <v>21</v>
      </c>
      <c r="N50" t="str">
        <f t="shared" si="15"/>
        <v>09.6</v>
      </c>
    </row>
    <row r="51" spans="1:14">
      <c r="A51">
        <v>2</v>
      </c>
      <c r="B51">
        <v>3</v>
      </c>
      <c r="C51">
        <v>7.0049999999999999</v>
      </c>
      <c r="D51" t="s">
        <v>194</v>
      </c>
      <c r="E51" t="s">
        <v>30</v>
      </c>
      <c r="F51" t="s">
        <v>30</v>
      </c>
      <c r="G51">
        <f t="shared" si="8"/>
        <v>0</v>
      </c>
      <c r="H51">
        <f t="shared" si="9"/>
        <v>0</v>
      </c>
      <c r="I51" t="str">
        <f t="shared" si="10"/>
        <v>00</v>
      </c>
      <c r="J51" t="str">
        <f t="shared" si="11"/>
        <v>00</v>
      </c>
      <c r="K51" t="str">
        <f t="shared" si="12"/>
        <v>00.0</v>
      </c>
      <c r="L51" t="str">
        <f t="shared" si="13"/>
        <v>00</v>
      </c>
      <c r="M51" t="str">
        <f t="shared" si="14"/>
        <v>00</v>
      </c>
      <c r="N51" t="str">
        <f t="shared" si="15"/>
        <v>00.0</v>
      </c>
    </row>
    <row r="52" spans="1:14">
      <c r="A52" t="s">
        <v>279</v>
      </c>
      <c r="B52">
        <v>1</v>
      </c>
      <c r="C52">
        <v>5.0129999999999999</v>
      </c>
      <c r="D52" t="s">
        <v>322</v>
      </c>
      <c r="E52" t="s">
        <v>323</v>
      </c>
      <c r="F52" t="s">
        <v>324</v>
      </c>
      <c r="G52">
        <f t="shared" si="8"/>
        <v>47.298916666666663</v>
      </c>
      <c r="H52">
        <f t="shared" si="9"/>
        <v>7.8757222222222225</v>
      </c>
      <c r="I52" t="str">
        <f t="shared" si="10"/>
        <v>47</v>
      </c>
      <c r="J52" t="str">
        <f t="shared" si="11"/>
        <v>17</v>
      </c>
      <c r="K52" t="str">
        <f t="shared" si="12"/>
        <v>56.1</v>
      </c>
      <c r="L52" t="str">
        <f t="shared" si="13"/>
        <v>07</v>
      </c>
      <c r="M52" t="str">
        <f t="shared" si="14"/>
        <v>52</v>
      </c>
      <c r="N52" t="str">
        <f t="shared" si="15"/>
        <v>32.6</v>
      </c>
    </row>
    <row r="53" spans="1:14">
      <c r="A53" t="s">
        <v>279</v>
      </c>
      <c r="B53">
        <v>1</v>
      </c>
      <c r="C53">
        <v>5.0199999999999996</v>
      </c>
      <c r="D53" t="s">
        <v>322</v>
      </c>
      <c r="E53" t="s">
        <v>323</v>
      </c>
      <c r="F53" t="s">
        <v>324</v>
      </c>
      <c r="G53">
        <f t="shared" si="8"/>
        <v>47.298916666666663</v>
      </c>
      <c r="H53">
        <f t="shared" si="9"/>
        <v>7.8757222222222225</v>
      </c>
      <c r="I53" t="str">
        <f t="shared" si="10"/>
        <v>47</v>
      </c>
      <c r="J53" t="str">
        <f t="shared" si="11"/>
        <v>17</v>
      </c>
      <c r="K53" t="str">
        <f t="shared" si="12"/>
        <v>56.1</v>
      </c>
      <c r="L53" t="str">
        <f t="shared" si="13"/>
        <v>07</v>
      </c>
      <c r="M53" t="str">
        <f t="shared" si="14"/>
        <v>52</v>
      </c>
      <c r="N53" t="str">
        <f t="shared" si="15"/>
        <v>32.6</v>
      </c>
    </row>
    <row r="54" spans="1:14">
      <c r="A54">
        <v>2</v>
      </c>
      <c r="B54">
        <v>2</v>
      </c>
      <c r="C54">
        <v>3.0139999999999998</v>
      </c>
      <c r="D54" t="s">
        <v>56</v>
      </c>
      <c r="E54" t="s">
        <v>57</v>
      </c>
      <c r="F54" t="s">
        <v>58</v>
      </c>
      <c r="G54">
        <f t="shared" si="8"/>
        <v>47.097305555555558</v>
      </c>
      <c r="H54">
        <f t="shared" si="9"/>
        <v>7.6593611111111111</v>
      </c>
      <c r="I54" t="str">
        <f t="shared" si="10"/>
        <v>47</v>
      </c>
      <c r="J54" t="str">
        <f t="shared" si="11"/>
        <v>05</v>
      </c>
      <c r="K54" t="str">
        <f t="shared" si="12"/>
        <v>50.3</v>
      </c>
      <c r="L54" t="str">
        <f t="shared" si="13"/>
        <v>07</v>
      </c>
      <c r="M54" t="str">
        <f t="shared" si="14"/>
        <v>39</v>
      </c>
      <c r="N54" t="str">
        <f t="shared" si="15"/>
        <v>33.7</v>
      </c>
    </row>
    <row r="55" spans="1:14">
      <c r="A55">
        <v>2</v>
      </c>
      <c r="B55">
        <v>2</v>
      </c>
      <c r="C55">
        <v>3.0150000000000001</v>
      </c>
      <c r="D55" t="s">
        <v>59</v>
      </c>
      <c r="E55" t="s">
        <v>60</v>
      </c>
      <c r="F55" t="s">
        <v>61</v>
      </c>
      <c r="G55">
        <f t="shared" si="8"/>
        <v>47.02847222222222</v>
      </c>
      <c r="H55">
        <f t="shared" si="9"/>
        <v>7.7391666666666667</v>
      </c>
      <c r="I55" t="str">
        <f t="shared" si="10"/>
        <v>47</v>
      </c>
      <c r="J55" t="str">
        <f t="shared" si="11"/>
        <v>01</v>
      </c>
      <c r="K55" t="str">
        <f t="shared" si="12"/>
        <v>42.5</v>
      </c>
      <c r="L55" t="str">
        <f t="shared" si="13"/>
        <v>07</v>
      </c>
      <c r="M55" t="str">
        <f t="shared" si="14"/>
        <v>44</v>
      </c>
      <c r="N55" t="str">
        <f t="shared" si="15"/>
        <v>21.0</v>
      </c>
    </row>
    <row r="56" spans="1:14">
      <c r="A56">
        <v>2</v>
      </c>
      <c r="B56">
        <v>3</v>
      </c>
      <c r="C56">
        <v>1.0089999999999999</v>
      </c>
      <c r="D56" t="s">
        <v>138</v>
      </c>
      <c r="E56" t="s">
        <v>139</v>
      </c>
      <c r="F56" t="s">
        <v>140</v>
      </c>
      <c r="G56">
        <f t="shared" si="8"/>
        <v>46.972972222222225</v>
      </c>
      <c r="H56">
        <f t="shared" si="9"/>
        <v>7.3419999999999996</v>
      </c>
      <c r="I56" t="str">
        <f t="shared" si="10"/>
        <v>46</v>
      </c>
      <c r="J56" t="str">
        <f t="shared" si="11"/>
        <v>58</v>
      </c>
      <c r="K56" t="str">
        <f t="shared" si="12"/>
        <v>22.7</v>
      </c>
      <c r="L56" t="str">
        <f t="shared" si="13"/>
        <v>07</v>
      </c>
      <c r="M56" t="str">
        <f t="shared" si="14"/>
        <v>20</v>
      </c>
      <c r="N56" t="str">
        <f t="shared" si="15"/>
        <v>31.2</v>
      </c>
    </row>
    <row r="57" spans="1:14">
      <c r="A57">
        <v>2</v>
      </c>
      <c r="B57">
        <v>2</v>
      </c>
      <c r="C57">
        <v>1.01</v>
      </c>
      <c r="D57" t="s">
        <v>3</v>
      </c>
      <c r="E57" t="s">
        <v>4</v>
      </c>
      <c r="F57" t="s">
        <v>5</v>
      </c>
      <c r="G57">
        <f t="shared" si="8"/>
        <v>46.982111111111109</v>
      </c>
      <c r="H57">
        <f t="shared" si="9"/>
        <v>7.3669722222222225</v>
      </c>
      <c r="I57" t="str">
        <f t="shared" si="10"/>
        <v>46</v>
      </c>
      <c r="J57" t="str">
        <f t="shared" si="11"/>
        <v>58</v>
      </c>
      <c r="K57" t="str">
        <f t="shared" si="12"/>
        <v>55.6</v>
      </c>
      <c r="L57" t="str">
        <f t="shared" si="13"/>
        <v>07</v>
      </c>
      <c r="M57" t="str">
        <f t="shared" si="14"/>
        <v>22</v>
      </c>
      <c r="N57" t="str">
        <f t="shared" si="15"/>
        <v>01.1</v>
      </c>
    </row>
    <row r="58" spans="1:14">
      <c r="A58">
        <v>2</v>
      </c>
      <c r="B58">
        <v>2</v>
      </c>
      <c r="C58">
        <v>9.0009999999999994</v>
      </c>
      <c r="D58" t="s">
        <v>77</v>
      </c>
      <c r="E58" t="s">
        <v>78</v>
      </c>
      <c r="F58" t="s">
        <v>79</v>
      </c>
      <c r="G58">
        <f t="shared" si="8"/>
        <v>47.081833333333336</v>
      </c>
      <c r="H58">
        <f t="shared" si="9"/>
        <v>7.2713888888888887</v>
      </c>
      <c r="I58" t="str">
        <f t="shared" si="10"/>
        <v>47</v>
      </c>
      <c r="J58" t="str">
        <f t="shared" si="11"/>
        <v>04</v>
      </c>
      <c r="K58" t="str">
        <f t="shared" si="12"/>
        <v>54.6</v>
      </c>
      <c r="L58" t="str">
        <f t="shared" si="13"/>
        <v>07</v>
      </c>
      <c r="M58" t="str">
        <f t="shared" si="14"/>
        <v>16</v>
      </c>
      <c r="N58" t="str">
        <f t="shared" si="15"/>
        <v>17.0</v>
      </c>
    </row>
    <row r="59" spans="1:14">
      <c r="A59">
        <v>2</v>
      </c>
      <c r="B59">
        <v>3</v>
      </c>
      <c r="C59">
        <v>9.0020000000000007</v>
      </c>
      <c r="D59" t="s">
        <v>217</v>
      </c>
      <c r="E59" t="s">
        <v>218</v>
      </c>
      <c r="F59" t="s">
        <v>219</v>
      </c>
      <c r="G59">
        <f t="shared" si="8"/>
        <v>47.060305555555558</v>
      </c>
      <c r="H59">
        <f t="shared" si="9"/>
        <v>7.1913055555555552</v>
      </c>
      <c r="I59" t="str">
        <f t="shared" si="10"/>
        <v>47</v>
      </c>
      <c r="J59" t="str">
        <f t="shared" si="11"/>
        <v>03</v>
      </c>
      <c r="K59" t="str">
        <f t="shared" si="12"/>
        <v>37.1</v>
      </c>
      <c r="L59" t="str">
        <f t="shared" si="13"/>
        <v>07</v>
      </c>
      <c r="M59" t="str">
        <f t="shared" si="14"/>
        <v>11</v>
      </c>
      <c r="N59" t="str">
        <f t="shared" si="15"/>
        <v>28.7</v>
      </c>
    </row>
    <row r="60" spans="1:14">
      <c r="A60" t="s">
        <v>279</v>
      </c>
      <c r="B60">
        <v>1</v>
      </c>
      <c r="C60">
        <v>5.024</v>
      </c>
      <c r="D60" t="s">
        <v>339</v>
      </c>
      <c r="E60" t="s">
        <v>340</v>
      </c>
      <c r="F60" t="s">
        <v>341</v>
      </c>
      <c r="G60">
        <f t="shared" si="8"/>
        <v>47.26</v>
      </c>
      <c r="H60">
        <f t="shared" si="9"/>
        <v>7.8366666666666669</v>
      </c>
      <c r="I60" t="str">
        <f t="shared" si="10"/>
        <v>47</v>
      </c>
      <c r="J60" t="str">
        <f t="shared" si="11"/>
        <v>15</v>
      </c>
      <c r="K60" t="str">
        <f t="shared" si="12"/>
        <v>36.0</v>
      </c>
      <c r="L60" t="str">
        <f t="shared" si="13"/>
        <v>07</v>
      </c>
      <c r="M60" t="str">
        <f t="shared" si="14"/>
        <v>50</v>
      </c>
      <c r="N60" t="str">
        <f t="shared" si="15"/>
        <v>12.0</v>
      </c>
    </row>
    <row r="61" spans="1:14">
      <c r="A61">
        <v>2</v>
      </c>
      <c r="B61">
        <v>3</v>
      </c>
      <c r="C61">
        <v>8.0039999999999996</v>
      </c>
      <c r="D61" t="s">
        <v>208</v>
      </c>
      <c r="E61" t="s">
        <v>209</v>
      </c>
      <c r="F61" t="s">
        <v>210</v>
      </c>
      <c r="G61">
        <f t="shared" si="8"/>
        <v>46.857944444444442</v>
      </c>
      <c r="H61">
        <f t="shared" si="9"/>
        <v>6.8816666666666668</v>
      </c>
      <c r="I61" t="str">
        <f t="shared" si="10"/>
        <v>46</v>
      </c>
      <c r="J61" t="str">
        <f t="shared" si="11"/>
        <v>51</v>
      </c>
      <c r="K61" t="str">
        <f t="shared" si="12"/>
        <v>28.6</v>
      </c>
      <c r="L61" t="str">
        <f t="shared" si="13"/>
        <v>06</v>
      </c>
      <c r="M61" t="str">
        <f t="shared" si="14"/>
        <v>52</v>
      </c>
      <c r="N61" t="str">
        <f t="shared" si="15"/>
        <v>54.0</v>
      </c>
    </row>
    <row r="62" spans="1:14">
      <c r="A62">
        <v>2</v>
      </c>
      <c r="B62">
        <v>2</v>
      </c>
      <c r="C62">
        <v>9.0030000000000001</v>
      </c>
      <c r="D62" t="s">
        <v>80</v>
      </c>
      <c r="E62" t="s">
        <v>81</v>
      </c>
      <c r="F62" t="s">
        <v>82</v>
      </c>
      <c r="G62">
        <f t="shared" si="8"/>
        <v>47.060749999999999</v>
      </c>
      <c r="H62">
        <f t="shared" si="9"/>
        <v>7.26675</v>
      </c>
      <c r="I62" t="str">
        <f t="shared" si="10"/>
        <v>47</v>
      </c>
      <c r="J62" t="str">
        <f t="shared" si="11"/>
        <v>03</v>
      </c>
      <c r="K62" t="str">
        <f t="shared" si="12"/>
        <v>38.7</v>
      </c>
      <c r="L62" t="str">
        <f t="shared" si="13"/>
        <v>07</v>
      </c>
      <c r="M62" t="str">
        <f t="shared" si="14"/>
        <v>16</v>
      </c>
      <c r="N62" t="str">
        <f t="shared" si="15"/>
        <v>00.3</v>
      </c>
    </row>
    <row r="63" spans="1:14">
      <c r="A63">
        <v>2</v>
      </c>
      <c r="B63">
        <v>2</v>
      </c>
      <c r="C63">
        <v>3.016</v>
      </c>
      <c r="D63" t="s">
        <v>62</v>
      </c>
      <c r="E63" t="s">
        <v>63</v>
      </c>
      <c r="F63" t="s">
        <v>64</v>
      </c>
      <c r="G63">
        <f t="shared" si="8"/>
        <v>47.209194444444442</v>
      </c>
      <c r="H63">
        <f t="shared" si="9"/>
        <v>7.5860555555555553</v>
      </c>
      <c r="I63" t="str">
        <f t="shared" si="10"/>
        <v>47</v>
      </c>
      <c r="J63" t="str">
        <f t="shared" si="11"/>
        <v>12</v>
      </c>
      <c r="K63" t="str">
        <f t="shared" si="12"/>
        <v>33.1</v>
      </c>
      <c r="L63" t="str">
        <f t="shared" si="13"/>
        <v>07</v>
      </c>
      <c r="M63" t="str">
        <f t="shared" si="14"/>
        <v>35</v>
      </c>
      <c r="N63" t="str">
        <f t="shared" si="15"/>
        <v>09.8</v>
      </c>
    </row>
    <row r="64" spans="1:14">
      <c r="A64" t="s">
        <v>279</v>
      </c>
      <c r="B64">
        <v>1</v>
      </c>
      <c r="C64">
        <v>5.0119999999999996</v>
      </c>
      <c r="D64" t="s">
        <v>319</v>
      </c>
      <c r="E64" t="s">
        <v>320</v>
      </c>
      <c r="F64" t="s">
        <v>321</v>
      </c>
      <c r="G64">
        <f t="shared" si="8"/>
        <v>47.489444444444445</v>
      </c>
      <c r="H64">
        <f t="shared" si="9"/>
        <v>8.2121111111111116</v>
      </c>
      <c r="I64" t="str">
        <f t="shared" si="10"/>
        <v>47</v>
      </c>
      <c r="J64" t="str">
        <f t="shared" si="11"/>
        <v>29</v>
      </c>
      <c r="K64" t="str">
        <f t="shared" si="12"/>
        <v>22.0</v>
      </c>
      <c r="L64" t="str">
        <f t="shared" si="13"/>
        <v>08</v>
      </c>
      <c r="M64" t="str">
        <f t="shared" si="14"/>
        <v>12</v>
      </c>
      <c r="N64" t="str">
        <f t="shared" si="15"/>
        <v>43.6</v>
      </c>
    </row>
    <row r="65" spans="1:14">
      <c r="A65">
        <v>2</v>
      </c>
      <c r="B65">
        <v>3</v>
      </c>
      <c r="C65">
        <v>7.0030000000000001</v>
      </c>
      <c r="D65" t="s">
        <v>190</v>
      </c>
      <c r="E65" t="s">
        <v>191</v>
      </c>
      <c r="F65" t="s">
        <v>192</v>
      </c>
      <c r="G65">
        <f t="shared" si="8"/>
        <v>47.013555555555556</v>
      </c>
      <c r="H65">
        <f t="shared" si="9"/>
        <v>6.995333333333333</v>
      </c>
      <c r="I65" t="str">
        <f t="shared" si="10"/>
        <v>47</v>
      </c>
      <c r="J65" t="str">
        <f t="shared" si="11"/>
        <v>00</v>
      </c>
      <c r="K65" t="str">
        <f t="shared" si="12"/>
        <v>48.8</v>
      </c>
      <c r="L65" t="str">
        <f t="shared" si="13"/>
        <v>06</v>
      </c>
      <c r="M65" t="str">
        <f t="shared" si="14"/>
        <v>59</v>
      </c>
      <c r="N65" t="str">
        <f t="shared" si="15"/>
        <v>43.2</v>
      </c>
    </row>
    <row r="66" spans="1:14">
      <c r="A66" t="s">
        <v>279</v>
      </c>
      <c r="B66">
        <v>1</v>
      </c>
      <c r="C66">
        <v>2.0030000000000001</v>
      </c>
      <c r="D66" t="s">
        <v>280</v>
      </c>
      <c r="E66" t="s">
        <v>281</v>
      </c>
      <c r="F66" t="s">
        <v>282</v>
      </c>
      <c r="G66">
        <f t="shared" ref="G66:G97" si="16">(((K66/60)+J66)/60)+I66</f>
        <v>47.285083333333333</v>
      </c>
      <c r="H66">
        <f t="shared" ref="H66:H97" si="17">(((N66/60)+M66)/60)+L66</f>
        <v>8.1991388888888892</v>
      </c>
      <c r="I66" t="str">
        <f t="shared" ref="I66:I97" si="18">LEFT(E66,2)</f>
        <v>47</v>
      </c>
      <c r="J66" t="str">
        <f t="shared" ref="J66:J97" si="19">MID(E66,3,2)</f>
        <v>17</v>
      </c>
      <c r="K66" t="str">
        <f t="shared" ref="K66:K97" si="20">REPLACE(RIGHT(E66,4),3,1,".")</f>
        <v>06.3</v>
      </c>
      <c r="L66" t="str">
        <f t="shared" ref="L66:L97" si="21">LEFT(F66,2)</f>
        <v>08</v>
      </c>
      <c r="M66" t="str">
        <f t="shared" ref="M66:M97" si="22">MID(F66,3,2)</f>
        <v>11</v>
      </c>
      <c r="N66" t="str">
        <f t="shared" ref="N66:N97" si="23">REPLACE(RIGHT(F66,4),3,1,".")</f>
        <v>56.9</v>
      </c>
    </row>
    <row r="67" spans="1:14">
      <c r="A67">
        <v>2</v>
      </c>
      <c r="B67">
        <v>2</v>
      </c>
      <c r="C67">
        <v>9.0050000000000008</v>
      </c>
      <c r="D67" t="s">
        <v>83</v>
      </c>
      <c r="E67" t="s">
        <v>84</v>
      </c>
      <c r="F67" t="s">
        <v>85</v>
      </c>
      <c r="G67">
        <f t="shared" si="16"/>
        <v>47.193972222222222</v>
      </c>
      <c r="H67">
        <f t="shared" si="17"/>
        <v>7.1331388888888885</v>
      </c>
      <c r="I67" t="str">
        <f t="shared" si="18"/>
        <v>47</v>
      </c>
      <c r="J67" t="str">
        <f t="shared" si="19"/>
        <v>11</v>
      </c>
      <c r="K67" t="str">
        <f t="shared" si="20"/>
        <v>38.3</v>
      </c>
      <c r="L67" t="str">
        <f t="shared" si="21"/>
        <v>07</v>
      </c>
      <c r="M67" t="str">
        <f t="shared" si="22"/>
        <v>07</v>
      </c>
      <c r="N67" t="str">
        <f t="shared" si="23"/>
        <v>59.3</v>
      </c>
    </row>
    <row r="68" spans="1:14">
      <c r="A68" t="s">
        <v>279</v>
      </c>
      <c r="B68">
        <v>1</v>
      </c>
      <c r="C68">
        <v>1.0109999999999999</v>
      </c>
      <c r="D68" t="s">
        <v>264</v>
      </c>
      <c r="E68" t="s">
        <v>265</v>
      </c>
      <c r="F68" t="s">
        <v>266</v>
      </c>
      <c r="G68">
        <f t="shared" si="16"/>
        <v>47.391666666666666</v>
      </c>
      <c r="H68">
        <f t="shared" si="17"/>
        <v>8.0666944444444439</v>
      </c>
      <c r="I68" t="str">
        <f t="shared" si="18"/>
        <v>47</v>
      </c>
      <c r="J68" t="str">
        <f t="shared" si="19"/>
        <v>23</v>
      </c>
      <c r="K68" t="str">
        <f t="shared" si="20"/>
        <v>30.0</v>
      </c>
      <c r="L68" t="str">
        <f t="shared" si="21"/>
        <v>08</v>
      </c>
      <c r="M68" t="str">
        <f t="shared" si="22"/>
        <v>04</v>
      </c>
      <c r="N68" t="str">
        <f t="shared" si="23"/>
        <v>00.1</v>
      </c>
    </row>
    <row r="69" spans="1:14">
      <c r="A69">
        <v>2</v>
      </c>
      <c r="B69">
        <v>2</v>
      </c>
      <c r="C69">
        <v>3.0059999999999998</v>
      </c>
      <c r="D69" t="s">
        <v>40</v>
      </c>
      <c r="E69" t="s">
        <v>41</v>
      </c>
      <c r="F69" t="s">
        <v>42</v>
      </c>
      <c r="G69">
        <f t="shared" si="16"/>
        <v>47.012916666666669</v>
      </c>
      <c r="H69">
        <f t="shared" si="17"/>
        <v>7.5569166666666669</v>
      </c>
      <c r="I69" t="str">
        <f t="shared" si="18"/>
        <v>47</v>
      </c>
      <c r="J69" t="str">
        <f t="shared" si="19"/>
        <v>00</v>
      </c>
      <c r="K69" t="str">
        <f t="shared" si="20"/>
        <v>46.5</v>
      </c>
      <c r="L69" t="str">
        <f t="shared" si="21"/>
        <v>07</v>
      </c>
      <c r="M69" t="str">
        <f t="shared" si="22"/>
        <v>33</v>
      </c>
      <c r="N69" t="str">
        <f t="shared" si="23"/>
        <v>24.9</v>
      </c>
    </row>
    <row r="70" spans="1:14">
      <c r="A70">
        <v>2</v>
      </c>
      <c r="B70">
        <v>3</v>
      </c>
      <c r="C70">
        <v>9.0109999999999992</v>
      </c>
      <c r="D70" t="s">
        <v>229</v>
      </c>
      <c r="E70" t="s">
        <v>230</v>
      </c>
      <c r="F70" t="s">
        <v>231</v>
      </c>
      <c r="G70">
        <f t="shared" si="16"/>
        <v>47.213722222222223</v>
      </c>
      <c r="H70">
        <f t="shared" si="17"/>
        <v>7.0606944444444446</v>
      </c>
      <c r="I70" t="str">
        <f t="shared" si="18"/>
        <v>47</v>
      </c>
      <c r="J70" t="str">
        <f t="shared" si="19"/>
        <v>12</v>
      </c>
      <c r="K70" t="str">
        <f t="shared" si="20"/>
        <v>49.4</v>
      </c>
      <c r="L70" t="str">
        <f t="shared" si="21"/>
        <v>07</v>
      </c>
      <c r="M70" t="str">
        <f t="shared" si="22"/>
        <v>03</v>
      </c>
      <c r="N70" t="str">
        <f t="shared" si="23"/>
        <v>38.5</v>
      </c>
    </row>
    <row r="71" spans="1:14">
      <c r="A71">
        <v>2</v>
      </c>
      <c r="B71">
        <v>2</v>
      </c>
      <c r="C71">
        <v>3.02</v>
      </c>
      <c r="D71" t="s">
        <v>74</v>
      </c>
      <c r="E71" t="s">
        <v>75</v>
      </c>
      <c r="F71" t="s">
        <v>76</v>
      </c>
      <c r="G71">
        <f t="shared" si="16"/>
        <v>47.029166666666669</v>
      </c>
      <c r="H71">
        <f t="shared" si="17"/>
        <v>7.5658333333333339</v>
      </c>
      <c r="I71" t="str">
        <f t="shared" si="18"/>
        <v>47</v>
      </c>
      <c r="J71" t="str">
        <f t="shared" si="19"/>
        <v>01</v>
      </c>
      <c r="K71" t="str">
        <f t="shared" si="20"/>
        <v>45.0</v>
      </c>
      <c r="L71" t="str">
        <f t="shared" si="21"/>
        <v>07</v>
      </c>
      <c r="M71" t="str">
        <f t="shared" si="22"/>
        <v>33</v>
      </c>
      <c r="N71" t="str">
        <f t="shared" si="23"/>
        <v>57.0</v>
      </c>
    </row>
    <row r="72" spans="1:14">
      <c r="A72">
        <v>2</v>
      </c>
      <c r="B72">
        <v>3</v>
      </c>
      <c r="C72">
        <v>5.0030000000000001</v>
      </c>
      <c r="D72" t="s">
        <v>175</v>
      </c>
      <c r="E72" t="s">
        <v>176</v>
      </c>
      <c r="F72" t="s">
        <v>177</v>
      </c>
      <c r="G72">
        <f t="shared" si="16"/>
        <v>46.729750000000003</v>
      </c>
      <c r="H72">
        <f t="shared" si="17"/>
        <v>7.2482222222222221</v>
      </c>
      <c r="I72" t="str">
        <f t="shared" si="18"/>
        <v>46</v>
      </c>
      <c r="J72" t="str">
        <f t="shared" si="19"/>
        <v>43</v>
      </c>
      <c r="K72" t="str">
        <f t="shared" si="20"/>
        <v>47.1</v>
      </c>
      <c r="L72" t="str">
        <f t="shared" si="21"/>
        <v>07</v>
      </c>
      <c r="M72" t="str">
        <f t="shared" si="22"/>
        <v>14</v>
      </c>
      <c r="N72" t="str">
        <f t="shared" si="23"/>
        <v>53.6</v>
      </c>
    </row>
    <row r="73" spans="1:14">
      <c r="A73">
        <v>2</v>
      </c>
      <c r="B73">
        <v>2</v>
      </c>
      <c r="C73">
        <v>1.0109999999999999</v>
      </c>
      <c r="D73" t="s">
        <v>6</v>
      </c>
      <c r="E73" t="s">
        <v>7</v>
      </c>
      <c r="F73" t="s">
        <v>8</v>
      </c>
      <c r="G73">
        <f t="shared" si="16"/>
        <v>46.97452777777778</v>
      </c>
      <c r="H73">
        <f t="shared" si="17"/>
        <v>7.4200277777777774</v>
      </c>
      <c r="I73" t="str">
        <f t="shared" si="18"/>
        <v>46</v>
      </c>
      <c r="J73" t="str">
        <f t="shared" si="19"/>
        <v>58</v>
      </c>
      <c r="K73" t="str">
        <f t="shared" si="20"/>
        <v>28.3</v>
      </c>
      <c r="L73" t="str">
        <f t="shared" si="21"/>
        <v>07</v>
      </c>
      <c r="M73" t="str">
        <f t="shared" si="22"/>
        <v>25</v>
      </c>
      <c r="N73" t="str">
        <f t="shared" si="23"/>
        <v>12.1</v>
      </c>
    </row>
    <row r="74" spans="1:14">
      <c r="A74">
        <v>2</v>
      </c>
      <c r="B74">
        <v>2</v>
      </c>
      <c r="C74">
        <v>1.016</v>
      </c>
      <c r="D74" t="s">
        <v>15</v>
      </c>
      <c r="E74" t="s">
        <v>1</v>
      </c>
      <c r="F74" t="s">
        <v>2</v>
      </c>
      <c r="G74">
        <f t="shared" si="16"/>
        <v>47.012611111111113</v>
      </c>
      <c r="H74">
        <f t="shared" si="17"/>
        <v>7.5030277777777776</v>
      </c>
      <c r="I74" t="str">
        <f t="shared" si="18"/>
        <v>47</v>
      </c>
      <c r="J74" t="str">
        <f t="shared" si="19"/>
        <v>00</v>
      </c>
      <c r="K74" t="str">
        <f t="shared" si="20"/>
        <v>45.4</v>
      </c>
      <c r="L74" t="str">
        <f t="shared" si="21"/>
        <v>07</v>
      </c>
      <c r="M74" t="str">
        <f t="shared" si="22"/>
        <v>30</v>
      </c>
      <c r="N74" t="str">
        <f t="shared" si="23"/>
        <v>10.9</v>
      </c>
    </row>
    <row r="75" spans="1:14">
      <c r="A75" t="s">
        <v>279</v>
      </c>
      <c r="B75">
        <v>1</v>
      </c>
      <c r="C75">
        <v>1.016</v>
      </c>
      <c r="D75" t="s">
        <v>276</v>
      </c>
      <c r="E75" t="s">
        <v>277</v>
      </c>
      <c r="F75" t="s">
        <v>278</v>
      </c>
      <c r="G75">
        <f t="shared" si="16"/>
        <v>47.096555555555554</v>
      </c>
      <c r="H75">
        <f t="shared" si="17"/>
        <v>7.8065833333333332</v>
      </c>
      <c r="I75" t="str">
        <f t="shared" si="18"/>
        <v>47</v>
      </c>
      <c r="J75" t="str">
        <f t="shared" si="19"/>
        <v>05</v>
      </c>
      <c r="K75" t="str">
        <f t="shared" si="20"/>
        <v>47.6</v>
      </c>
      <c r="L75" t="str">
        <f t="shared" si="21"/>
        <v>07</v>
      </c>
      <c r="M75" t="str">
        <f t="shared" si="22"/>
        <v>48</v>
      </c>
      <c r="N75" t="str">
        <f t="shared" si="23"/>
        <v>23.7</v>
      </c>
    </row>
    <row r="76" spans="1:14">
      <c r="A76" t="s">
        <v>279</v>
      </c>
      <c r="B76">
        <v>1</v>
      </c>
      <c r="C76">
        <v>7.0129999999999999</v>
      </c>
      <c r="D76" t="s">
        <v>276</v>
      </c>
      <c r="E76" t="s">
        <v>346</v>
      </c>
      <c r="F76" t="s">
        <v>278</v>
      </c>
      <c r="G76">
        <f t="shared" si="16"/>
        <v>47.096583333333335</v>
      </c>
      <c r="H76">
        <f t="shared" si="17"/>
        <v>7.8065833333333332</v>
      </c>
      <c r="I76" t="str">
        <f t="shared" si="18"/>
        <v>47</v>
      </c>
      <c r="J76" t="str">
        <f t="shared" si="19"/>
        <v>05</v>
      </c>
      <c r="K76" t="str">
        <f t="shared" si="20"/>
        <v>47.7</v>
      </c>
      <c r="L76" t="str">
        <f t="shared" si="21"/>
        <v>07</v>
      </c>
      <c r="M76" t="str">
        <f t="shared" si="22"/>
        <v>48</v>
      </c>
      <c r="N76" t="str">
        <f t="shared" si="23"/>
        <v>23.7</v>
      </c>
    </row>
    <row r="77" spans="1:14">
      <c r="A77">
        <v>2</v>
      </c>
      <c r="B77">
        <v>2</v>
      </c>
      <c r="C77">
        <v>3.0169999999999999</v>
      </c>
      <c r="D77" t="s">
        <v>65</v>
      </c>
      <c r="E77" t="s">
        <v>66</v>
      </c>
      <c r="F77" t="s">
        <v>67</v>
      </c>
      <c r="G77">
        <f t="shared" si="16"/>
        <v>47.105833333333337</v>
      </c>
      <c r="H77">
        <f t="shared" si="17"/>
        <v>7.6761111111111111</v>
      </c>
      <c r="I77" t="str">
        <f t="shared" si="18"/>
        <v>47</v>
      </c>
      <c r="J77" t="str">
        <f t="shared" si="19"/>
        <v>06</v>
      </c>
      <c r="K77" t="str">
        <f t="shared" si="20"/>
        <v>21.0</v>
      </c>
      <c r="L77" t="str">
        <f t="shared" si="21"/>
        <v>07</v>
      </c>
      <c r="M77" t="str">
        <f t="shared" si="22"/>
        <v>40</v>
      </c>
      <c r="N77" t="str">
        <f t="shared" si="23"/>
        <v>34.0</v>
      </c>
    </row>
    <row r="78" spans="1:14">
      <c r="A78">
        <v>2</v>
      </c>
      <c r="B78">
        <v>3</v>
      </c>
      <c r="C78">
        <v>8.0050000000000008</v>
      </c>
      <c r="D78" t="s">
        <v>211</v>
      </c>
      <c r="E78" t="s">
        <v>212</v>
      </c>
      <c r="F78" t="s">
        <v>213</v>
      </c>
      <c r="G78">
        <f t="shared" si="16"/>
        <v>46.9345</v>
      </c>
      <c r="H78">
        <f t="shared" si="17"/>
        <v>7.0492499999999998</v>
      </c>
      <c r="I78" t="str">
        <f t="shared" si="18"/>
        <v>46</v>
      </c>
      <c r="J78" t="str">
        <f t="shared" si="19"/>
        <v>56</v>
      </c>
      <c r="K78" t="str">
        <f t="shared" si="20"/>
        <v>04.2</v>
      </c>
      <c r="L78" t="str">
        <f t="shared" si="21"/>
        <v>07</v>
      </c>
      <c r="M78" t="str">
        <f t="shared" si="22"/>
        <v>02</v>
      </c>
      <c r="N78" t="str">
        <f t="shared" si="23"/>
        <v>57.3</v>
      </c>
    </row>
    <row r="79" spans="1:14">
      <c r="A79">
        <v>2</v>
      </c>
      <c r="B79">
        <v>2</v>
      </c>
      <c r="C79">
        <v>9.0060000000000002</v>
      </c>
      <c r="D79" t="s">
        <v>86</v>
      </c>
      <c r="E79" t="s">
        <v>87</v>
      </c>
      <c r="F79" t="s">
        <v>88</v>
      </c>
      <c r="G79">
        <f t="shared" si="16"/>
        <v>47.042333333333332</v>
      </c>
      <c r="H79">
        <f t="shared" si="17"/>
        <v>7.2719444444444443</v>
      </c>
      <c r="I79" t="str">
        <f t="shared" si="18"/>
        <v>47</v>
      </c>
      <c r="J79" t="str">
        <f t="shared" si="19"/>
        <v>02</v>
      </c>
      <c r="K79" t="str">
        <f t="shared" si="20"/>
        <v>32.4</v>
      </c>
      <c r="L79" t="str">
        <f t="shared" si="21"/>
        <v>07</v>
      </c>
      <c r="M79" t="str">
        <f t="shared" si="22"/>
        <v>16</v>
      </c>
      <c r="N79" t="str">
        <f t="shared" si="23"/>
        <v>19.0</v>
      </c>
    </row>
    <row r="80" spans="1:14">
      <c r="A80">
        <v>2</v>
      </c>
      <c r="B80">
        <v>2</v>
      </c>
      <c r="C80">
        <v>1.022</v>
      </c>
      <c r="D80" t="s">
        <v>22</v>
      </c>
      <c r="E80" t="s">
        <v>17</v>
      </c>
      <c r="F80" t="s">
        <v>18</v>
      </c>
      <c r="G80">
        <f t="shared" si="16"/>
        <v>47.012305555555557</v>
      </c>
      <c r="H80">
        <f t="shared" si="17"/>
        <v>7.5034722222222223</v>
      </c>
      <c r="I80" t="str">
        <f t="shared" si="18"/>
        <v>47</v>
      </c>
      <c r="J80" t="str">
        <f t="shared" si="19"/>
        <v>00</v>
      </c>
      <c r="K80" t="str">
        <f t="shared" si="20"/>
        <v>44.3</v>
      </c>
      <c r="L80" t="str">
        <f t="shared" si="21"/>
        <v>07</v>
      </c>
      <c r="M80" t="str">
        <f t="shared" si="22"/>
        <v>30</v>
      </c>
      <c r="N80" t="str">
        <f t="shared" si="23"/>
        <v>12.5</v>
      </c>
    </row>
    <row r="81" spans="1:14">
      <c r="A81">
        <v>2</v>
      </c>
      <c r="B81">
        <v>3</v>
      </c>
      <c r="C81">
        <v>2.0089999999999999</v>
      </c>
      <c r="D81" t="s">
        <v>166</v>
      </c>
      <c r="E81" t="s">
        <v>167</v>
      </c>
      <c r="F81" t="s">
        <v>168</v>
      </c>
      <c r="G81">
        <f t="shared" si="16"/>
        <v>46.635166666666663</v>
      </c>
      <c r="H81">
        <f t="shared" si="17"/>
        <v>7.693027777777778</v>
      </c>
      <c r="I81" t="str">
        <f t="shared" si="18"/>
        <v>46</v>
      </c>
      <c r="J81" t="str">
        <f t="shared" si="19"/>
        <v>38</v>
      </c>
      <c r="K81" t="str">
        <f t="shared" si="20"/>
        <v>06.6</v>
      </c>
      <c r="L81" t="str">
        <f t="shared" si="21"/>
        <v>07</v>
      </c>
      <c r="M81" t="str">
        <f t="shared" si="22"/>
        <v>41</v>
      </c>
      <c r="N81" t="str">
        <f t="shared" si="23"/>
        <v>34.9</v>
      </c>
    </row>
    <row r="82" spans="1:14">
      <c r="A82" t="s">
        <v>279</v>
      </c>
      <c r="B82">
        <v>1</v>
      </c>
      <c r="C82">
        <v>5.008</v>
      </c>
      <c r="D82" t="s">
        <v>307</v>
      </c>
      <c r="E82" t="s">
        <v>308</v>
      </c>
      <c r="F82" t="s">
        <v>309</v>
      </c>
      <c r="G82">
        <f t="shared" si="16"/>
        <v>47.235472222222221</v>
      </c>
      <c r="H82">
        <f t="shared" si="17"/>
        <v>7.598694444444444</v>
      </c>
      <c r="I82" t="str">
        <f t="shared" si="18"/>
        <v>47</v>
      </c>
      <c r="J82" t="str">
        <f t="shared" si="19"/>
        <v>14</v>
      </c>
      <c r="K82" t="str">
        <f t="shared" si="20"/>
        <v>07.7</v>
      </c>
      <c r="L82" t="str">
        <f t="shared" si="21"/>
        <v>07</v>
      </c>
      <c r="M82" t="str">
        <f t="shared" si="22"/>
        <v>35</v>
      </c>
      <c r="N82" t="str">
        <f t="shared" si="23"/>
        <v>55.3</v>
      </c>
    </row>
    <row r="83" spans="1:14">
      <c r="A83">
        <v>2</v>
      </c>
      <c r="B83">
        <v>3</v>
      </c>
      <c r="C83">
        <v>9.0090000000000003</v>
      </c>
      <c r="D83" t="s">
        <v>223</v>
      </c>
      <c r="E83" t="s">
        <v>224</v>
      </c>
      <c r="F83" t="s">
        <v>225</v>
      </c>
      <c r="G83">
        <f t="shared" si="16"/>
        <v>47.02408333333333</v>
      </c>
      <c r="H83">
        <f t="shared" si="17"/>
        <v>7.1948333333333334</v>
      </c>
      <c r="I83" t="str">
        <f t="shared" si="18"/>
        <v>47</v>
      </c>
      <c r="J83" t="str">
        <f t="shared" si="19"/>
        <v>01</v>
      </c>
      <c r="K83" t="str">
        <f t="shared" si="20"/>
        <v>26.7</v>
      </c>
      <c r="L83" t="str">
        <f t="shared" si="21"/>
        <v>07</v>
      </c>
      <c r="M83" t="str">
        <f t="shared" si="22"/>
        <v>11</v>
      </c>
      <c r="N83" t="str">
        <f t="shared" si="23"/>
        <v>41.4</v>
      </c>
    </row>
    <row r="84" spans="1:14">
      <c r="A84">
        <v>2</v>
      </c>
      <c r="B84">
        <v>2</v>
      </c>
      <c r="C84">
        <v>3.0009999999999999</v>
      </c>
      <c r="D84" t="s">
        <v>31</v>
      </c>
      <c r="E84" t="s">
        <v>32</v>
      </c>
      <c r="F84" t="s">
        <v>33</v>
      </c>
      <c r="G84">
        <f t="shared" si="16"/>
        <v>47.038027777777778</v>
      </c>
      <c r="H84">
        <f t="shared" si="17"/>
        <v>7.6189444444444447</v>
      </c>
      <c r="I84" t="str">
        <f t="shared" si="18"/>
        <v>47</v>
      </c>
      <c r="J84" t="str">
        <f t="shared" si="19"/>
        <v>02</v>
      </c>
      <c r="K84" t="str">
        <f t="shared" si="20"/>
        <v>16.9</v>
      </c>
      <c r="L84" t="str">
        <f t="shared" si="21"/>
        <v>07</v>
      </c>
      <c r="M84" t="str">
        <f t="shared" si="22"/>
        <v>37</v>
      </c>
      <c r="N84" t="str">
        <f t="shared" si="23"/>
        <v>08.2</v>
      </c>
    </row>
    <row r="85" spans="1:14">
      <c r="A85" t="s">
        <v>279</v>
      </c>
      <c r="B85">
        <v>1</v>
      </c>
      <c r="C85">
        <v>5.01</v>
      </c>
      <c r="D85" t="s">
        <v>313</v>
      </c>
      <c r="E85" t="s">
        <v>314</v>
      </c>
      <c r="F85" t="s">
        <v>315</v>
      </c>
      <c r="G85">
        <f t="shared" si="16"/>
        <v>47.183250000000001</v>
      </c>
      <c r="H85">
        <f t="shared" si="17"/>
        <v>7.8801388888888884</v>
      </c>
      <c r="I85" t="str">
        <f t="shared" si="18"/>
        <v>47</v>
      </c>
      <c r="J85" t="str">
        <f t="shared" si="19"/>
        <v>10</v>
      </c>
      <c r="K85" t="str">
        <f t="shared" si="20"/>
        <v>59.7</v>
      </c>
      <c r="L85" t="str">
        <f t="shared" si="21"/>
        <v>07</v>
      </c>
      <c r="M85" t="str">
        <f t="shared" si="22"/>
        <v>52</v>
      </c>
      <c r="N85" t="str">
        <f t="shared" si="23"/>
        <v>48.5</v>
      </c>
    </row>
    <row r="86" spans="1:14">
      <c r="A86" t="s">
        <v>279</v>
      </c>
      <c r="B86">
        <v>1</v>
      </c>
      <c r="C86">
        <v>4.0010000000000003</v>
      </c>
      <c r="D86" t="s">
        <v>292</v>
      </c>
      <c r="E86" t="s">
        <v>293</v>
      </c>
      <c r="F86" t="s">
        <v>294</v>
      </c>
      <c r="G86">
        <f t="shared" si="16"/>
        <v>47.14575</v>
      </c>
      <c r="H86">
        <f t="shared" si="17"/>
        <v>7.9613888888888891</v>
      </c>
      <c r="I86" t="str">
        <f t="shared" si="18"/>
        <v>47</v>
      </c>
      <c r="J86" t="str">
        <f t="shared" si="19"/>
        <v>08</v>
      </c>
      <c r="K86" t="str">
        <f t="shared" si="20"/>
        <v>44.7</v>
      </c>
      <c r="L86" t="str">
        <f t="shared" si="21"/>
        <v>07</v>
      </c>
      <c r="M86" t="str">
        <f t="shared" si="22"/>
        <v>57</v>
      </c>
      <c r="N86" t="str">
        <f t="shared" si="23"/>
        <v>41.0</v>
      </c>
    </row>
    <row r="87" spans="1:14">
      <c r="A87" t="s">
        <v>279</v>
      </c>
      <c r="B87">
        <v>1</v>
      </c>
      <c r="C87">
        <v>5.0220000000000002</v>
      </c>
      <c r="D87" t="s">
        <v>338</v>
      </c>
      <c r="E87" t="s">
        <v>299</v>
      </c>
      <c r="F87" t="s">
        <v>300</v>
      </c>
      <c r="G87">
        <f t="shared" si="16"/>
        <v>47.333555555555556</v>
      </c>
      <c r="H87">
        <f t="shared" si="17"/>
        <v>8.0546944444444453</v>
      </c>
      <c r="I87" t="str">
        <f t="shared" si="18"/>
        <v>47</v>
      </c>
      <c r="J87" t="str">
        <f t="shared" si="19"/>
        <v>20</v>
      </c>
      <c r="K87" t="str">
        <f t="shared" si="20"/>
        <v>00.8</v>
      </c>
      <c r="L87" t="str">
        <f t="shared" si="21"/>
        <v>08</v>
      </c>
      <c r="M87" t="str">
        <f t="shared" si="22"/>
        <v>03</v>
      </c>
      <c r="N87" t="str">
        <f t="shared" si="23"/>
        <v>16.9</v>
      </c>
    </row>
    <row r="88" spans="1:14">
      <c r="A88" t="s">
        <v>279</v>
      </c>
      <c r="B88">
        <v>1</v>
      </c>
      <c r="C88">
        <v>1.0089999999999999</v>
      </c>
      <c r="D88" t="s">
        <v>260</v>
      </c>
      <c r="E88" t="s">
        <v>261</v>
      </c>
      <c r="F88" t="s">
        <v>262</v>
      </c>
      <c r="G88">
        <f t="shared" si="16"/>
        <v>47.305694444444441</v>
      </c>
      <c r="H88">
        <f t="shared" si="17"/>
        <v>8.0254999999999992</v>
      </c>
      <c r="I88" t="str">
        <f t="shared" si="18"/>
        <v>47</v>
      </c>
      <c r="J88" t="str">
        <f t="shared" si="19"/>
        <v>18</v>
      </c>
      <c r="K88" t="str">
        <f t="shared" si="20"/>
        <v>20.5</v>
      </c>
      <c r="L88" t="str">
        <f t="shared" si="21"/>
        <v>08</v>
      </c>
      <c r="M88" t="str">
        <f t="shared" si="22"/>
        <v>01</v>
      </c>
      <c r="N88" t="str">
        <f t="shared" si="23"/>
        <v>31.8</v>
      </c>
    </row>
    <row r="89" spans="1:14">
      <c r="A89" t="s">
        <v>279</v>
      </c>
      <c r="B89">
        <v>1</v>
      </c>
      <c r="C89">
        <v>5.0110000000000001</v>
      </c>
      <c r="D89" t="s">
        <v>316</v>
      </c>
      <c r="E89" t="s">
        <v>317</v>
      </c>
      <c r="F89" t="s">
        <v>318</v>
      </c>
      <c r="G89">
        <f t="shared" si="16"/>
        <v>47.4895</v>
      </c>
      <c r="H89">
        <f t="shared" si="17"/>
        <v>8.2121666666666666</v>
      </c>
      <c r="I89" t="str">
        <f t="shared" si="18"/>
        <v>47</v>
      </c>
      <c r="J89" t="str">
        <f t="shared" si="19"/>
        <v>29</v>
      </c>
      <c r="K89" t="str">
        <f t="shared" si="20"/>
        <v>22.2</v>
      </c>
      <c r="L89" t="str">
        <f t="shared" si="21"/>
        <v>08</v>
      </c>
      <c r="M89" t="str">
        <f t="shared" si="22"/>
        <v>12</v>
      </c>
      <c r="N89" t="str">
        <f t="shared" si="23"/>
        <v>43.8</v>
      </c>
    </row>
    <row r="90" spans="1:14">
      <c r="A90">
        <v>2</v>
      </c>
      <c r="B90">
        <v>2</v>
      </c>
      <c r="C90">
        <v>1.0129999999999999</v>
      </c>
      <c r="D90" t="s">
        <v>9</v>
      </c>
      <c r="E90" t="s">
        <v>10</v>
      </c>
      <c r="F90" t="s">
        <v>11</v>
      </c>
      <c r="G90">
        <f t="shared" si="16"/>
        <v>47.036000000000001</v>
      </c>
      <c r="H90">
        <f t="shared" si="17"/>
        <v>7.3763611111111107</v>
      </c>
      <c r="I90" t="str">
        <f t="shared" si="18"/>
        <v>47</v>
      </c>
      <c r="J90" t="str">
        <f t="shared" si="19"/>
        <v>02</v>
      </c>
      <c r="K90" t="str">
        <f t="shared" si="20"/>
        <v>09.6</v>
      </c>
      <c r="L90" t="str">
        <f t="shared" si="21"/>
        <v>07</v>
      </c>
      <c r="M90" t="str">
        <f t="shared" si="22"/>
        <v>22</v>
      </c>
      <c r="N90" t="str">
        <f t="shared" si="23"/>
        <v>34.9</v>
      </c>
    </row>
    <row r="91" spans="1:14">
      <c r="A91" t="s">
        <v>279</v>
      </c>
      <c r="B91">
        <v>1</v>
      </c>
      <c r="C91">
        <v>1.014</v>
      </c>
      <c r="D91" t="s">
        <v>270</v>
      </c>
      <c r="E91" t="s">
        <v>271</v>
      </c>
      <c r="F91" t="s">
        <v>272</v>
      </c>
      <c r="G91">
        <f t="shared" si="16"/>
        <v>47.419861111111111</v>
      </c>
      <c r="H91">
        <f t="shared" si="17"/>
        <v>8.1577222222222225</v>
      </c>
      <c r="I91" t="str">
        <f t="shared" si="18"/>
        <v>47</v>
      </c>
      <c r="J91" t="str">
        <f t="shared" si="19"/>
        <v>25</v>
      </c>
      <c r="K91" t="str">
        <f t="shared" si="20"/>
        <v>11.5</v>
      </c>
      <c r="L91" t="str">
        <f t="shared" si="21"/>
        <v>08</v>
      </c>
      <c r="M91" t="str">
        <f t="shared" si="22"/>
        <v>09</v>
      </c>
      <c r="N91" t="str">
        <f t="shared" si="23"/>
        <v>27.8</v>
      </c>
    </row>
    <row r="92" spans="1:14">
      <c r="A92">
        <v>2</v>
      </c>
      <c r="B92">
        <v>3</v>
      </c>
      <c r="C92">
        <v>5.0049999999999999</v>
      </c>
      <c r="D92" t="s">
        <v>181</v>
      </c>
      <c r="E92" t="s">
        <v>182</v>
      </c>
      <c r="F92" t="s">
        <v>183</v>
      </c>
      <c r="G92">
        <f t="shared" si="16"/>
        <v>46.78702777777778</v>
      </c>
      <c r="H92">
        <f t="shared" si="17"/>
        <v>7.2654444444444444</v>
      </c>
      <c r="I92" t="str">
        <f t="shared" si="18"/>
        <v>46</v>
      </c>
      <c r="J92" t="str">
        <f t="shared" si="19"/>
        <v>47</v>
      </c>
      <c r="K92" t="str">
        <f t="shared" si="20"/>
        <v>13.3</v>
      </c>
      <c r="L92" t="str">
        <f t="shared" si="21"/>
        <v>07</v>
      </c>
      <c r="M92" t="str">
        <f t="shared" si="22"/>
        <v>15</v>
      </c>
      <c r="N92" t="str">
        <f t="shared" si="23"/>
        <v>55.6</v>
      </c>
    </row>
    <row r="93" spans="1:14">
      <c r="A93">
        <v>2</v>
      </c>
      <c r="B93">
        <v>3</v>
      </c>
      <c r="C93">
        <v>9.0069999999999997</v>
      </c>
      <c r="D93" t="s">
        <v>220</v>
      </c>
      <c r="E93" t="s">
        <v>221</v>
      </c>
      <c r="F93" t="s">
        <v>222</v>
      </c>
      <c r="G93">
        <f t="shared" si="16"/>
        <v>47.02558333333333</v>
      </c>
      <c r="H93">
        <f t="shared" si="17"/>
        <v>7.2311111111111108</v>
      </c>
      <c r="I93" t="str">
        <f t="shared" si="18"/>
        <v>47</v>
      </c>
      <c r="J93" t="str">
        <f t="shared" si="19"/>
        <v>01</v>
      </c>
      <c r="K93" t="str">
        <f t="shared" si="20"/>
        <v>32.1</v>
      </c>
      <c r="L93" t="str">
        <f t="shared" si="21"/>
        <v>07</v>
      </c>
      <c r="M93" t="str">
        <f t="shared" si="22"/>
        <v>13</v>
      </c>
      <c r="N93" t="str">
        <f t="shared" si="23"/>
        <v>52.0</v>
      </c>
    </row>
    <row r="94" spans="1:14">
      <c r="A94" t="s">
        <v>279</v>
      </c>
      <c r="B94">
        <v>1</v>
      </c>
      <c r="C94">
        <v>5.0190000000000001</v>
      </c>
      <c r="D94" t="s">
        <v>335</v>
      </c>
      <c r="E94" t="s">
        <v>258</v>
      </c>
      <c r="F94" t="s">
        <v>336</v>
      </c>
      <c r="G94">
        <f t="shared" si="16"/>
        <v>47.297777777777775</v>
      </c>
      <c r="H94">
        <f t="shared" si="17"/>
        <v>7.8719444444444449</v>
      </c>
      <c r="I94" t="str">
        <f t="shared" si="18"/>
        <v>47</v>
      </c>
      <c r="J94" t="str">
        <f t="shared" si="19"/>
        <v>17</v>
      </c>
      <c r="K94" t="str">
        <f t="shared" si="20"/>
        <v>52.0</v>
      </c>
      <c r="L94" t="str">
        <f t="shared" si="21"/>
        <v>07</v>
      </c>
      <c r="M94" t="str">
        <f t="shared" si="22"/>
        <v>52</v>
      </c>
      <c r="N94" t="str">
        <f t="shared" si="23"/>
        <v>19.0</v>
      </c>
    </row>
    <row r="95" spans="1:14">
      <c r="A95">
        <v>2</v>
      </c>
      <c r="B95">
        <v>2</v>
      </c>
      <c r="C95">
        <v>2.0099999999999998</v>
      </c>
      <c r="D95" t="s">
        <v>29</v>
      </c>
      <c r="E95" t="s">
        <v>30</v>
      </c>
      <c r="F95" t="s">
        <v>30</v>
      </c>
      <c r="G95">
        <f t="shared" si="16"/>
        <v>0</v>
      </c>
      <c r="H95">
        <f t="shared" si="17"/>
        <v>0</v>
      </c>
      <c r="I95" t="str">
        <f t="shared" si="18"/>
        <v>00</v>
      </c>
      <c r="J95" t="str">
        <f t="shared" si="19"/>
        <v>00</v>
      </c>
      <c r="K95" t="str">
        <f t="shared" si="20"/>
        <v>00.0</v>
      </c>
      <c r="L95" t="str">
        <f t="shared" si="21"/>
        <v>00</v>
      </c>
      <c r="M95" t="str">
        <f t="shared" si="22"/>
        <v>00</v>
      </c>
      <c r="N95" t="str">
        <f t="shared" si="23"/>
        <v>00.0</v>
      </c>
    </row>
    <row r="96" spans="1:14">
      <c r="A96" t="s">
        <v>279</v>
      </c>
      <c r="B96">
        <v>1</v>
      </c>
      <c r="C96">
        <v>2.004</v>
      </c>
      <c r="D96" t="s">
        <v>283</v>
      </c>
      <c r="E96" t="s">
        <v>284</v>
      </c>
      <c r="F96" t="s">
        <v>285</v>
      </c>
      <c r="G96">
        <f t="shared" si="16"/>
        <v>47.296638888888886</v>
      </c>
      <c r="H96">
        <f t="shared" si="17"/>
        <v>8.2240277777777777</v>
      </c>
      <c r="I96" t="str">
        <f t="shared" si="18"/>
        <v>47</v>
      </c>
      <c r="J96" t="str">
        <f t="shared" si="19"/>
        <v>17</v>
      </c>
      <c r="K96" t="str">
        <f t="shared" si="20"/>
        <v>47.9</v>
      </c>
      <c r="L96" t="str">
        <f t="shared" si="21"/>
        <v>08</v>
      </c>
      <c r="M96" t="str">
        <f t="shared" si="22"/>
        <v>13</v>
      </c>
      <c r="N96" t="str">
        <f t="shared" si="23"/>
        <v>26.5</v>
      </c>
    </row>
    <row r="97" spans="1:14">
      <c r="A97">
        <v>2</v>
      </c>
      <c r="B97">
        <v>2</v>
      </c>
      <c r="C97">
        <v>1.014</v>
      </c>
      <c r="D97" t="s">
        <v>12</v>
      </c>
      <c r="E97" t="s">
        <v>13</v>
      </c>
      <c r="F97" t="s">
        <v>14</v>
      </c>
      <c r="G97">
        <f t="shared" si="16"/>
        <v>46.947972222222219</v>
      </c>
      <c r="H97">
        <f t="shared" si="17"/>
        <v>7.4088888888888889</v>
      </c>
      <c r="I97" t="str">
        <f t="shared" si="18"/>
        <v>46</v>
      </c>
      <c r="J97" t="str">
        <f t="shared" si="19"/>
        <v>56</v>
      </c>
      <c r="K97" t="str">
        <f t="shared" si="20"/>
        <v>52.7</v>
      </c>
      <c r="L97" t="str">
        <f t="shared" si="21"/>
        <v>07</v>
      </c>
      <c r="M97" t="str">
        <f t="shared" si="22"/>
        <v>24</v>
      </c>
      <c r="N97" t="str">
        <f t="shared" si="23"/>
        <v>32.0</v>
      </c>
    </row>
    <row r="98" spans="1:14">
      <c r="A98">
        <v>2</v>
      </c>
      <c r="B98">
        <v>2</v>
      </c>
      <c r="C98">
        <v>3.008</v>
      </c>
      <c r="D98" t="s">
        <v>46</v>
      </c>
      <c r="E98" t="s">
        <v>47</v>
      </c>
      <c r="F98" t="s">
        <v>48</v>
      </c>
      <c r="G98">
        <f t="shared" ref="G98:G108" si="24">(((K98/60)+J98)/60)+I98</f>
        <v>47.297861111111111</v>
      </c>
      <c r="H98">
        <f t="shared" ref="H98:H108" si="25">(((N98/60)+M98)/60)+L98</f>
        <v>7.7668055555555551</v>
      </c>
      <c r="I98" t="str">
        <f t="shared" ref="I98:I108" si="26">LEFT(E98,2)</f>
        <v>47</v>
      </c>
      <c r="J98" t="str">
        <f t="shared" ref="J98:J108" si="27">MID(E98,3,2)</f>
        <v>17</v>
      </c>
      <c r="K98" t="str">
        <f t="shared" ref="K98:K108" si="28">REPLACE(RIGHT(E98,4),3,1,".")</f>
        <v>52.3</v>
      </c>
      <c r="L98" t="str">
        <f t="shared" ref="L98:L108" si="29">LEFT(F98,2)</f>
        <v>07</v>
      </c>
      <c r="M98" t="str">
        <f t="shared" ref="M98:M108" si="30">MID(F98,3,2)</f>
        <v>46</v>
      </c>
      <c r="N98" t="str">
        <f t="shared" ref="N98:N108" si="31">REPLACE(RIGHT(F98,4),3,1,".")</f>
        <v>00.5</v>
      </c>
    </row>
    <row r="99" spans="1:14">
      <c r="A99" t="s">
        <v>279</v>
      </c>
      <c r="B99">
        <v>1</v>
      </c>
      <c r="C99">
        <v>1.0029999999999999</v>
      </c>
      <c r="D99" t="s">
        <v>46</v>
      </c>
      <c r="E99" t="s">
        <v>258</v>
      </c>
      <c r="F99" t="s">
        <v>259</v>
      </c>
      <c r="G99">
        <f t="shared" si="24"/>
        <v>47.297777777777775</v>
      </c>
      <c r="H99">
        <f t="shared" si="25"/>
        <v>7.7666666666666666</v>
      </c>
      <c r="I99" t="str">
        <f t="shared" si="26"/>
        <v>47</v>
      </c>
      <c r="J99" t="str">
        <f t="shared" si="27"/>
        <v>17</v>
      </c>
      <c r="K99" t="str">
        <f t="shared" si="28"/>
        <v>52.0</v>
      </c>
      <c r="L99" t="str">
        <f t="shared" si="29"/>
        <v>07</v>
      </c>
      <c r="M99" t="str">
        <f t="shared" si="30"/>
        <v>46</v>
      </c>
      <c r="N99" t="str">
        <f t="shared" si="31"/>
        <v>00.0</v>
      </c>
    </row>
    <row r="100" spans="1:14">
      <c r="A100">
        <v>2</v>
      </c>
      <c r="B100">
        <v>3</v>
      </c>
      <c r="C100">
        <v>7.0060000000000002</v>
      </c>
      <c r="D100" t="s">
        <v>195</v>
      </c>
      <c r="E100" t="s">
        <v>30</v>
      </c>
      <c r="F100" t="s">
        <v>30</v>
      </c>
      <c r="G100">
        <f t="shared" si="24"/>
        <v>0</v>
      </c>
      <c r="H100">
        <f t="shared" si="25"/>
        <v>0</v>
      </c>
      <c r="I100" t="str">
        <f t="shared" si="26"/>
        <v>00</v>
      </c>
      <c r="J100" t="str">
        <f t="shared" si="27"/>
        <v>00</v>
      </c>
      <c r="K100" t="str">
        <f t="shared" si="28"/>
        <v>00.0</v>
      </c>
      <c r="L100" t="str">
        <f t="shared" si="29"/>
        <v>00</v>
      </c>
      <c r="M100" t="str">
        <f t="shared" si="30"/>
        <v>00</v>
      </c>
      <c r="N100" t="str">
        <f t="shared" si="31"/>
        <v>00.0</v>
      </c>
    </row>
    <row r="101" spans="1:14">
      <c r="A101" t="s">
        <v>279</v>
      </c>
      <c r="B101">
        <v>1</v>
      </c>
      <c r="C101">
        <v>1.0129999999999999</v>
      </c>
      <c r="D101" t="s">
        <v>267</v>
      </c>
      <c r="E101" t="s">
        <v>268</v>
      </c>
      <c r="F101" t="s">
        <v>269</v>
      </c>
      <c r="G101">
        <f t="shared" si="24"/>
        <v>47.415888888888887</v>
      </c>
      <c r="H101">
        <f t="shared" si="25"/>
        <v>8.0852500000000003</v>
      </c>
      <c r="I101" t="str">
        <f t="shared" si="26"/>
        <v>47</v>
      </c>
      <c r="J101" t="str">
        <f t="shared" si="27"/>
        <v>24</v>
      </c>
      <c r="K101" t="str">
        <f t="shared" si="28"/>
        <v>57.2</v>
      </c>
      <c r="L101" t="str">
        <f t="shared" si="29"/>
        <v>08</v>
      </c>
      <c r="M101" t="str">
        <f t="shared" si="30"/>
        <v>05</v>
      </c>
      <c r="N101" t="str">
        <f t="shared" si="31"/>
        <v>06.9</v>
      </c>
    </row>
    <row r="102" spans="1:14">
      <c r="A102">
        <v>2</v>
      </c>
      <c r="B102">
        <v>3</v>
      </c>
      <c r="C102">
        <v>1.02</v>
      </c>
      <c r="D102" t="s">
        <v>150</v>
      </c>
      <c r="E102" t="s">
        <v>142</v>
      </c>
      <c r="F102" t="s">
        <v>143</v>
      </c>
      <c r="G102">
        <f t="shared" si="24"/>
        <v>46.938416666666669</v>
      </c>
      <c r="H102">
        <f t="shared" si="25"/>
        <v>7.286944444444444</v>
      </c>
      <c r="I102" t="str">
        <f t="shared" si="26"/>
        <v>46</v>
      </c>
      <c r="J102" t="str">
        <f t="shared" si="27"/>
        <v>56</v>
      </c>
      <c r="K102" t="str">
        <f t="shared" si="28"/>
        <v>18.3</v>
      </c>
      <c r="L102" t="str">
        <f t="shared" si="29"/>
        <v>07</v>
      </c>
      <c r="M102" t="str">
        <f t="shared" si="30"/>
        <v>17</v>
      </c>
      <c r="N102" t="str">
        <f t="shared" si="31"/>
        <v>13.0</v>
      </c>
    </row>
    <row r="103" spans="1:14">
      <c r="A103">
        <v>2</v>
      </c>
      <c r="B103">
        <v>3</v>
      </c>
      <c r="C103">
        <v>1.0149999999999999</v>
      </c>
      <c r="D103" t="s">
        <v>141</v>
      </c>
      <c r="E103" t="s">
        <v>142</v>
      </c>
      <c r="F103" t="s">
        <v>143</v>
      </c>
      <c r="G103">
        <f t="shared" si="24"/>
        <v>46.938416666666669</v>
      </c>
      <c r="H103">
        <f t="shared" si="25"/>
        <v>7.286944444444444</v>
      </c>
      <c r="I103" t="str">
        <f t="shared" si="26"/>
        <v>46</v>
      </c>
      <c r="J103" t="str">
        <f t="shared" si="27"/>
        <v>56</v>
      </c>
      <c r="K103" t="str">
        <f t="shared" si="28"/>
        <v>18.3</v>
      </c>
      <c r="L103" t="str">
        <f t="shared" si="29"/>
        <v>07</v>
      </c>
      <c r="M103" t="str">
        <f t="shared" si="30"/>
        <v>17</v>
      </c>
      <c r="N103" t="str">
        <f t="shared" si="31"/>
        <v>13.0</v>
      </c>
    </row>
    <row r="104" spans="1:14">
      <c r="A104">
        <v>2</v>
      </c>
      <c r="B104">
        <v>2</v>
      </c>
      <c r="C104">
        <v>3.0070000000000001</v>
      </c>
      <c r="D104" t="s">
        <v>43</v>
      </c>
      <c r="E104" t="s">
        <v>44</v>
      </c>
      <c r="F104" t="s">
        <v>45</v>
      </c>
      <c r="G104">
        <f t="shared" si="24"/>
        <v>47.064944444444443</v>
      </c>
      <c r="H104">
        <f t="shared" si="25"/>
        <v>7.5786666666666669</v>
      </c>
      <c r="I104" t="str">
        <f t="shared" si="26"/>
        <v>47</v>
      </c>
      <c r="J104" t="str">
        <f t="shared" si="27"/>
        <v>03</v>
      </c>
      <c r="K104" t="str">
        <f t="shared" si="28"/>
        <v>53.8</v>
      </c>
      <c r="L104" t="str">
        <f t="shared" si="29"/>
        <v>07</v>
      </c>
      <c r="M104" t="str">
        <f t="shared" si="30"/>
        <v>34</v>
      </c>
      <c r="N104" t="str">
        <f t="shared" si="31"/>
        <v>43.2</v>
      </c>
    </row>
    <row r="105" spans="1:14">
      <c r="A105" t="s">
        <v>279</v>
      </c>
      <c r="B105">
        <v>1</v>
      </c>
      <c r="C105">
        <v>1.01</v>
      </c>
      <c r="D105" t="s">
        <v>263</v>
      </c>
      <c r="E105" t="s">
        <v>261</v>
      </c>
      <c r="F105" t="s">
        <v>262</v>
      </c>
      <c r="G105">
        <f t="shared" si="24"/>
        <v>47.305694444444441</v>
      </c>
      <c r="H105">
        <f t="shared" si="25"/>
        <v>8.0254999999999992</v>
      </c>
      <c r="I105" t="str">
        <f t="shared" si="26"/>
        <v>47</v>
      </c>
      <c r="J105" t="str">
        <f t="shared" si="27"/>
        <v>18</v>
      </c>
      <c r="K105" t="str">
        <f t="shared" si="28"/>
        <v>20.5</v>
      </c>
      <c r="L105" t="str">
        <f t="shared" si="29"/>
        <v>08</v>
      </c>
      <c r="M105" t="str">
        <f t="shared" si="30"/>
        <v>01</v>
      </c>
      <c r="N105" t="str">
        <f t="shared" si="31"/>
        <v>31.8</v>
      </c>
    </row>
    <row r="106" spans="1:14">
      <c r="A106">
        <v>2</v>
      </c>
      <c r="B106">
        <v>3</v>
      </c>
      <c r="C106">
        <v>1.0229999999999999</v>
      </c>
      <c r="D106" t="s">
        <v>151</v>
      </c>
      <c r="E106" t="s">
        <v>152</v>
      </c>
      <c r="F106" t="s">
        <v>153</v>
      </c>
      <c r="G106">
        <f t="shared" si="24"/>
        <v>46.86333333333333</v>
      </c>
      <c r="H106">
        <f t="shared" si="25"/>
        <v>7.4227777777777781</v>
      </c>
      <c r="I106" t="str">
        <f t="shared" si="26"/>
        <v>46</v>
      </c>
      <c r="J106" t="str">
        <f t="shared" si="27"/>
        <v>51</v>
      </c>
      <c r="K106" t="str">
        <f t="shared" si="28"/>
        <v>48.0</v>
      </c>
      <c r="L106" t="str">
        <f t="shared" si="29"/>
        <v>07</v>
      </c>
      <c r="M106" t="str">
        <f t="shared" si="30"/>
        <v>25</v>
      </c>
      <c r="N106" t="str">
        <f t="shared" si="31"/>
        <v>22.0</v>
      </c>
    </row>
    <row r="107" spans="1:14">
      <c r="A107" t="s">
        <v>279</v>
      </c>
      <c r="B107">
        <v>1</v>
      </c>
      <c r="C107">
        <v>3.0009999999999999</v>
      </c>
      <c r="D107" t="s">
        <v>289</v>
      </c>
      <c r="E107" t="s">
        <v>290</v>
      </c>
      <c r="F107" t="s">
        <v>291</v>
      </c>
      <c r="G107">
        <f t="shared" si="24"/>
        <v>47.266111111111108</v>
      </c>
      <c r="H107">
        <f t="shared" si="25"/>
        <v>8.2832222222222214</v>
      </c>
      <c r="I107" t="str">
        <f t="shared" si="26"/>
        <v>47</v>
      </c>
      <c r="J107" t="str">
        <f t="shared" si="27"/>
        <v>15</v>
      </c>
      <c r="K107" t="str">
        <f t="shared" si="28"/>
        <v>58.0</v>
      </c>
      <c r="L107" t="str">
        <f t="shared" si="29"/>
        <v>08</v>
      </c>
      <c r="M107" t="str">
        <f t="shared" si="30"/>
        <v>16</v>
      </c>
      <c r="N107" t="str">
        <f t="shared" si="31"/>
        <v>59.6</v>
      </c>
    </row>
    <row r="108" spans="1:14">
      <c r="A108">
        <v>2</v>
      </c>
      <c r="B108">
        <v>3</v>
      </c>
      <c r="C108">
        <v>1.0189999999999999</v>
      </c>
      <c r="D108" t="s">
        <v>147</v>
      </c>
      <c r="E108" t="s">
        <v>148</v>
      </c>
      <c r="F108" t="s">
        <v>149</v>
      </c>
      <c r="G108">
        <f t="shared" si="24"/>
        <v>47.061277777777775</v>
      </c>
      <c r="H108">
        <f t="shared" si="25"/>
        <v>7.2284166666666669</v>
      </c>
      <c r="I108" t="str">
        <f t="shared" si="26"/>
        <v>47</v>
      </c>
      <c r="J108" t="str">
        <f t="shared" si="27"/>
        <v>03</v>
      </c>
      <c r="K108" t="str">
        <f t="shared" si="28"/>
        <v>40.6</v>
      </c>
      <c r="L108" t="str">
        <f t="shared" si="29"/>
        <v>07</v>
      </c>
      <c r="M108" t="str">
        <f t="shared" si="30"/>
        <v>13</v>
      </c>
      <c r="N108" t="str">
        <f t="shared" si="31"/>
        <v>42.3</v>
      </c>
    </row>
  </sheetData>
  <sortState xmlns:xlrd2="http://schemas.microsoft.com/office/spreadsheetml/2017/richdata2" ref="A2:N108">
    <sortCondition ref="D2:D108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96E25-6013-7F4F-98D9-F46BD2FF577E}">
  <dimension ref="A1:M15"/>
  <sheetViews>
    <sheetView workbookViewId="0">
      <selection activeCell="B1" sqref="B1"/>
    </sheetView>
  </sheetViews>
  <sheetFormatPr baseColWidth="10" defaultColWidth="10.83203125" defaultRowHeight="16"/>
  <cols>
    <col min="2" max="2" width="16.6640625" bestFit="1" customWidth="1"/>
    <col min="4" max="6" width="22.83203125" customWidth="1"/>
    <col min="7" max="7" width="14.33203125" bestFit="1" customWidth="1"/>
  </cols>
  <sheetData>
    <row r="1" spans="1:13">
      <c r="A1" s="1" t="s">
        <v>124</v>
      </c>
      <c r="B1" s="1" t="s">
        <v>242</v>
      </c>
      <c r="C1" s="1" t="s">
        <v>239</v>
      </c>
      <c r="D1" s="1" t="s">
        <v>240</v>
      </c>
      <c r="E1" s="1" t="s">
        <v>233</v>
      </c>
      <c r="F1" s="1" t="s">
        <v>234</v>
      </c>
      <c r="G1" s="1" t="s">
        <v>241</v>
      </c>
      <c r="H1" s="1" t="s">
        <v>244</v>
      </c>
      <c r="I1" s="1" t="s">
        <v>243</v>
      </c>
      <c r="J1" s="1" t="s">
        <v>245</v>
      </c>
      <c r="K1" s="1" t="s">
        <v>246</v>
      </c>
      <c r="L1" s="1" t="s">
        <v>247</v>
      </c>
      <c r="M1" s="1" t="s">
        <v>248</v>
      </c>
    </row>
    <row r="2" spans="1:13">
      <c r="B2" t="s">
        <v>347</v>
      </c>
      <c r="C2" s="2" t="s">
        <v>355</v>
      </c>
      <c r="D2" s="2" t="s">
        <v>356</v>
      </c>
      <c r="E2" s="10">
        <f t="shared" ref="E2:E15" si="0">(((J2/60)+I2)/60)+H2</f>
        <v>47.996333333333332</v>
      </c>
      <c r="F2" s="10">
        <f t="shared" ref="F2:F15" si="1">(((M2/60)+L2)/60)+K2</f>
        <v>9.1833055555555561</v>
      </c>
      <c r="G2">
        <v>173</v>
      </c>
      <c r="H2" t="str">
        <f t="shared" ref="H2:H15" si="2">LEFT(C2,2)</f>
        <v>47</v>
      </c>
      <c r="I2" t="str">
        <f t="shared" ref="I2:I15" si="3">MID(C2,3,2)</f>
        <v>59</v>
      </c>
      <c r="J2" t="str">
        <f t="shared" ref="J2:J15" si="4">REPLACE(RIGHT(C2,4),3,1,".")</f>
        <v>46.8</v>
      </c>
      <c r="K2" t="str">
        <f t="shared" ref="K2:K15" si="5">LEFT(D2,2)</f>
        <v>09</v>
      </c>
      <c r="L2" t="str">
        <f t="shared" ref="L2:L15" si="6">MID(D2,3,2)</f>
        <v>10</v>
      </c>
      <c r="M2" t="str">
        <f t="shared" ref="M2:M15" si="7">REPLACE(RIGHT(D2,4),3,1,".")</f>
        <v>59.9</v>
      </c>
    </row>
    <row r="3" spans="1:13">
      <c r="B3" t="s">
        <v>357</v>
      </c>
      <c r="C3" s="2" t="s">
        <v>107</v>
      </c>
      <c r="D3" s="2" t="s">
        <v>117</v>
      </c>
      <c r="E3" s="10">
        <f t="shared" si="0"/>
        <v>48.27952777777778</v>
      </c>
      <c r="F3" s="10">
        <f t="shared" si="1"/>
        <v>9.7345555555555556</v>
      </c>
      <c r="G3" t="s">
        <v>358</v>
      </c>
      <c r="H3" t="str">
        <f t="shared" si="2"/>
        <v>48</v>
      </c>
      <c r="I3" t="str">
        <f t="shared" si="3"/>
        <v>16</v>
      </c>
      <c r="J3" t="str">
        <f t="shared" si="4"/>
        <v>46.3</v>
      </c>
      <c r="K3" t="str">
        <f t="shared" si="5"/>
        <v>09</v>
      </c>
      <c r="L3" t="str">
        <f t="shared" si="6"/>
        <v>44</v>
      </c>
      <c r="M3" t="str">
        <f t="shared" si="7"/>
        <v>04.4</v>
      </c>
    </row>
    <row r="4" spans="1:13">
      <c r="A4">
        <v>2873</v>
      </c>
      <c r="B4" t="s">
        <v>89</v>
      </c>
      <c r="C4" s="2" t="s">
        <v>100</v>
      </c>
      <c r="D4" s="2" t="s">
        <v>101</v>
      </c>
      <c r="E4" s="10">
        <f t="shared" si="0"/>
        <v>48.429083333333331</v>
      </c>
      <c r="F4" s="10">
        <f t="shared" si="1"/>
        <v>10.462833333333334</v>
      </c>
      <c r="G4">
        <v>264</v>
      </c>
      <c r="H4" t="str">
        <f t="shared" si="2"/>
        <v>48</v>
      </c>
      <c r="I4" t="str">
        <f t="shared" si="3"/>
        <v>25</v>
      </c>
      <c r="J4" t="str">
        <f t="shared" si="4"/>
        <v>44.7</v>
      </c>
      <c r="K4" t="str">
        <f t="shared" si="5"/>
        <v>10</v>
      </c>
      <c r="L4" t="str">
        <f t="shared" si="6"/>
        <v>27</v>
      </c>
      <c r="M4" t="str">
        <f t="shared" si="7"/>
        <v>46.2</v>
      </c>
    </row>
    <row r="5" spans="1:13">
      <c r="A5">
        <v>3109</v>
      </c>
      <c r="B5" t="s">
        <v>90</v>
      </c>
      <c r="C5" s="2" t="s">
        <v>102</v>
      </c>
      <c r="D5" s="2" t="s">
        <v>103</v>
      </c>
      <c r="E5" s="10">
        <f t="shared" si="0"/>
        <v>48.310749999999999</v>
      </c>
      <c r="F5" s="10">
        <f t="shared" si="1"/>
        <v>11.566638888888889</v>
      </c>
      <c r="G5">
        <v>329</v>
      </c>
      <c r="H5" t="str">
        <f t="shared" si="2"/>
        <v>48</v>
      </c>
      <c r="I5" t="str">
        <f t="shared" si="3"/>
        <v>18</v>
      </c>
      <c r="J5" t="str">
        <f t="shared" si="4"/>
        <v>38.7</v>
      </c>
      <c r="K5" t="str">
        <f t="shared" si="5"/>
        <v>11</v>
      </c>
      <c r="L5" t="str">
        <f t="shared" si="6"/>
        <v>33</v>
      </c>
      <c r="M5" t="str">
        <f t="shared" si="7"/>
        <v>59.9</v>
      </c>
    </row>
    <row r="6" spans="1:13">
      <c r="A6">
        <v>53</v>
      </c>
      <c r="B6" t="s">
        <v>91</v>
      </c>
      <c r="C6" s="2" t="s">
        <v>104</v>
      </c>
      <c r="D6" s="2" t="s">
        <v>114</v>
      </c>
      <c r="E6" s="10">
        <f t="shared" si="0"/>
        <v>48.394444444444446</v>
      </c>
      <c r="F6" s="10">
        <f t="shared" si="1"/>
        <v>11.075833333333334</v>
      </c>
      <c r="G6">
        <v>301</v>
      </c>
      <c r="H6" t="str">
        <f t="shared" si="2"/>
        <v>48</v>
      </c>
      <c r="I6" t="str">
        <f t="shared" si="3"/>
        <v>23</v>
      </c>
      <c r="J6" t="str">
        <f t="shared" si="4"/>
        <v>40.0</v>
      </c>
      <c r="K6" t="str">
        <f t="shared" si="5"/>
        <v>11</v>
      </c>
      <c r="L6" t="str">
        <f t="shared" si="6"/>
        <v>04</v>
      </c>
      <c r="M6" t="str">
        <f t="shared" si="7"/>
        <v>33.0</v>
      </c>
    </row>
    <row r="7" spans="1:13">
      <c r="A7">
        <v>3151</v>
      </c>
      <c r="B7" t="s">
        <v>92</v>
      </c>
      <c r="C7" s="2" t="s">
        <v>105</v>
      </c>
      <c r="D7" s="2" t="s">
        <v>115</v>
      </c>
      <c r="E7" s="10">
        <f t="shared" si="0"/>
        <v>48.832500000000003</v>
      </c>
      <c r="F7" s="10">
        <f t="shared" si="1"/>
        <v>13.013416666666666</v>
      </c>
      <c r="G7">
        <v>450</v>
      </c>
      <c r="H7" t="str">
        <f t="shared" si="2"/>
        <v>48</v>
      </c>
      <c r="I7" t="str">
        <f t="shared" si="3"/>
        <v>49</v>
      </c>
      <c r="J7" t="str">
        <f t="shared" si="4"/>
        <v>57.0</v>
      </c>
      <c r="K7" t="str">
        <f t="shared" si="5"/>
        <v>13</v>
      </c>
      <c r="L7" t="str">
        <f t="shared" si="6"/>
        <v>00</v>
      </c>
      <c r="M7" t="str">
        <f t="shared" si="7"/>
        <v>48.3</v>
      </c>
    </row>
    <row r="8" spans="1:13">
      <c r="A8">
        <v>3192</v>
      </c>
      <c r="B8" t="s">
        <v>93</v>
      </c>
      <c r="C8" s="2" t="s">
        <v>106</v>
      </c>
      <c r="D8" s="2" t="s">
        <v>116</v>
      </c>
      <c r="E8" s="10">
        <f t="shared" si="0"/>
        <v>47.48661111111111</v>
      </c>
      <c r="F8" s="10">
        <f t="shared" si="1"/>
        <v>8.4586388888888884</v>
      </c>
      <c r="G8">
        <v>81</v>
      </c>
      <c r="H8" t="str">
        <f t="shared" si="2"/>
        <v>47</v>
      </c>
      <c r="I8" t="str">
        <f t="shared" si="3"/>
        <v>29</v>
      </c>
      <c r="J8" t="str">
        <f t="shared" si="4"/>
        <v>11.8</v>
      </c>
      <c r="K8" t="str">
        <f t="shared" si="5"/>
        <v>08</v>
      </c>
      <c r="L8" t="str">
        <f t="shared" si="6"/>
        <v>27</v>
      </c>
      <c r="M8" t="str">
        <f t="shared" si="7"/>
        <v>31.1</v>
      </c>
    </row>
    <row r="9" spans="1:13">
      <c r="A9">
        <v>330</v>
      </c>
      <c r="B9" t="s">
        <v>94</v>
      </c>
      <c r="C9" s="2" t="s">
        <v>107</v>
      </c>
      <c r="D9" s="2" t="s">
        <v>117</v>
      </c>
      <c r="E9" s="10">
        <f t="shared" si="0"/>
        <v>48.27952777777778</v>
      </c>
      <c r="F9" s="10">
        <f t="shared" si="1"/>
        <v>9.7345555555555556</v>
      </c>
      <c r="G9">
        <v>211</v>
      </c>
      <c r="H9" t="str">
        <f t="shared" si="2"/>
        <v>48</v>
      </c>
      <c r="I9" t="str">
        <f t="shared" si="3"/>
        <v>16</v>
      </c>
      <c r="J9" t="str">
        <f t="shared" si="4"/>
        <v>46.3</v>
      </c>
      <c r="K9" t="str">
        <f t="shared" si="5"/>
        <v>09</v>
      </c>
      <c r="L9" t="str">
        <f t="shared" si="6"/>
        <v>44</v>
      </c>
      <c r="M9" t="str">
        <f t="shared" si="7"/>
        <v>04.4</v>
      </c>
    </row>
    <row r="10" spans="1:13">
      <c r="A10">
        <v>2836</v>
      </c>
      <c r="B10" t="s">
        <v>95</v>
      </c>
      <c r="C10" s="2" t="s">
        <v>108</v>
      </c>
      <c r="D10" s="2" t="s">
        <v>118</v>
      </c>
      <c r="E10" s="10">
        <f t="shared" si="0"/>
        <v>48.698250000000002</v>
      </c>
      <c r="F10" s="10">
        <f t="shared" si="1"/>
        <v>12.691388888888889</v>
      </c>
      <c r="G10">
        <v>423</v>
      </c>
      <c r="H10" t="str">
        <f t="shared" si="2"/>
        <v>48</v>
      </c>
      <c r="I10" t="str">
        <f t="shared" si="3"/>
        <v>41</v>
      </c>
      <c r="J10" t="str">
        <f t="shared" si="4"/>
        <v>53.7</v>
      </c>
      <c r="K10" t="str">
        <f t="shared" si="5"/>
        <v>12</v>
      </c>
      <c r="L10" t="str">
        <f t="shared" si="6"/>
        <v>41</v>
      </c>
      <c r="M10" t="str">
        <f t="shared" si="7"/>
        <v>29.0</v>
      </c>
    </row>
    <row r="11" spans="1:13">
      <c r="A11">
        <v>5042</v>
      </c>
      <c r="B11" t="s">
        <v>96</v>
      </c>
      <c r="C11" s="2" t="s">
        <v>109</v>
      </c>
      <c r="D11" s="2" t="s">
        <v>119</v>
      </c>
      <c r="E11" s="10">
        <f t="shared" si="0"/>
        <v>47.647777777777776</v>
      </c>
      <c r="F11" s="10">
        <f t="shared" si="1"/>
        <v>8.6586388888888894</v>
      </c>
      <c r="G11">
        <v>104</v>
      </c>
      <c r="H11" t="str">
        <f t="shared" si="2"/>
        <v>47</v>
      </c>
      <c r="I11" t="str">
        <f t="shared" si="3"/>
        <v>38</v>
      </c>
      <c r="J11" t="str">
        <f t="shared" si="4"/>
        <v>52.0</v>
      </c>
      <c r="K11" t="str">
        <f t="shared" si="5"/>
        <v>08</v>
      </c>
      <c r="L11" t="str">
        <f t="shared" si="6"/>
        <v>39</v>
      </c>
      <c r="M11" t="str">
        <f t="shared" si="7"/>
        <v>31.1</v>
      </c>
    </row>
    <row r="12" spans="1:13">
      <c r="A12">
        <v>5116</v>
      </c>
      <c r="B12" t="s">
        <v>97</v>
      </c>
      <c r="C12" s="2" t="s">
        <v>110</v>
      </c>
      <c r="D12" s="2" t="s">
        <v>120</v>
      </c>
      <c r="E12" s="10">
        <f t="shared" si="0"/>
        <v>48.000611111111112</v>
      </c>
      <c r="F12" s="10">
        <f t="shared" si="1"/>
        <v>9.108944444444445</v>
      </c>
      <c r="G12">
        <v>155</v>
      </c>
      <c r="H12" t="str">
        <f t="shared" si="2"/>
        <v>48</v>
      </c>
      <c r="I12" t="str">
        <f t="shared" si="3"/>
        <v>00</v>
      </c>
      <c r="J12" t="str">
        <f t="shared" si="4"/>
        <v>02.2</v>
      </c>
      <c r="K12" t="str">
        <f t="shared" si="5"/>
        <v>09</v>
      </c>
      <c r="L12" t="str">
        <f t="shared" si="6"/>
        <v>06</v>
      </c>
      <c r="M12" t="str">
        <f t="shared" si="7"/>
        <v>32.2</v>
      </c>
    </row>
    <row r="13" spans="1:13">
      <c r="A13">
        <v>5115</v>
      </c>
      <c r="B13" t="s">
        <v>97</v>
      </c>
      <c r="C13" s="2" t="s">
        <v>111</v>
      </c>
      <c r="D13" s="2" t="s">
        <v>121</v>
      </c>
      <c r="E13" s="10">
        <f t="shared" si="0"/>
        <v>47.990749999999998</v>
      </c>
      <c r="F13" s="10">
        <f t="shared" si="1"/>
        <v>9.0366944444444446</v>
      </c>
      <c r="G13">
        <v>150</v>
      </c>
      <c r="H13" t="str">
        <f t="shared" si="2"/>
        <v>47</v>
      </c>
      <c r="I13" t="str">
        <f t="shared" si="3"/>
        <v>59</v>
      </c>
      <c r="J13" t="str">
        <f t="shared" si="4"/>
        <v>26.7</v>
      </c>
      <c r="K13" t="str">
        <f t="shared" si="5"/>
        <v>09</v>
      </c>
      <c r="L13" t="str">
        <f t="shared" si="6"/>
        <v>02</v>
      </c>
      <c r="M13" t="str">
        <f t="shared" si="7"/>
        <v>12.1</v>
      </c>
    </row>
    <row r="14" spans="1:13">
      <c r="A14">
        <v>5400</v>
      </c>
      <c r="B14" t="s">
        <v>98</v>
      </c>
      <c r="C14" s="2" t="s">
        <v>112</v>
      </c>
      <c r="D14" s="2" t="s">
        <v>122</v>
      </c>
      <c r="E14" s="10">
        <f t="shared" si="0"/>
        <v>48.738611111111112</v>
      </c>
      <c r="F14" s="10">
        <f t="shared" si="1"/>
        <v>12.194444444444445</v>
      </c>
      <c r="G14">
        <v>392</v>
      </c>
      <c r="H14" t="str">
        <f t="shared" si="2"/>
        <v>48</v>
      </c>
      <c r="I14" t="str">
        <f t="shared" si="3"/>
        <v>44</v>
      </c>
      <c r="J14" t="str">
        <f t="shared" si="4"/>
        <v>19.0</v>
      </c>
      <c r="K14" t="str">
        <f t="shared" si="5"/>
        <v>12</v>
      </c>
      <c r="L14" t="str">
        <f t="shared" si="6"/>
        <v>11</v>
      </c>
      <c r="M14" t="str">
        <f t="shared" si="7"/>
        <v>40.0</v>
      </c>
    </row>
    <row r="15" spans="1:13">
      <c r="A15">
        <v>284</v>
      </c>
      <c r="B15" t="s">
        <v>99</v>
      </c>
      <c r="C15" s="2" t="s">
        <v>113</v>
      </c>
      <c r="D15" s="2" t="s">
        <v>123</v>
      </c>
      <c r="E15" s="10">
        <f t="shared" si="0"/>
        <v>48.472749999999998</v>
      </c>
      <c r="F15" s="10">
        <f t="shared" si="1"/>
        <v>10.054500000000001</v>
      </c>
      <c r="G15">
        <v>243</v>
      </c>
      <c r="H15" t="str">
        <f t="shared" si="2"/>
        <v>48</v>
      </c>
      <c r="I15" t="str">
        <f t="shared" si="3"/>
        <v>28</v>
      </c>
      <c r="J15" t="str">
        <f t="shared" si="4"/>
        <v>21.9</v>
      </c>
      <c r="K15" t="str">
        <f t="shared" si="5"/>
        <v>10</v>
      </c>
      <c r="L15" t="str">
        <f t="shared" si="6"/>
        <v>03</v>
      </c>
      <c r="M15" t="str">
        <f t="shared" si="7"/>
        <v>16.2</v>
      </c>
    </row>
  </sheetData>
  <sortState xmlns:xlrd2="http://schemas.microsoft.com/office/spreadsheetml/2017/richdata2" ref="A2:M15">
    <sortCondition ref="B2:B15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AD400-58ED-6146-9CC3-76B3BD230AEF}">
  <dimension ref="A1:O114"/>
  <sheetViews>
    <sheetView workbookViewId="0">
      <selection activeCell="E33" sqref="E33"/>
    </sheetView>
  </sheetViews>
  <sheetFormatPr baseColWidth="10" defaultColWidth="10.83203125" defaultRowHeight="16"/>
  <cols>
    <col min="1" max="1" width="19.6640625" bestFit="1" customWidth="1"/>
    <col min="2" max="2" width="22" bestFit="1" customWidth="1"/>
    <col min="3" max="3" width="14.5" bestFit="1" customWidth="1"/>
    <col min="4" max="4" width="15.83203125" bestFit="1" customWidth="1"/>
    <col min="5" max="5" width="19.5" bestFit="1" customWidth="1"/>
    <col min="6" max="6" width="4.83203125" bestFit="1" customWidth="1"/>
    <col min="7" max="7" width="15.83203125" bestFit="1" customWidth="1"/>
    <col min="8" max="8" width="12.33203125" customWidth="1"/>
    <col min="9" max="9" width="10.6640625" bestFit="1" customWidth="1"/>
    <col min="10" max="10" width="9.5" bestFit="1" customWidth="1"/>
    <col min="11" max="11" width="12.5" customWidth="1"/>
    <col min="13" max="13" width="16.33203125" customWidth="1"/>
  </cols>
  <sheetData>
    <row r="1" spans="1:15" ht="21">
      <c r="A1" s="12"/>
      <c r="B1" s="12"/>
      <c r="C1" s="13" t="s">
        <v>233</v>
      </c>
      <c r="D1" s="13" t="s">
        <v>234</v>
      </c>
      <c r="E1" s="13" t="s">
        <v>253</v>
      </c>
      <c r="F1" s="12"/>
      <c r="G1" s="21" t="s">
        <v>352</v>
      </c>
      <c r="H1" s="22"/>
    </row>
    <row r="2" spans="1:15" ht="21">
      <c r="A2" s="13" t="s">
        <v>125</v>
      </c>
      <c r="B2" s="12" t="s">
        <v>347</v>
      </c>
      <c r="C2" s="12">
        <f>IF(ISBLANK(C3),LOOKUP(B2,auflassorte!$B$2:$B$28,auflassorte!E2:E28),C3)</f>
        <v>47.996333333333332</v>
      </c>
      <c r="D2" s="12">
        <f>IF(ISBLANK(D3),LOOKUP(B2,auflassorte!$B$2:$B$28,auflassorte!F2:F28),D3)</f>
        <v>9.1833055555555561</v>
      </c>
      <c r="E2" s="12">
        <f>IF(AND(ISBLANK(C3),ISBLANK(D3)),LOOKUP($B$2,auflassorte!$B$2:$B$28,auflassorte!G2:G28),"")</f>
        <v>173</v>
      </c>
      <c r="F2" s="12"/>
      <c r="G2" s="12">
        <f>IF(MAX(E8:E114)&gt;0,$B$33/MAX(E8:E114),"")</f>
        <v>88.010979592691044</v>
      </c>
      <c r="H2" s="12" t="s">
        <v>348</v>
      </c>
      <c r="K2" s="18"/>
      <c r="M2" s="16"/>
    </row>
    <row r="3" spans="1:15" ht="21">
      <c r="A3" s="13"/>
      <c r="B3" s="13" t="s">
        <v>353</v>
      </c>
      <c r="C3" s="12"/>
      <c r="D3" s="12"/>
      <c r="E3" s="12"/>
      <c r="F3" s="12"/>
      <c r="G3" s="15">
        <f>IF(NOT(G2=""),B4+(G2/60/24),"")</f>
        <v>0.48820206916159098</v>
      </c>
      <c r="H3" s="12" t="s">
        <v>349</v>
      </c>
      <c r="M3" s="17"/>
      <c r="N3" s="1"/>
      <c r="O3" s="1"/>
    </row>
    <row r="4" spans="1:15" ht="21">
      <c r="A4" s="13" t="s">
        <v>249</v>
      </c>
      <c r="B4" s="14">
        <v>0.42708333333333331</v>
      </c>
      <c r="C4" s="14"/>
      <c r="D4" s="14"/>
      <c r="E4" s="12"/>
      <c r="F4" s="12"/>
      <c r="G4" s="12"/>
      <c r="H4" s="12"/>
      <c r="N4" s="1"/>
      <c r="O4" s="1"/>
    </row>
    <row r="5" spans="1:15" ht="19">
      <c r="I5" s="1"/>
      <c r="J5" s="5"/>
      <c r="K5" s="5"/>
      <c r="M5" s="17"/>
      <c r="N5" s="1"/>
      <c r="O5" s="1"/>
    </row>
    <row r="6" spans="1:15">
      <c r="I6" s="1"/>
      <c r="J6" s="1"/>
      <c r="K6" s="1"/>
      <c r="M6" s="20">
        <v>0.47916666666666669</v>
      </c>
      <c r="N6" s="19">
        <v>5</v>
      </c>
      <c r="O6" s="1"/>
    </row>
    <row r="7" spans="1:15">
      <c r="A7" s="1" t="s">
        <v>238</v>
      </c>
      <c r="B7" s="1" t="s">
        <v>250</v>
      </c>
      <c r="C7" s="1" t="s">
        <v>251</v>
      </c>
      <c r="D7" s="1" t="s">
        <v>252</v>
      </c>
      <c r="E7" s="1" t="s">
        <v>254</v>
      </c>
      <c r="F7" s="1" t="s">
        <v>351</v>
      </c>
      <c r="G7" s="1" t="s">
        <v>233</v>
      </c>
      <c r="H7" s="1" t="s">
        <v>234</v>
      </c>
      <c r="I7" s="8" t="s">
        <v>350</v>
      </c>
      <c r="J7" s="8" t="s">
        <v>354</v>
      </c>
      <c r="K7" s="8"/>
      <c r="L7" s="8"/>
      <c r="M7" s="3">
        <f>M6</f>
        <v>0.47916666666666669</v>
      </c>
      <c r="N7">
        <f>IF(AND(NOT(ISBLANK($B$33)),NOT(((M7-$B$4)*1440)="")),$B$33/((M7-$B$4)*1440),"")</f>
        <v>1831.0369103959426</v>
      </c>
      <c r="O7" s="8"/>
    </row>
    <row r="8" spans="1:15">
      <c r="A8" t="str">
        <f>zuechter!D2</f>
        <v> Aebersold Michael</v>
      </c>
      <c r="B8" s="11">
        <f>6378.388*((2*ASIN(SQRT((SIN((RADIANS($C$2)-RADIANS(G8))/2)^2)+COS(RADIANS($C$2))*COS(RADIANS(G8))*(SIN((RADIANS($D$2)-RADIANS(H8))/2)^2)))))*1000</f>
        <v>193064.98870768948</v>
      </c>
      <c r="C8" s="4"/>
      <c r="D8" t="str">
        <f t="shared" ref="D8:D72" si="0">IF(ISBLANK(C8),"",(C8-$B$4)*1440)</f>
        <v/>
      </c>
      <c r="E8" s="7" t="str">
        <f t="shared" ref="E8:E29" si="1">IF(AND(NOT(ISBLANK(B8)),NOT(D8="")),B8/D8,"")</f>
        <v/>
      </c>
      <c r="F8" t="str">
        <f>IF(NOT(E8=""),_xlfn.RANK.EQ(E8,$E$8:$E$114,0),"")</f>
        <v/>
      </c>
      <c r="G8" s="10">
        <f>zuechter!G2</f>
        <v>46.905472222222222</v>
      </c>
      <c r="H8" s="10">
        <f>zuechter!H2</f>
        <v>7.1893611111111113</v>
      </c>
      <c r="I8" s="3">
        <f>IF(MAX($E$8:$E$114)&gt;0,($B$4+((B8/MAX($E$8:$E$114))/60/24)),"")</f>
        <v>0.51300833007891478</v>
      </c>
      <c r="J8" s="6" t="str">
        <f>IF(NOT(C8=""),C8-I8,"")</f>
        <v/>
      </c>
      <c r="K8" s="6"/>
      <c r="L8" s="9"/>
      <c r="M8" s="3">
        <f t="shared" ref="M8:M31" si="2">M7+TIME(0,$N$6,0)</f>
        <v>0.4826388888888889</v>
      </c>
      <c r="N8">
        <f t="shared" ref="N8:N31" si="3">IF(AND(NOT(ISBLANK($B$33)),NOT(((M8-$B$4)*1440)="")),$B$33/((M8-$B$4)*1440),"")</f>
        <v>1716.597103496197</v>
      </c>
      <c r="O8" s="9"/>
    </row>
    <row r="9" spans="1:15">
      <c r="A9" t="str">
        <f>zuechter!D3</f>
        <v> Affolter Rudolf</v>
      </c>
      <c r="B9" s="11">
        <f t="shared" ref="B9:B72" si="4">6378.388*((2*ASIN(SQRT((SIN((RADIANS($C$2)-RADIANS(G9))/2)^2)+COS(RADIANS($C$2))*COS(RADIANS(G9))*(SIN((RADIANS($D$2)-RADIANS(H9))/2)^2)))))*1000</f>
        <v>153085.52851451415</v>
      </c>
      <c r="C9" s="4">
        <v>0.49861111111111112</v>
      </c>
      <c r="D9">
        <f t="shared" si="0"/>
        <v>103.00000000000003</v>
      </c>
      <c r="E9" s="7">
        <f t="shared" si="1"/>
        <v>1486.267267131205</v>
      </c>
      <c r="F9">
        <f t="shared" ref="F9:F72" si="5">IF(NOT(E9=""),_xlfn.RANK.EQ(E9,$E$8:$E$114,0),"")</f>
        <v>5</v>
      </c>
      <c r="G9" s="10">
        <f>zuechter!G3</f>
        <v>47.171388888888892</v>
      </c>
      <c r="H9" s="10">
        <f>zuechter!H3</f>
        <v>7.552083333333333</v>
      </c>
      <c r="I9" s="3">
        <f t="shared" ref="I9:I72" si="6">IF(MAX($E$8:$E$114)&gt;0,($B$4+((B9/MAX($E$8:$E$114))/60/24)),"")</f>
        <v>0.49521517654039399</v>
      </c>
      <c r="J9" s="6">
        <f t="shared" ref="J9:J72" si="7">IF(NOT(C9=""),C9-I9,"")</f>
        <v>3.3959345707171296E-3</v>
      </c>
      <c r="K9" s="6"/>
      <c r="L9" s="9"/>
      <c r="M9" s="3">
        <f t="shared" si="2"/>
        <v>0.4861111111111111</v>
      </c>
      <c r="N9">
        <f t="shared" si="3"/>
        <v>1615.6208032905386</v>
      </c>
      <c r="O9" s="9"/>
    </row>
    <row r="10" spans="1:15">
      <c r="A10" t="str">
        <f>zuechter!D4</f>
        <v> Almeida Manuel</v>
      </c>
      <c r="B10" s="11">
        <f t="shared" si="4"/>
        <v>190692.4781759147</v>
      </c>
      <c r="C10" s="4"/>
      <c r="D10" t="str">
        <f t="shared" si="0"/>
        <v/>
      </c>
      <c r="E10" s="7" t="str">
        <f t="shared" si="1"/>
        <v/>
      </c>
      <c r="F10" t="str">
        <f t="shared" si="5"/>
        <v/>
      </c>
      <c r="G10" s="10">
        <f>zuechter!G4</f>
        <v>46.662444444444446</v>
      </c>
      <c r="H10" s="10">
        <f>zuechter!H4</f>
        <v>7.5975277777777777</v>
      </c>
      <c r="I10" s="3">
        <f t="shared" si="6"/>
        <v>0.51195242677357622</v>
      </c>
      <c r="J10" s="6" t="str">
        <f t="shared" si="7"/>
        <v/>
      </c>
      <c r="K10" s="6"/>
      <c r="L10" s="9"/>
      <c r="M10" s="3">
        <f t="shared" si="2"/>
        <v>0.48958333333333331</v>
      </c>
      <c r="N10">
        <f t="shared" si="3"/>
        <v>1525.8640919966199</v>
      </c>
      <c r="O10" s="9"/>
    </row>
    <row r="11" spans="1:15">
      <c r="A11" t="str">
        <f>zuechter!D5</f>
        <v> Andrey Heribert</v>
      </c>
      <c r="B11" s="11">
        <f t="shared" si="4"/>
        <v>199297.49561448867</v>
      </c>
      <c r="C11" s="4"/>
      <c r="D11" t="str">
        <f t="shared" si="0"/>
        <v/>
      </c>
      <c r="E11" s="7" t="str">
        <f t="shared" si="1"/>
        <v/>
      </c>
      <c r="F11" t="str">
        <f t="shared" si="5"/>
        <v/>
      </c>
      <c r="G11" s="10">
        <f>zuechter!G5</f>
        <v>46.800361111111108</v>
      </c>
      <c r="H11" s="10">
        <f>zuechter!H5</f>
        <v>7.2150555555555558</v>
      </c>
      <c r="I11" s="3">
        <f t="shared" si="6"/>
        <v>0.51578215323177212</v>
      </c>
      <c r="J11" s="6" t="str">
        <f t="shared" si="7"/>
        <v/>
      </c>
      <c r="K11" s="6"/>
      <c r="L11" s="9"/>
      <c r="M11" s="3">
        <f t="shared" si="2"/>
        <v>0.49305555555555552</v>
      </c>
      <c r="N11">
        <f t="shared" si="3"/>
        <v>1445.5554555757453</v>
      </c>
      <c r="O11" s="9"/>
    </row>
    <row r="12" spans="1:15">
      <c r="A12" t="str">
        <f>zuechter!D6</f>
        <v> Arik Hakan</v>
      </c>
      <c r="B12" s="11">
        <f t="shared" si="4"/>
        <v>118464.3591614991</v>
      </c>
      <c r="C12" s="4"/>
      <c r="D12" t="str">
        <f t="shared" si="0"/>
        <v/>
      </c>
      <c r="E12" s="7" t="str">
        <f t="shared" si="1"/>
        <v/>
      </c>
      <c r="F12" t="str">
        <f t="shared" si="5"/>
        <v/>
      </c>
      <c r="G12" s="10">
        <f>zuechter!G6</f>
        <v>47.286444444444442</v>
      </c>
      <c r="H12" s="10">
        <f>zuechter!H6</f>
        <v>8.0066666666666659</v>
      </c>
      <c r="I12" s="3">
        <f t="shared" si="6"/>
        <v>0.47980676984843762</v>
      </c>
      <c r="J12" s="6" t="str">
        <f t="shared" si="7"/>
        <v/>
      </c>
      <c r="K12" s="6"/>
      <c r="L12" s="9"/>
      <c r="M12" s="3">
        <f t="shared" si="2"/>
        <v>0.49652777777777773</v>
      </c>
      <c r="N12">
        <f t="shared" si="3"/>
        <v>1373.2776827969583</v>
      </c>
      <c r="O12" s="9"/>
    </row>
    <row r="13" spans="1:15">
      <c r="A13" t="str">
        <f>zuechter!D7</f>
        <v> Avni Gashi</v>
      </c>
      <c r="B13" s="11">
        <f t="shared" si="4"/>
        <v>131599.61080297083</v>
      </c>
      <c r="C13" s="4"/>
      <c r="D13" t="str">
        <f t="shared" si="0"/>
        <v/>
      </c>
      <c r="E13" s="7" t="str">
        <f t="shared" si="1"/>
        <v/>
      </c>
      <c r="F13" t="str">
        <f t="shared" si="5"/>
        <v/>
      </c>
      <c r="G13" s="10">
        <f>zuechter!G7</f>
        <v>47.254305555555554</v>
      </c>
      <c r="H13" s="10">
        <f>zuechter!H7</f>
        <v>7.8178611111111111</v>
      </c>
      <c r="I13" s="3">
        <f t="shared" si="6"/>
        <v>0.4856527104412951</v>
      </c>
      <c r="J13" s="6" t="str">
        <f t="shared" si="7"/>
        <v/>
      </c>
      <c r="K13" s="6"/>
      <c r="L13" s="9"/>
      <c r="M13" s="3">
        <f t="shared" si="2"/>
        <v>0.49999999999999994</v>
      </c>
      <c r="N13">
        <f t="shared" si="3"/>
        <v>1307.8835074256749</v>
      </c>
      <c r="O13" s="9"/>
    </row>
    <row r="14" spans="1:15">
      <c r="A14" t="str">
        <f>zuechter!D8</f>
        <v> Bichsel Rolf</v>
      </c>
      <c r="B14" s="11">
        <f t="shared" si="4"/>
        <v>194974.93724174364</v>
      </c>
      <c r="C14" s="4"/>
      <c r="D14" t="str">
        <f t="shared" si="0"/>
        <v/>
      </c>
      <c r="E14" s="7" t="str">
        <f t="shared" si="1"/>
        <v/>
      </c>
      <c r="F14" t="str">
        <f t="shared" si="5"/>
        <v/>
      </c>
      <c r="G14" s="10">
        <f>zuechter!G8</f>
        <v>46.932499999999997</v>
      </c>
      <c r="H14" s="10">
        <f>zuechter!H8</f>
        <v>7.125111111111111</v>
      </c>
      <c r="I14" s="3">
        <f t="shared" si="6"/>
        <v>0.51385836675657104</v>
      </c>
      <c r="J14" s="6" t="str">
        <f t="shared" si="7"/>
        <v/>
      </c>
      <c r="K14" s="6"/>
      <c r="L14" s="9"/>
      <c r="M14" s="3">
        <f t="shared" si="2"/>
        <v>0.50347222222222221</v>
      </c>
      <c r="N14">
        <f t="shared" si="3"/>
        <v>1248.4342570881433</v>
      </c>
      <c r="O14" s="9"/>
    </row>
    <row r="15" spans="1:15">
      <c r="A15" t="str">
        <f>zuechter!D9</f>
        <v> Bssila Rabii</v>
      </c>
      <c r="B15" s="11">
        <f t="shared" si="4"/>
        <v>188299.47107527853</v>
      </c>
      <c r="C15" s="4"/>
      <c r="D15" t="str">
        <f t="shared" si="0"/>
        <v/>
      </c>
      <c r="E15" s="7" t="str">
        <f t="shared" si="1"/>
        <v/>
      </c>
      <c r="F15" t="str">
        <f t="shared" si="5"/>
        <v/>
      </c>
      <c r="G15" s="10">
        <f>zuechter!G9</f>
        <v>46.91663888888889</v>
      </c>
      <c r="H15" s="10">
        <f>zuechter!H9</f>
        <v>7.2574722222222219</v>
      </c>
      <c r="I15" s="3">
        <f t="shared" si="6"/>
        <v>0.51088740131913901</v>
      </c>
      <c r="J15" s="6" t="str">
        <f t="shared" si="7"/>
        <v/>
      </c>
      <c r="K15" s="6"/>
      <c r="L15" s="9"/>
      <c r="M15" s="3">
        <f t="shared" si="2"/>
        <v>0.50694444444444442</v>
      </c>
      <c r="N15">
        <f t="shared" si="3"/>
        <v>1194.1545067799636</v>
      </c>
      <c r="O15" s="9"/>
    </row>
    <row r="16" spans="1:15">
      <c r="A16" t="str">
        <f>zuechter!D10</f>
        <v> Candido Alcides-Jose</v>
      </c>
      <c r="B16" s="11">
        <f t="shared" si="4"/>
        <v>188732.67249154809</v>
      </c>
      <c r="C16" s="4"/>
      <c r="D16" t="str">
        <f t="shared" si="0"/>
        <v/>
      </c>
      <c r="E16" s="7" t="str">
        <f t="shared" si="1"/>
        <v/>
      </c>
      <c r="F16" t="str">
        <f t="shared" si="5"/>
        <v/>
      </c>
      <c r="G16" s="10">
        <f>zuechter!G10</f>
        <v>47.151472222222225</v>
      </c>
      <c r="H16" s="10">
        <f>zuechter!H10</f>
        <v>7.0044444444444443</v>
      </c>
      <c r="I16" s="3">
        <f t="shared" si="6"/>
        <v>0.51108020080356287</v>
      </c>
      <c r="J16" s="6" t="str">
        <f t="shared" si="7"/>
        <v/>
      </c>
      <c r="K16" s="6"/>
      <c r="L16" s="9"/>
      <c r="M16" s="3">
        <f t="shared" si="2"/>
        <v>0.51041666666666663</v>
      </c>
      <c r="N16">
        <f t="shared" si="3"/>
        <v>1144.3980689974653</v>
      </c>
      <c r="O16" s="9"/>
    </row>
    <row r="17" spans="1:15">
      <c r="A17" t="str">
        <f>zuechter!D11</f>
        <v> Carneiro Jose</v>
      </c>
      <c r="B17" s="11">
        <f t="shared" si="4"/>
        <v>221182.25927275338</v>
      </c>
      <c r="C17" s="4"/>
      <c r="D17" t="str">
        <f t="shared" si="0"/>
        <v/>
      </c>
      <c r="E17" s="7" t="str">
        <f t="shared" si="1"/>
        <v/>
      </c>
      <c r="F17" t="str">
        <f t="shared" si="5"/>
        <v/>
      </c>
      <c r="G17" s="10">
        <f>zuechter!G11</f>
        <v>46.888638888888892</v>
      </c>
      <c r="H17" s="10">
        <f>zuechter!H11</f>
        <v>6.7442777777777776</v>
      </c>
      <c r="I17" s="3">
        <f t="shared" si="6"/>
        <v>0.52552212866026016</v>
      </c>
      <c r="J17" s="6" t="str">
        <f t="shared" si="7"/>
        <v/>
      </c>
      <c r="K17" s="6"/>
      <c r="L17" s="9"/>
      <c r="M17" s="3">
        <f t="shared" si="2"/>
        <v>0.51388888888888884</v>
      </c>
      <c r="N17">
        <f t="shared" si="3"/>
        <v>1098.6221462375668</v>
      </c>
      <c r="O17" s="9"/>
    </row>
    <row r="18" spans="1:15">
      <c r="A18" t="str">
        <f>zuechter!D12</f>
        <v> Celik Mesut</v>
      </c>
      <c r="B18" s="11">
        <f t="shared" si="4"/>
        <v>167202.89793394352</v>
      </c>
      <c r="C18" s="4"/>
      <c r="D18" t="str">
        <f t="shared" si="0"/>
        <v/>
      </c>
      <c r="E18" s="7" t="str">
        <f t="shared" si="1"/>
        <v/>
      </c>
      <c r="F18" t="str">
        <f t="shared" si="5"/>
        <v/>
      </c>
      <c r="G18" s="10">
        <f>zuechter!G12</f>
        <v>47.012305555555557</v>
      </c>
      <c r="H18" s="10">
        <f>zuechter!H12</f>
        <v>7.5034722222222223</v>
      </c>
      <c r="I18" s="3">
        <f t="shared" si="6"/>
        <v>0.50149821589175581</v>
      </c>
      <c r="J18" s="6" t="str">
        <f t="shared" si="7"/>
        <v/>
      </c>
      <c r="K18" s="6"/>
      <c r="L18" s="9"/>
      <c r="M18" s="3">
        <f t="shared" si="2"/>
        <v>0.51736111111111105</v>
      </c>
      <c r="N18">
        <f t="shared" si="3"/>
        <v>1056.3674483053528</v>
      </c>
      <c r="O18" s="9"/>
    </row>
    <row r="19" spans="1:15">
      <c r="A19" t="str">
        <f>zuechter!D13</f>
        <v> Dos Santos Armando</v>
      </c>
      <c r="B19" s="11">
        <f t="shared" si="4"/>
        <v>197045.33869177871</v>
      </c>
      <c r="C19" s="4"/>
      <c r="D19" t="str">
        <f t="shared" si="0"/>
        <v/>
      </c>
      <c r="E19" s="7" t="str">
        <f t="shared" si="1"/>
        <v/>
      </c>
      <c r="F19" t="str">
        <f t="shared" si="5"/>
        <v/>
      </c>
      <c r="G19" s="10">
        <f>zuechter!G13</f>
        <v>47.008277777777778</v>
      </c>
      <c r="H19" s="10">
        <f>zuechter!H13</f>
        <v>7.0092499999999998</v>
      </c>
      <c r="I19" s="3">
        <f t="shared" si="6"/>
        <v>0.51477981418754803</v>
      </c>
      <c r="J19" s="6" t="str">
        <f t="shared" si="7"/>
        <v/>
      </c>
      <c r="K19" s="6"/>
      <c r="L19" s="9"/>
      <c r="M19" s="3">
        <f t="shared" si="2"/>
        <v>0.52083333333333326</v>
      </c>
      <c r="N19">
        <f t="shared" si="3"/>
        <v>1017.2427279977472</v>
      </c>
      <c r="O19" s="9"/>
    </row>
    <row r="20" spans="1:15">
      <c r="A20" t="str">
        <f>zuechter!D14</f>
        <v> Doymus Veysel</v>
      </c>
      <c r="B20" s="11">
        <f t="shared" si="4"/>
        <v>124657.80308528</v>
      </c>
      <c r="C20" s="4"/>
      <c r="D20" t="str">
        <f t="shared" si="0"/>
        <v/>
      </c>
      <c r="E20" s="7" t="str">
        <f t="shared" si="1"/>
        <v/>
      </c>
      <c r="F20" t="str">
        <f t="shared" si="5"/>
        <v/>
      </c>
      <c r="G20" s="10">
        <f>zuechter!G14</f>
        <v>47.304444444444442</v>
      </c>
      <c r="H20" s="10">
        <f>zuechter!H14</f>
        <v>7.8762777777777782</v>
      </c>
      <c r="I20" s="3">
        <f t="shared" si="6"/>
        <v>0.48256320773268058</v>
      </c>
      <c r="J20" s="6" t="str">
        <f t="shared" si="7"/>
        <v/>
      </c>
      <c r="K20" s="6"/>
      <c r="L20" s="9"/>
      <c r="M20" s="3">
        <f t="shared" si="2"/>
        <v>0.52430555555555547</v>
      </c>
      <c r="N20">
        <f t="shared" si="3"/>
        <v>980.91263056925629</v>
      </c>
      <c r="O20" s="9"/>
    </row>
    <row r="21" spans="1:15">
      <c r="A21" t="str">
        <f>zuechter!D15</f>
        <v> Dünneisen Jürg</v>
      </c>
      <c r="B21" s="11">
        <f t="shared" si="4"/>
        <v>184053.39858370274</v>
      </c>
      <c r="C21" s="4"/>
      <c r="D21" t="str">
        <f t="shared" si="0"/>
        <v/>
      </c>
      <c r="E21" s="7" t="str">
        <f t="shared" si="1"/>
        <v/>
      </c>
      <c r="F21" t="str">
        <f t="shared" si="5"/>
        <v/>
      </c>
      <c r="G21" s="10">
        <f>zuechter!G15</f>
        <v>46.74133333333333</v>
      </c>
      <c r="H21" s="10">
        <f>zuechter!H15</f>
        <v>7.5939722222222219</v>
      </c>
      <c r="I21" s="3">
        <f t="shared" si="6"/>
        <v>0.50899765544930364</v>
      </c>
      <c r="J21" s="6" t="str">
        <f t="shared" si="7"/>
        <v/>
      </c>
      <c r="K21" s="6"/>
      <c r="L21" s="9"/>
      <c r="M21" s="3">
        <f t="shared" si="2"/>
        <v>0.52777777777777768</v>
      </c>
      <c r="N21">
        <f t="shared" si="3"/>
        <v>947.08805710135107</v>
      </c>
      <c r="O21" s="9"/>
    </row>
    <row r="22" spans="1:15">
      <c r="A22" t="str">
        <f>zuechter!D16</f>
        <v> Dzafic Denis</v>
      </c>
      <c r="B22" s="11">
        <f t="shared" si="4"/>
        <v>119375.83272926911</v>
      </c>
      <c r="C22" s="4"/>
      <c r="D22" t="str">
        <f t="shared" si="0"/>
        <v/>
      </c>
      <c r="E22" s="7" t="str">
        <f t="shared" si="1"/>
        <v/>
      </c>
      <c r="F22" t="str">
        <f t="shared" si="5"/>
        <v/>
      </c>
      <c r="G22" s="10">
        <f>zuechter!G16</f>
        <v>47.367055555555552</v>
      </c>
      <c r="H22" s="10">
        <f>zuechter!H16</f>
        <v>7.8935833333333338</v>
      </c>
      <c r="I22" s="3">
        <f t="shared" si="6"/>
        <v>0.48021242788031882</v>
      </c>
      <c r="J22" s="6" t="str">
        <f t="shared" si="7"/>
        <v/>
      </c>
      <c r="K22" s="6"/>
      <c r="L22" s="9"/>
      <c r="M22" s="3">
        <f t="shared" si="2"/>
        <v>0.53124999999999989</v>
      </c>
      <c r="N22">
        <f t="shared" si="3"/>
        <v>915.5184551979728</v>
      </c>
      <c r="O22" s="9"/>
    </row>
    <row r="23" spans="1:15">
      <c r="A23" t="str">
        <f>zuechter!D17</f>
        <v> Engel Hans</v>
      </c>
      <c r="B23" s="11">
        <f t="shared" si="4"/>
        <v>184294.12817256356</v>
      </c>
      <c r="C23" s="4"/>
      <c r="D23" t="str">
        <f t="shared" si="0"/>
        <v/>
      </c>
      <c r="E23" s="7" t="str">
        <f t="shared" si="1"/>
        <v/>
      </c>
      <c r="F23" t="str">
        <f t="shared" si="5"/>
        <v/>
      </c>
      <c r="G23" s="10">
        <f>zuechter!G17</f>
        <v>46.708277777777781</v>
      </c>
      <c r="H23" s="10">
        <f>zuechter!H17</f>
        <v>7.6481111111111115</v>
      </c>
      <c r="I23" s="3">
        <f t="shared" si="6"/>
        <v>0.50910479392779162</v>
      </c>
      <c r="J23" s="6" t="str">
        <f t="shared" si="7"/>
        <v/>
      </c>
      <c r="K23" s="6"/>
      <c r="L23" s="9"/>
      <c r="M23" s="3">
        <f t="shared" si="2"/>
        <v>0.5347222222222221</v>
      </c>
      <c r="N23">
        <f t="shared" si="3"/>
        <v>885.98560180448987</v>
      </c>
      <c r="O23" s="9"/>
    </row>
    <row r="24" spans="1:15">
      <c r="A24" t="str">
        <f>zuechter!D18</f>
        <v> Fahrni Fritz</v>
      </c>
      <c r="B24" s="11">
        <f t="shared" si="4"/>
        <v>172285.61352725609</v>
      </c>
      <c r="C24" s="4"/>
      <c r="D24" t="str">
        <f t="shared" si="0"/>
        <v/>
      </c>
      <c r="E24" s="7" t="str">
        <f t="shared" si="1"/>
        <v/>
      </c>
      <c r="F24" t="str">
        <f t="shared" si="5"/>
        <v/>
      </c>
      <c r="G24" s="10">
        <f>zuechter!G18</f>
        <v>46.830138888888889</v>
      </c>
      <c r="H24" s="10">
        <f>zuechter!H18</f>
        <v>7.6797222222222219</v>
      </c>
      <c r="I24" s="3">
        <f t="shared" si="6"/>
        <v>0.50376031594281856</v>
      </c>
      <c r="J24" s="6" t="str">
        <f t="shared" si="7"/>
        <v/>
      </c>
      <c r="K24" s="6"/>
      <c r="L24" s="9"/>
      <c r="M24" s="3">
        <f t="shared" si="2"/>
        <v>0.53819444444444431</v>
      </c>
      <c r="N24">
        <f t="shared" si="3"/>
        <v>858.29855174809961</v>
      </c>
      <c r="O24" s="9"/>
    </row>
    <row r="25" spans="1:15">
      <c r="A25" t="str">
        <f>zuechter!D19</f>
        <v> Fahrni Hansueli</v>
      </c>
      <c r="B25" s="11">
        <f t="shared" si="4"/>
        <v>172224.86886796154</v>
      </c>
      <c r="C25" s="4"/>
      <c r="D25" t="str">
        <f t="shared" si="0"/>
        <v/>
      </c>
      <c r="E25" s="7" t="str">
        <f t="shared" si="1"/>
        <v/>
      </c>
      <c r="F25" t="str">
        <f t="shared" si="5"/>
        <v/>
      </c>
      <c r="G25" s="10">
        <f>zuechter!G19</f>
        <v>46.830694444444447</v>
      </c>
      <c r="H25" s="10">
        <f>zuechter!H19</f>
        <v>7.68</v>
      </c>
      <c r="I25" s="3">
        <f t="shared" si="6"/>
        <v>0.50373328108431248</v>
      </c>
      <c r="J25" s="6" t="str">
        <f t="shared" si="7"/>
        <v/>
      </c>
      <c r="K25" s="6"/>
      <c r="L25" s="9"/>
      <c r="M25" s="3">
        <f t="shared" si="2"/>
        <v>0.54166666666666652</v>
      </c>
      <c r="N25">
        <f t="shared" si="3"/>
        <v>832.28950472543011</v>
      </c>
      <c r="O25" s="9"/>
    </row>
    <row r="26" spans="1:15">
      <c r="A26" t="str">
        <f>zuechter!D20</f>
        <v> Ferreira Manuel</v>
      </c>
      <c r="B26" s="11">
        <f t="shared" si="4"/>
        <v>208285.89596879433</v>
      </c>
      <c r="C26" s="4"/>
      <c r="D26" t="str">
        <f t="shared" si="0"/>
        <v/>
      </c>
      <c r="E26" s="7" t="str">
        <f t="shared" si="1"/>
        <v/>
      </c>
      <c r="F26" t="str">
        <f t="shared" si="5"/>
        <v/>
      </c>
      <c r="G26" s="10">
        <f>zuechter!G20</f>
        <v>46.983055555555552</v>
      </c>
      <c r="H26" s="10">
        <f>zuechter!H20</f>
        <v>6.8554166666666667</v>
      </c>
      <c r="I26" s="3">
        <f t="shared" si="6"/>
        <v>0.51978250708340201</v>
      </c>
      <c r="J26" s="6" t="str">
        <f t="shared" si="7"/>
        <v/>
      </c>
      <c r="K26" s="6"/>
      <c r="L26" s="9"/>
      <c r="M26" s="3">
        <f t="shared" si="2"/>
        <v>0.54513888888888873</v>
      </c>
      <c r="N26">
        <f t="shared" si="3"/>
        <v>807.8104016452703</v>
      </c>
      <c r="O26" s="9"/>
    </row>
    <row r="27" spans="1:15">
      <c r="A27" t="str">
        <f>zuechter!D21</f>
        <v> Glisic D+S - SG</v>
      </c>
      <c r="B27" s="11">
        <f t="shared" si="4"/>
        <v>174418.78941291315</v>
      </c>
      <c r="C27" s="4"/>
      <c r="D27" t="str">
        <f t="shared" si="0"/>
        <v/>
      </c>
      <c r="E27" s="7" t="str">
        <f t="shared" si="1"/>
        <v/>
      </c>
      <c r="F27" t="str">
        <f t="shared" si="5"/>
        <v/>
      </c>
      <c r="G27" s="10">
        <f>zuechter!G21</f>
        <v>46.875166666666665</v>
      </c>
      <c r="H27" s="10">
        <f>zuechter!H21</f>
        <v>7.5651944444444448</v>
      </c>
      <c r="I27" s="3">
        <f t="shared" si="6"/>
        <v>0.50470970159922235</v>
      </c>
      <c r="J27" s="6" t="str">
        <f t="shared" si="7"/>
        <v/>
      </c>
      <c r="K27" s="6"/>
      <c r="L27" s="9"/>
      <c r="M27" s="3">
        <f t="shared" si="2"/>
        <v>0.54861111111111094</v>
      </c>
      <c r="N27">
        <f t="shared" si="3"/>
        <v>784.73010445540558</v>
      </c>
      <c r="O27" s="9"/>
    </row>
    <row r="28" spans="1:15">
      <c r="A28" t="str">
        <f>zuechter!D22</f>
        <v> Goetschi Fam. - SG</v>
      </c>
      <c r="B28" s="11">
        <f t="shared" si="4"/>
        <v>198967.23639954344</v>
      </c>
      <c r="C28" s="4"/>
      <c r="D28" t="str">
        <f t="shared" si="0"/>
        <v/>
      </c>
      <c r="E28" s="7" t="str">
        <f t="shared" si="1"/>
        <v/>
      </c>
      <c r="F28" t="str">
        <f t="shared" si="5"/>
        <v/>
      </c>
      <c r="G28" s="10">
        <f>zuechter!G22</f>
        <v>46.870583333333336</v>
      </c>
      <c r="H28" s="10">
        <f>zuechter!H22</f>
        <v>7.1309166666666668</v>
      </c>
      <c r="I28" s="3">
        <f t="shared" si="6"/>
        <v>0.51563516893306882</v>
      </c>
      <c r="J28" s="6" t="str">
        <f t="shared" si="7"/>
        <v/>
      </c>
      <c r="K28" s="6"/>
      <c r="L28" s="9"/>
      <c r="M28" s="3">
        <f t="shared" si="2"/>
        <v>0.55208333333333315</v>
      </c>
      <c r="N28">
        <f t="shared" si="3"/>
        <v>762.93204599831097</v>
      </c>
      <c r="O28" s="9"/>
    </row>
    <row r="29" spans="1:15">
      <c r="A29" t="str">
        <f>zuechter!D23</f>
        <v> Graziano Giuseppe</v>
      </c>
      <c r="B29" s="11">
        <f t="shared" si="4"/>
        <v>117773.45827689339</v>
      </c>
      <c r="C29" s="4"/>
      <c r="D29" t="str">
        <f>IF(ISBLANK(C29),"",(C29-$B$4)*1440)</f>
        <v/>
      </c>
      <c r="E29" s="7" t="str">
        <f t="shared" si="1"/>
        <v/>
      </c>
      <c r="F29" t="str">
        <f t="shared" si="5"/>
        <v/>
      </c>
      <c r="G29" s="10">
        <f>zuechter!G23</f>
        <v>47.362333333333332</v>
      </c>
      <c r="H29" s="10">
        <f>zuechter!H23</f>
        <v>7.9253611111111111</v>
      </c>
      <c r="I29" s="3">
        <f t="shared" si="6"/>
        <v>0.47949927931554176</v>
      </c>
      <c r="J29" s="6" t="str">
        <f t="shared" si="7"/>
        <v/>
      </c>
      <c r="K29" s="6"/>
      <c r="L29" s="9"/>
      <c r="M29" s="3">
        <f t="shared" si="2"/>
        <v>0.55555555555555536</v>
      </c>
      <c r="N29">
        <f t="shared" si="3"/>
        <v>742.31226097132969</v>
      </c>
      <c r="O29" s="9"/>
    </row>
    <row r="30" spans="1:15">
      <c r="A30" t="str">
        <f>zuechter!D24</f>
        <v> Gribi Walter</v>
      </c>
      <c r="B30" s="11">
        <f t="shared" si="4"/>
        <v>150142.31897169288</v>
      </c>
      <c r="C30" s="4"/>
      <c r="E30" s="7"/>
      <c r="F30" t="str">
        <f t="shared" si="5"/>
        <v/>
      </c>
      <c r="G30" s="10">
        <f>zuechter!G24</f>
        <v>47.237499999999997</v>
      </c>
      <c r="H30" s="10">
        <f>zuechter!H24</f>
        <v>7.5291666666666668</v>
      </c>
      <c r="I30" s="3">
        <f t="shared" si="6"/>
        <v>0.49390527943226853</v>
      </c>
      <c r="J30" s="6" t="str">
        <f t="shared" si="7"/>
        <v/>
      </c>
      <c r="K30" s="6"/>
      <c r="L30" s="9"/>
      <c r="M30" s="3">
        <f t="shared" si="2"/>
        <v>0.55902777777777757</v>
      </c>
      <c r="N30">
        <f t="shared" si="3"/>
        <v>722.77772778787369</v>
      </c>
      <c r="O30" s="9"/>
    </row>
    <row r="31" spans="1:15">
      <c r="A31" t="str">
        <f>zuechter!D25</f>
        <v> Grüter,Alois</v>
      </c>
      <c r="B31" s="11">
        <f t="shared" si="4"/>
        <v>122756.65133277939</v>
      </c>
      <c r="C31" s="4"/>
      <c r="D31" t="str">
        <f t="shared" si="0"/>
        <v/>
      </c>
      <c r="E31" s="7" t="str">
        <f t="shared" ref="E31:E62" si="8">IF(AND(NOT(ISBLANK(B31)),NOT(D31="")),B31/D31,"")</f>
        <v/>
      </c>
      <c r="F31" t="str">
        <f t="shared" si="5"/>
        <v/>
      </c>
      <c r="G31" s="10">
        <f>zuechter!G25</f>
        <v>47.168638888888886</v>
      </c>
      <c r="H31" s="10">
        <f>zuechter!H25</f>
        <v>8.1030833333333341</v>
      </c>
      <c r="I31" s="3">
        <f t="shared" si="6"/>
        <v>0.48171708612751585</v>
      </c>
      <c r="J31" s="6" t="str">
        <f t="shared" si="7"/>
        <v/>
      </c>
      <c r="K31" s="6"/>
      <c r="L31" s="9"/>
      <c r="M31" s="3">
        <f t="shared" si="2"/>
        <v>0.56249999999999978</v>
      </c>
      <c r="N31">
        <f t="shared" si="3"/>
        <v>704.24496553690255</v>
      </c>
      <c r="O31" s="9"/>
    </row>
    <row r="32" spans="1:15">
      <c r="A32" t="str">
        <f>zuechter!D26</f>
        <v> Hager Hans</v>
      </c>
      <c r="B32" s="11">
        <f t="shared" si="4"/>
        <v>150490.90022563256</v>
      </c>
      <c r="C32" s="4"/>
      <c r="D32" t="str">
        <f t="shared" si="0"/>
        <v/>
      </c>
      <c r="E32" s="7" t="str">
        <f t="shared" si="8"/>
        <v/>
      </c>
      <c r="F32" t="str">
        <f t="shared" si="5"/>
        <v/>
      </c>
      <c r="G32" s="10">
        <f>zuechter!G26</f>
        <v>47.112611111111114</v>
      </c>
      <c r="H32" s="10">
        <f>zuechter!H26</f>
        <v>7.6674444444444445</v>
      </c>
      <c r="I32" s="3">
        <f t="shared" si="6"/>
        <v>0.49406041808951978</v>
      </c>
      <c r="J32" s="6" t="str">
        <f t="shared" si="7"/>
        <v/>
      </c>
      <c r="K32" s="6"/>
      <c r="L32" s="9"/>
      <c r="M32" s="9"/>
      <c r="N32" s="9"/>
      <c r="O32" s="9"/>
    </row>
    <row r="33" spans="1:15">
      <c r="A33" t="str">
        <f>zuechter!D27</f>
        <v> Hirschi Simon+Beat</v>
      </c>
      <c r="B33" s="11">
        <f t="shared" si="4"/>
        <v>137327.7682796958</v>
      </c>
      <c r="C33" s="4">
        <v>0.48920138888888887</v>
      </c>
      <c r="D33">
        <f>IF(ISBLANK(C33),"",(C33-$B$4)*1440)</f>
        <v>89.449999999999989</v>
      </c>
      <c r="E33" s="7">
        <f>IF(AND(NOT(ISBLANK(B33)),NOT(D33="")),B33/D33,"")</f>
        <v>1535.2461518132568</v>
      </c>
      <c r="F33">
        <f t="shared" si="5"/>
        <v>3</v>
      </c>
      <c r="G33" s="10">
        <f>zuechter!G27</f>
        <v>47.268250000000002</v>
      </c>
      <c r="H33" s="10">
        <f>zuechter!H27</f>
        <v>7.7055277777777782</v>
      </c>
      <c r="I33" s="3">
        <f t="shared" si="6"/>
        <v>0.48820206916159098</v>
      </c>
      <c r="J33" s="6">
        <f t="shared" si="7"/>
        <v>9.9931972729788709E-4</v>
      </c>
      <c r="K33" s="6"/>
      <c r="L33" s="9"/>
      <c r="M33" s="9"/>
      <c r="N33" s="9"/>
      <c r="O33" s="9"/>
    </row>
    <row r="34" spans="1:15">
      <c r="A34" t="str">
        <f>zuechter!D28</f>
        <v> Hofer Walter</v>
      </c>
      <c r="B34" s="11">
        <f t="shared" si="4"/>
        <v>151038.23838230901</v>
      </c>
      <c r="C34" s="4">
        <v>0.49513888888888885</v>
      </c>
      <c r="D34">
        <f t="shared" si="0"/>
        <v>97.999999999999972</v>
      </c>
      <c r="E34" s="7">
        <f t="shared" si="8"/>
        <v>1541.2065141051944</v>
      </c>
      <c r="F34">
        <f t="shared" si="5"/>
        <v>2</v>
      </c>
      <c r="G34" s="10">
        <f>zuechter!G28</f>
        <v>47.10436111111111</v>
      </c>
      <c r="H34" s="10">
        <f>zuechter!H28</f>
        <v>7.6685277777777774</v>
      </c>
      <c r="I34" s="3">
        <f t="shared" si="6"/>
        <v>0.4943040149718233</v>
      </c>
      <c r="J34" s="6">
        <f t="shared" si="7"/>
        <v>8.3487391706554837E-4</v>
      </c>
      <c r="K34" s="6"/>
      <c r="L34" s="9"/>
      <c r="M34" s="9"/>
      <c r="N34" s="9"/>
      <c r="O34" s="9"/>
    </row>
    <row r="35" spans="1:15">
      <c r="A35" t="str">
        <f>zuechter!D29</f>
        <v> Hubacher Chr+L - SG</v>
      </c>
      <c r="B35" s="11">
        <f t="shared" si="4"/>
        <v>160715.8583880066</v>
      </c>
      <c r="C35" s="4">
        <v>0.49861111111111112</v>
      </c>
      <c r="D35">
        <f t="shared" si="0"/>
        <v>103.00000000000003</v>
      </c>
      <c r="E35" s="7">
        <f t="shared" si="8"/>
        <v>1560.348139689384</v>
      </c>
      <c r="F35">
        <f t="shared" si="5"/>
        <v>1</v>
      </c>
      <c r="G35" s="10">
        <f>zuechter!G29</f>
        <v>47.074249999999999</v>
      </c>
      <c r="H35" s="10">
        <f>zuechter!H29</f>
        <v>7.5378333333333334</v>
      </c>
      <c r="I35" s="3">
        <f t="shared" si="6"/>
        <v>0.49861111111111112</v>
      </c>
      <c r="J35" s="6">
        <f t="shared" si="7"/>
        <v>0</v>
      </c>
      <c r="K35" s="6"/>
      <c r="L35" s="9"/>
      <c r="M35" s="9"/>
      <c r="N35" s="9"/>
      <c r="O35" s="9"/>
    </row>
    <row r="36" spans="1:15">
      <c r="A36" t="str">
        <f>zuechter!D30</f>
        <v> Hubacher Rudolf</v>
      </c>
      <c r="B36" s="11">
        <f t="shared" si="4"/>
        <v>167205.59231112755</v>
      </c>
      <c r="C36" s="4"/>
      <c r="D36" t="str">
        <f t="shared" si="0"/>
        <v/>
      </c>
      <c r="E36" s="7" t="str">
        <f t="shared" si="8"/>
        <v/>
      </c>
      <c r="F36" t="str">
        <f t="shared" si="5"/>
        <v/>
      </c>
      <c r="G36" s="10">
        <f>zuechter!G30</f>
        <v>47.012611111111113</v>
      </c>
      <c r="H36" s="10">
        <f>zuechter!H30</f>
        <v>7.5030277777777776</v>
      </c>
      <c r="I36" s="3">
        <f t="shared" si="6"/>
        <v>0.50149941504418794</v>
      </c>
      <c r="J36" s="6" t="str">
        <f t="shared" si="7"/>
        <v/>
      </c>
      <c r="K36" s="6"/>
      <c r="L36" s="9"/>
      <c r="M36" s="9"/>
      <c r="N36" s="9"/>
      <c r="O36" s="9"/>
    </row>
    <row r="37" spans="1:15">
      <c r="A37" t="str">
        <f>zuechter!D31</f>
        <v> Hunziker Hansruedi</v>
      </c>
      <c r="B37" s="11">
        <f t="shared" si="4"/>
        <v>112263.71041215482</v>
      </c>
      <c r="C37" s="4"/>
      <c r="D37" t="str">
        <f t="shared" si="0"/>
        <v/>
      </c>
      <c r="E37" s="7" t="str">
        <f t="shared" si="8"/>
        <v/>
      </c>
      <c r="F37" t="str">
        <f t="shared" si="5"/>
        <v/>
      </c>
      <c r="G37" s="10">
        <f>zuechter!G31</f>
        <v>47.333555555555556</v>
      </c>
      <c r="H37" s="10">
        <f>zuechter!H31</f>
        <v>8.0546944444444453</v>
      </c>
      <c r="I37" s="3">
        <f t="shared" si="6"/>
        <v>0.47704712540345451</v>
      </c>
      <c r="J37" s="6" t="str">
        <f t="shared" si="7"/>
        <v/>
      </c>
      <c r="K37" s="6"/>
      <c r="L37" s="9"/>
      <c r="M37" s="9"/>
      <c r="N37" s="9"/>
      <c r="O37" s="9"/>
    </row>
    <row r="38" spans="1:15">
      <c r="A38" t="str">
        <f>zuechter!D32</f>
        <v> Hunziker Ueli</v>
      </c>
      <c r="B38" s="11">
        <f t="shared" si="4"/>
        <v>112263.71041215482</v>
      </c>
      <c r="C38" s="4"/>
      <c r="D38" t="str">
        <f t="shared" si="0"/>
        <v/>
      </c>
      <c r="E38" s="7" t="str">
        <f t="shared" si="8"/>
        <v/>
      </c>
      <c r="F38" t="str">
        <f t="shared" si="5"/>
        <v/>
      </c>
      <c r="G38" s="10">
        <f>zuechter!G32</f>
        <v>47.333555555555556</v>
      </c>
      <c r="H38" s="10">
        <f>zuechter!H32</f>
        <v>8.0546944444444453</v>
      </c>
      <c r="I38" s="3">
        <f t="shared" si="6"/>
        <v>0.47704712540345451</v>
      </c>
      <c r="J38" s="6" t="str">
        <f t="shared" si="7"/>
        <v/>
      </c>
      <c r="K38" s="6"/>
      <c r="L38" s="9"/>
      <c r="M38" s="9"/>
      <c r="N38" s="9"/>
      <c r="O38" s="9"/>
    </row>
    <row r="39" spans="1:15">
      <c r="A39" t="str">
        <f>zuechter!D33</f>
        <v> Ingold Silvia</v>
      </c>
      <c r="B39" s="11">
        <f t="shared" si="4"/>
        <v>125075.66072822633</v>
      </c>
      <c r="C39" s="4"/>
      <c r="D39" t="str">
        <f t="shared" si="0"/>
        <v/>
      </c>
      <c r="E39" s="7" t="str">
        <f t="shared" si="8"/>
        <v/>
      </c>
      <c r="F39" t="str">
        <f t="shared" si="5"/>
        <v/>
      </c>
      <c r="G39" s="10">
        <f>zuechter!G33</f>
        <v>47.298916666666663</v>
      </c>
      <c r="H39" s="10">
        <f>zuechter!H33</f>
        <v>7.8757222222222225</v>
      </c>
      <c r="I39" s="3">
        <f t="shared" si="6"/>
        <v>0.48274917835765313</v>
      </c>
      <c r="J39" s="6" t="str">
        <f t="shared" si="7"/>
        <v/>
      </c>
      <c r="K39" s="6"/>
      <c r="L39" s="9"/>
      <c r="M39" s="9"/>
      <c r="N39" s="9"/>
      <c r="O39" s="9"/>
    </row>
    <row r="40" spans="1:15">
      <c r="A40" t="str">
        <f>zuechter!D34</f>
        <v> Jäggi Hans</v>
      </c>
      <c r="B40" s="11">
        <f t="shared" si="4"/>
        <v>167205.59231112755</v>
      </c>
      <c r="C40" s="4"/>
      <c r="D40" t="str">
        <f t="shared" si="0"/>
        <v/>
      </c>
      <c r="E40" s="7" t="str">
        <f t="shared" si="8"/>
        <v/>
      </c>
      <c r="F40" t="str">
        <f t="shared" si="5"/>
        <v/>
      </c>
      <c r="G40" s="10">
        <f>zuechter!G34</f>
        <v>47.012611111111113</v>
      </c>
      <c r="H40" s="10">
        <f>zuechter!H34</f>
        <v>7.5030277777777776</v>
      </c>
      <c r="I40" s="3">
        <f t="shared" si="6"/>
        <v>0.50149941504418794</v>
      </c>
      <c r="J40" s="6" t="str">
        <f t="shared" si="7"/>
        <v/>
      </c>
      <c r="K40" s="6"/>
      <c r="L40" s="9"/>
      <c r="M40" s="9"/>
      <c r="N40" s="9"/>
      <c r="O40" s="9"/>
    </row>
    <row r="41" spans="1:15">
      <c r="A41" t="str">
        <f>zuechter!D35</f>
        <v> Jourdain André</v>
      </c>
      <c r="B41" s="11">
        <f t="shared" si="4"/>
        <v>181576.69513045833</v>
      </c>
      <c r="C41" s="4"/>
      <c r="D41" t="str">
        <f t="shared" si="0"/>
        <v/>
      </c>
      <c r="E41" s="7" t="str">
        <f t="shared" si="8"/>
        <v/>
      </c>
      <c r="F41" t="str">
        <f t="shared" si="5"/>
        <v/>
      </c>
      <c r="G41" s="10">
        <f>zuechter!G35</f>
        <v>47.213722222222223</v>
      </c>
      <c r="H41" s="10">
        <f>zuechter!H35</f>
        <v>7.0606944444444446</v>
      </c>
      <c r="I41" s="3">
        <f t="shared" si="6"/>
        <v>0.50789538031602199</v>
      </c>
      <c r="J41" s="6" t="str">
        <f t="shared" si="7"/>
        <v/>
      </c>
      <c r="K41" s="6"/>
      <c r="L41" s="9"/>
      <c r="M41" s="9"/>
      <c r="N41" s="9"/>
      <c r="O41" s="9"/>
    </row>
    <row r="42" spans="1:15">
      <c r="A42" t="str">
        <f>zuechter!D36</f>
        <v> Kamber Andre</v>
      </c>
      <c r="B42" s="11">
        <f t="shared" si="4"/>
        <v>135083.31210015662</v>
      </c>
      <c r="C42" s="4"/>
      <c r="D42" t="str">
        <f t="shared" si="0"/>
        <v/>
      </c>
      <c r="E42" s="7" t="str">
        <f t="shared" si="8"/>
        <v/>
      </c>
      <c r="F42" t="str">
        <f t="shared" si="5"/>
        <v/>
      </c>
      <c r="G42" s="10">
        <f>zuechter!G36</f>
        <v>47.312638888888891</v>
      </c>
      <c r="H42" s="10">
        <f>zuechter!H36</f>
        <v>7.6950000000000003</v>
      </c>
      <c r="I42" s="3">
        <f t="shared" si="6"/>
        <v>0.48720315738989478</v>
      </c>
      <c r="J42" s="6" t="str">
        <f t="shared" si="7"/>
        <v/>
      </c>
      <c r="K42" s="6"/>
      <c r="L42" s="9"/>
      <c r="M42" s="9"/>
      <c r="N42" s="9"/>
      <c r="O42" s="9"/>
    </row>
    <row r="43" spans="1:15">
      <c r="A43" t="str">
        <f>zuechter!D37</f>
        <v> Kamber Andy</v>
      </c>
      <c r="B43" s="11">
        <f t="shared" si="4"/>
        <v>135083.31210015662</v>
      </c>
      <c r="C43" s="4"/>
      <c r="D43" t="str">
        <f t="shared" si="0"/>
        <v/>
      </c>
      <c r="E43" s="7" t="str">
        <f t="shared" si="8"/>
        <v/>
      </c>
      <c r="F43" t="str">
        <f t="shared" si="5"/>
        <v/>
      </c>
      <c r="G43" s="10">
        <f>zuechter!G37</f>
        <v>47.312638888888891</v>
      </c>
      <c r="H43" s="10">
        <f>zuechter!H37</f>
        <v>7.6950000000000003</v>
      </c>
      <c r="I43" s="3">
        <f t="shared" si="6"/>
        <v>0.48720315738989478</v>
      </c>
      <c r="J43" s="6" t="str">
        <f t="shared" si="7"/>
        <v/>
      </c>
      <c r="K43" s="6"/>
      <c r="L43" s="9"/>
      <c r="M43" s="9"/>
      <c r="N43" s="9"/>
      <c r="O43" s="9"/>
    </row>
    <row r="44" spans="1:15">
      <c r="A44" t="str">
        <f>zuechter!D38</f>
        <v> Kiss Janos</v>
      </c>
      <c r="B44" s="11">
        <f t="shared" si="4"/>
        <v>196446.32563141457</v>
      </c>
      <c r="C44" s="4"/>
      <c r="D44" t="str">
        <f t="shared" si="0"/>
        <v/>
      </c>
      <c r="E44" s="7" t="str">
        <f t="shared" si="8"/>
        <v/>
      </c>
      <c r="F44" t="str">
        <f t="shared" si="5"/>
        <v/>
      </c>
      <c r="G44" s="10">
        <f>zuechter!G38</f>
        <v>46.910499999999999</v>
      </c>
      <c r="H44" s="10">
        <f>zuechter!H38</f>
        <v>7.1259722222222219</v>
      </c>
      <c r="I44" s="3">
        <f t="shared" si="6"/>
        <v>0.51451321900834501</v>
      </c>
      <c r="J44" s="6" t="str">
        <f t="shared" si="7"/>
        <v/>
      </c>
      <c r="K44" s="6"/>
      <c r="L44" s="9"/>
      <c r="M44" s="9"/>
      <c r="N44" s="9"/>
      <c r="O44" s="9"/>
    </row>
    <row r="45" spans="1:15">
      <c r="A45" t="str">
        <f>zuechter!D39</f>
        <v> Kolly Patrik</v>
      </c>
      <c r="B45" s="11">
        <f t="shared" si="4"/>
        <v>197130.50657216387</v>
      </c>
      <c r="C45" s="4"/>
      <c r="D45" t="str">
        <f t="shared" si="0"/>
        <v/>
      </c>
      <c r="E45" s="7" t="str">
        <f t="shared" si="8"/>
        <v/>
      </c>
      <c r="F45" t="str">
        <f t="shared" si="5"/>
        <v/>
      </c>
      <c r="G45" s="10">
        <f>zuechter!G39</f>
        <v>46.785194444444443</v>
      </c>
      <c r="H45" s="10">
        <f>zuechter!H39</f>
        <v>7.2749166666666669</v>
      </c>
      <c r="I45" s="3">
        <f t="shared" si="6"/>
        <v>0.51481771878067972</v>
      </c>
      <c r="J45" s="6" t="str">
        <f t="shared" si="7"/>
        <v/>
      </c>
      <c r="K45" s="6"/>
      <c r="L45" s="9"/>
      <c r="M45" s="9"/>
      <c r="N45" s="9"/>
      <c r="O45" s="9"/>
    </row>
    <row r="46" spans="1:15">
      <c r="A46" t="str">
        <f>zuechter!D40</f>
        <v> Kreutz Günther</v>
      </c>
      <c r="B46" s="11">
        <f t="shared" si="4"/>
        <v>184335.23209534737</v>
      </c>
      <c r="C46" s="4"/>
      <c r="D46" t="str">
        <f t="shared" si="0"/>
        <v/>
      </c>
      <c r="E46" s="7" t="str">
        <f t="shared" si="8"/>
        <v/>
      </c>
      <c r="F46" t="str">
        <f t="shared" si="5"/>
        <v/>
      </c>
      <c r="G46" s="10">
        <f>zuechter!G40</f>
        <v>46.73</v>
      </c>
      <c r="H46" s="10">
        <f>zuechter!H40</f>
        <v>7.6080555555555556</v>
      </c>
      <c r="I46" s="3">
        <f t="shared" si="6"/>
        <v>0.5091230875316971</v>
      </c>
      <c r="J46" s="6" t="str">
        <f t="shared" si="7"/>
        <v/>
      </c>
      <c r="K46" s="6"/>
      <c r="L46" s="9"/>
      <c r="M46" s="9"/>
      <c r="N46" s="9"/>
      <c r="O46" s="9"/>
    </row>
    <row r="47" spans="1:15">
      <c r="A47" t="str">
        <f>zuechter!D41</f>
        <v> Kunz Martin</v>
      </c>
      <c r="B47" s="11">
        <f t="shared" si="4"/>
        <v>203535.80729339604</v>
      </c>
      <c r="C47" s="4"/>
      <c r="D47" t="str">
        <f t="shared" si="0"/>
        <v/>
      </c>
      <c r="E47" s="7" t="str">
        <f t="shared" si="8"/>
        <v/>
      </c>
      <c r="F47" t="str">
        <f t="shared" si="5"/>
        <v/>
      </c>
      <c r="G47" s="10">
        <f>zuechter!G41</f>
        <v>46.759916666666669</v>
      </c>
      <c r="H47" s="10">
        <f>zuechter!H41</f>
        <v>7.1940833333333334</v>
      </c>
      <c r="I47" s="3">
        <f t="shared" si="6"/>
        <v>0.51766844509470666</v>
      </c>
      <c r="J47" s="6" t="str">
        <f t="shared" si="7"/>
        <v/>
      </c>
      <c r="K47" s="6"/>
      <c r="L47" s="9"/>
      <c r="M47" s="9"/>
      <c r="N47" s="9"/>
      <c r="O47" s="9"/>
    </row>
    <row r="48" spans="1:15">
      <c r="A48" t="str">
        <f>zuechter!D42</f>
        <v> Lauper Walter</v>
      </c>
      <c r="B48" s="11">
        <f t="shared" si="4"/>
        <v>116728.77950700148</v>
      </c>
      <c r="C48" s="4"/>
      <c r="D48" t="str">
        <f t="shared" si="0"/>
        <v/>
      </c>
      <c r="E48" s="7" t="str">
        <f t="shared" si="8"/>
        <v/>
      </c>
      <c r="F48" t="str">
        <f t="shared" si="5"/>
        <v/>
      </c>
      <c r="G48" s="10">
        <f>zuechter!G42</f>
        <v>47.34363888888889</v>
      </c>
      <c r="H48" s="10">
        <f>zuechter!H42</f>
        <v>7.9646111111111111</v>
      </c>
      <c r="I48" s="3">
        <f t="shared" si="6"/>
        <v>0.47903433732629769</v>
      </c>
      <c r="J48" s="6" t="str">
        <f t="shared" si="7"/>
        <v/>
      </c>
      <c r="K48" s="6"/>
      <c r="L48" s="9"/>
      <c r="M48" s="9"/>
      <c r="N48" s="9"/>
      <c r="O48" s="9"/>
    </row>
    <row r="49" spans="1:15">
      <c r="A49" t="str">
        <f>zuechter!D43</f>
        <v> Leisi Fritz</v>
      </c>
      <c r="B49" s="11">
        <f t="shared" si="4"/>
        <v>144438.80606804517</v>
      </c>
      <c r="C49" s="4"/>
      <c r="D49" t="str">
        <f t="shared" si="0"/>
        <v/>
      </c>
      <c r="E49" s="7" t="str">
        <f t="shared" si="8"/>
        <v/>
      </c>
      <c r="F49" t="str">
        <f t="shared" si="5"/>
        <v/>
      </c>
      <c r="G49" s="10">
        <f>zuechter!G43</f>
        <v>47.203249999999997</v>
      </c>
      <c r="H49" s="10">
        <f>zuechter!H43</f>
        <v>7.6603888888888889</v>
      </c>
      <c r="I49" s="3">
        <f t="shared" si="6"/>
        <v>0.49136688896093189</v>
      </c>
      <c r="J49" s="6" t="str">
        <f t="shared" si="7"/>
        <v/>
      </c>
      <c r="K49" s="6"/>
      <c r="L49" s="9"/>
      <c r="M49" s="9"/>
      <c r="N49" s="9"/>
      <c r="O49" s="9"/>
    </row>
    <row r="50" spans="1:15">
      <c r="A50" t="str">
        <f>zuechter!D44</f>
        <v> Leitao Miguel</v>
      </c>
      <c r="B50" s="11">
        <f t="shared" si="4"/>
        <v>5416380.7950958023</v>
      </c>
      <c r="C50" s="4"/>
      <c r="D50" t="str">
        <f t="shared" si="0"/>
        <v/>
      </c>
      <c r="E50" s="7" t="str">
        <f t="shared" si="8"/>
        <v/>
      </c>
      <c r="F50" t="str">
        <f t="shared" si="5"/>
        <v/>
      </c>
      <c r="G50" s="10">
        <f>zuechter!G44</f>
        <v>0</v>
      </c>
      <c r="H50" s="10">
        <f>zuechter!H44</f>
        <v>0</v>
      </c>
      <c r="I50" s="3">
        <f t="shared" si="6"/>
        <v>2.8376835426549749</v>
      </c>
      <c r="J50" s="6" t="str">
        <f t="shared" si="7"/>
        <v/>
      </c>
      <c r="K50" s="6"/>
      <c r="L50" s="9"/>
      <c r="M50" s="9"/>
      <c r="N50" s="9"/>
      <c r="O50" s="9"/>
    </row>
    <row r="51" spans="1:15">
      <c r="A51" t="str">
        <f>zuechter!D45</f>
        <v> Loku Agim</v>
      </c>
      <c r="B51" s="11">
        <f t="shared" si="4"/>
        <v>98846.071253146278</v>
      </c>
      <c r="C51" s="4"/>
      <c r="D51" t="str">
        <f t="shared" si="0"/>
        <v/>
      </c>
      <c r="E51" s="7" t="str">
        <f t="shared" si="8"/>
        <v/>
      </c>
      <c r="F51" t="str">
        <f t="shared" si="5"/>
        <v/>
      </c>
      <c r="G51" s="10">
        <f>zuechter!G45</f>
        <v>47.303638888888891</v>
      </c>
      <c r="H51" s="10">
        <f>zuechter!H45</f>
        <v>8.3586944444444438</v>
      </c>
      <c r="I51" s="3">
        <f t="shared" si="6"/>
        <v>0.47107550616379651</v>
      </c>
      <c r="J51" s="6" t="str">
        <f t="shared" si="7"/>
        <v/>
      </c>
      <c r="K51" s="6"/>
      <c r="L51" s="9"/>
      <c r="M51" s="9"/>
      <c r="N51" s="9"/>
      <c r="O51" s="9"/>
    </row>
    <row r="52" spans="1:15">
      <c r="A52" t="str">
        <f>zuechter!D46</f>
        <v> Luginbühl Rudolf</v>
      </c>
      <c r="B52" s="11">
        <f t="shared" si="4"/>
        <v>178617.33608000149</v>
      </c>
      <c r="C52" s="4"/>
      <c r="D52" t="str">
        <f t="shared" si="0"/>
        <v/>
      </c>
      <c r="E52" s="7" t="str">
        <f t="shared" si="8"/>
        <v/>
      </c>
      <c r="F52" t="str">
        <f t="shared" si="5"/>
        <v/>
      </c>
      <c r="G52" s="10">
        <f>zuechter!G46</f>
        <v>46.777388888888886</v>
      </c>
      <c r="H52" s="10">
        <f>zuechter!H46</f>
        <v>7.6421388888888888</v>
      </c>
      <c r="I52" s="3">
        <f t="shared" si="6"/>
        <v>0.50657829575044855</v>
      </c>
      <c r="J52" s="6" t="str">
        <f t="shared" si="7"/>
        <v/>
      </c>
      <c r="K52" s="6"/>
      <c r="L52" s="9"/>
      <c r="M52" s="9"/>
      <c r="N52" s="9"/>
      <c r="O52" s="9"/>
    </row>
    <row r="53" spans="1:15">
      <c r="A53" t="str">
        <f>zuechter!D47</f>
        <v> Lutze Georges</v>
      </c>
      <c r="B53" s="11">
        <f t="shared" si="4"/>
        <v>222554.47777876971</v>
      </c>
      <c r="C53" s="4"/>
      <c r="D53" t="str">
        <f t="shared" si="0"/>
        <v/>
      </c>
      <c r="E53" s="7" t="str">
        <f t="shared" si="8"/>
        <v/>
      </c>
      <c r="F53" t="str">
        <f t="shared" si="5"/>
        <v/>
      </c>
      <c r="G53" s="10">
        <f>zuechter!G47</f>
        <v>46.769611111111111</v>
      </c>
      <c r="H53" s="10">
        <f>zuechter!H47</f>
        <v>6.8516666666666666</v>
      </c>
      <c r="I53" s="3">
        <f t="shared" si="6"/>
        <v>0.52613284462410692</v>
      </c>
      <c r="J53" s="6" t="str">
        <f t="shared" si="7"/>
        <v/>
      </c>
      <c r="K53" s="6"/>
      <c r="L53" s="9"/>
      <c r="M53" s="9"/>
      <c r="N53" s="9"/>
      <c r="O53" s="9"/>
    </row>
    <row r="54" spans="1:15">
      <c r="A54" t="str">
        <f>zuechter!D48</f>
        <v> Mahrer Andreas</v>
      </c>
      <c r="B54" s="11">
        <f t="shared" si="4"/>
        <v>164506.90965241578</v>
      </c>
      <c r="C54" s="4"/>
      <c r="D54" t="str">
        <f t="shared" si="0"/>
        <v/>
      </c>
      <c r="E54" s="7" t="str">
        <f t="shared" si="8"/>
        <v/>
      </c>
      <c r="F54" t="str">
        <f t="shared" si="5"/>
        <v/>
      </c>
      <c r="G54" s="10">
        <f>zuechter!G48</f>
        <v>47.124111111111112</v>
      </c>
      <c r="H54" s="10">
        <f>zuechter!H48</f>
        <v>7.4154999999999998</v>
      </c>
      <c r="I54" s="3">
        <f t="shared" si="6"/>
        <v>0.50029834642879933</v>
      </c>
      <c r="J54" s="6" t="str">
        <f t="shared" si="7"/>
        <v/>
      </c>
      <c r="K54" s="6"/>
      <c r="L54" s="9"/>
      <c r="M54" s="9"/>
      <c r="N54" s="9"/>
      <c r="O54" s="9"/>
    </row>
    <row r="55" spans="1:15">
      <c r="A55" t="str">
        <f>zuechter!D49</f>
        <v> Manojlovic , Srdan</v>
      </c>
      <c r="B55" s="11">
        <f t="shared" si="4"/>
        <v>96832.370989103976</v>
      </c>
      <c r="C55" s="4"/>
      <c r="D55" t="str">
        <f t="shared" si="0"/>
        <v/>
      </c>
      <c r="E55" s="7" t="str">
        <f t="shared" si="8"/>
        <v/>
      </c>
      <c r="F55" t="str">
        <f t="shared" si="5"/>
        <v/>
      </c>
      <c r="G55" s="10">
        <f>zuechter!G49</f>
        <v>47.418638888888886</v>
      </c>
      <c r="H55" s="10">
        <f>zuechter!H49</f>
        <v>8.2169166666666662</v>
      </c>
      <c r="I55" s="3">
        <f t="shared" si="6"/>
        <v>0.470179294013719</v>
      </c>
      <c r="J55" s="6" t="str">
        <f t="shared" si="7"/>
        <v/>
      </c>
      <c r="K55" s="6"/>
      <c r="L55" s="9"/>
      <c r="M55" s="9"/>
      <c r="N55" s="9"/>
      <c r="O55" s="9"/>
    </row>
    <row r="56" spans="1:15">
      <c r="A56" t="str">
        <f>zuechter!D50</f>
        <v> Marending Ueli</v>
      </c>
      <c r="B56" s="11">
        <f t="shared" si="4"/>
        <v>184176.34964507062</v>
      </c>
      <c r="C56" s="4"/>
      <c r="D56" t="str">
        <f t="shared" si="0"/>
        <v/>
      </c>
      <c r="E56" s="7" t="str">
        <f t="shared" si="8"/>
        <v/>
      </c>
      <c r="F56" t="str">
        <f t="shared" si="5"/>
        <v/>
      </c>
      <c r="G56" s="10">
        <f>zuechter!G50</f>
        <v>46.898722222222219</v>
      </c>
      <c r="H56" s="10">
        <f>zuechter!H50</f>
        <v>7.3526666666666669</v>
      </c>
      <c r="I56" s="3">
        <f t="shared" si="6"/>
        <v>0.50905237572571749</v>
      </c>
      <c r="J56" s="6" t="str">
        <f t="shared" si="7"/>
        <v/>
      </c>
      <c r="K56" s="6"/>
      <c r="L56" s="9"/>
      <c r="M56" s="9"/>
      <c r="N56" s="9"/>
      <c r="O56" s="9"/>
    </row>
    <row r="57" spans="1:15">
      <c r="A57" t="str">
        <f>zuechter!D51</f>
        <v> Marques Antonio</v>
      </c>
      <c r="B57" s="11">
        <f t="shared" si="4"/>
        <v>5416380.7950958023</v>
      </c>
      <c r="C57" s="4"/>
      <c r="D57" t="str">
        <f t="shared" si="0"/>
        <v/>
      </c>
      <c r="E57" s="7" t="str">
        <f t="shared" si="8"/>
        <v/>
      </c>
      <c r="F57" t="str">
        <f t="shared" si="5"/>
        <v/>
      </c>
      <c r="G57" s="10">
        <f>zuechter!G51</f>
        <v>0</v>
      </c>
      <c r="H57" s="10">
        <f>zuechter!H51</f>
        <v>0</v>
      </c>
      <c r="I57" s="3">
        <f t="shared" si="6"/>
        <v>2.8376835426549749</v>
      </c>
      <c r="J57" s="6" t="str">
        <f t="shared" si="7"/>
        <v/>
      </c>
      <c r="K57" s="6"/>
      <c r="L57" s="9"/>
      <c r="M57" s="9"/>
      <c r="N57" s="9"/>
      <c r="O57" s="9"/>
    </row>
    <row r="58" spans="1:15">
      <c r="A58" t="str">
        <f>zuechter!D52</f>
        <v> Marsura Loris</v>
      </c>
      <c r="B58" s="11">
        <f t="shared" si="4"/>
        <v>125075.66072822633</v>
      </c>
      <c r="C58" s="4"/>
      <c r="D58" t="str">
        <f t="shared" si="0"/>
        <v/>
      </c>
      <c r="E58" s="7" t="str">
        <f t="shared" si="8"/>
        <v/>
      </c>
      <c r="F58" t="str">
        <f t="shared" si="5"/>
        <v/>
      </c>
      <c r="G58" s="10">
        <f>zuechter!G52</f>
        <v>47.298916666666663</v>
      </c>
      <c r="H58" s="10">
        <f>zuechter!H52</f>
        <v>7.8757222222222225</v>
      </c>
      <c r="I58" s="3">
        <f t="shared" si="6"/>
        <v>0.48274917835765313</v>
      </c>
      <c r="J58" s="6" t="str">
        <f t="shared" si="7"/>
        <v/>
      </c>
      <c r="K58" s="6"/>
      <c r="L58" s="9"/>
      <c r="M58" s="9"/>
      <c r="N58" s="9"/>
      <c r="O58" s="9"/>
    </row>
    <row r="59" spans="1:15">
      <c r="A59" t="str">
        <f>zuechter!D53</f>
        <v> Marsura Loris</v>
      </c>
      <c r="B59" s="11">
        <f t="shared" si="4"/>
        <v>125075.66072822633</v>
      </c>
      <c r="C59" s="4"/>
      <c r="D59" t="str">
        <f t="shared" si="0"/>
        <v/>
      </c>
      <c r="E59" s="7" t="str">
        <f t="shared" si="8"/>
        <v/>
      </c>
      <c r="F59" t="str">
        <f t="shared" si="5"/>
        <v/>
      </c>
      <c r="G59" s="10">
        <f>zuechter!G53</f>
        <v>47.298916666666663</v>
      </c>
      <c r="H59" s="10">
        <f>zuechter!H53</f>
        <v>7.8757222222222225</v>
      </c>
      <c r="I59" s="3">
        <f t="shared" si="6"/>
        <v>0.48274917835765313</v>
      </c>
      <c r="J59" s="6" t="str">
        <f t="shared" si="7"/>
        <v/>
      </c>
      <c r="K59" s="6"/>
      <c r="L59" s="9"/>
      <c r="M59" s="9"/>
      <c r="N59" s="9"/>
      <c r="O59" s="9"/>
    </row>
    <row r="60" spans="1:15">
      <c r="A60" t="str">
        <f>zuechter!D54</f>
        <v> Maurer Ulrich</v>
      </c>
      <c r="B60" s="11">
        <f t="shared" si="4"/>
        <v>152079.36314929405</v>
      </c>
      <c r="C60" s="4"/>
      <c r="D60" t="str">
        <f t="shared" si="0"/>
        <v/>
      </c>
      <c r="E60" s="7" t="str">
        <f t="shared" si="8"/>
        <v/>
      </c>
      <c r="F60" t="str">
        <f t="shared" si="5"/>
        <v/>
      </c>
      <c r="G60" s="10">
        <f>zuechter!G54</f>
        <v>47.097305555555558</v>
      </c>
      <c r="H60" s="10">
        <f>zuechter!H54</f>
        <v>7.6593611111111111</v>
      </c>
      <c r="I60" s="3">
        <f t="shared" si="6"/>
        <v>0.494767375225869</v>
      </c>
      <c r="J60" s="6" t="str">
        <f t="shared" si="7"/>
        <v/>
      </c>
      <c r="K60" s="6"/>
      <c r="L60" s="9"/>
      <c r="M60" s="9"/>
      <c r="N60" s="9"/>
      <c r="O60" s="9"/>
    </row>
    <row r="61" spans="1:15">
      <c r="A61" t="str">
        <f>zuechter!D55</f>
        <v> Meister Fritz</v>
      </c>
      <c r="B61" s="11">
        <f t="shared" si="4"/>
        <v>152966.44432364882</v>
      </c>
      <c r="C61" s="4"/>
      <c r="D61" t="str">
        <f t="shared" si="0"/>
        <v/>
      </c>
      <c r="E61" s="7" t="str">
        <f t="shared" si="8"/>
        <v/>
      </c>
      <c r="F61" t="str">
        <f t="shared" si="5"/>
        <v/>
      </c>
      <c r="G61" s="10">
        <f>zuechter!G55</f>
        <v>47.02847222222222</v>
      </c>
      <c r="H61" s="10">
        <f>zuechter!H55</f>
        <v>7.7391666666666667</v>
      </c>
      <c r="I61" s="3">
        <f t="shared" si="6"/>
        <v>0.49516217724320893</v>
      </c>
      <c r="J61" s="6" t="str">
        <f t="shared" si="7"/>
        <v/>
      </c>
      <c r="K61" s="6"/>
      <c r="L61" s="9"/>
      <c r="M61" s="9"/>
      <c r="N61" s="9"/>
      <c r="O61" s="9"/>
    </row>
    <row r="62" spans="1:15">
      <c r="A62" t="str">
        <f>zuechter!D56</f>
        <v> Messerli Bernhard</v>
      </c>
      <c r="B62" s="11">
        <f t="shared" si="4"/>
        <v>179344.40156465827</v>
      </c>
      <c r="C62" s="4"/>
      <c r="D62" t="str">
        <f t="shared" si="0"/>
        <v/>
      </c>
      <c r="E62" s="7" t="str">
        <f t="shared" si="8"/>
        <v/>
      </c>
      <c r="F62" t="str">
        <f t="shared" si="5"/>
        <v/>
      </c>
      <c r="G62" s="10">
        <f>zuechter!G56</f>
        <v>46.972972222222225</v>
      </c>
      <c r="H62" s="10">
        <f>zuechter!H56</f>
        <v>7.3419999999999996</v>
      </c>
      <c r="I62" s="3">
        <f t="shared" si="6"/>
        <v>0.50690188160524874</v>
      </c>
      <c r="J62" s="6" t="str">
        <f t="shared" si="7"/>
        <v/>
      </c>
      <c r="K62" s="6"/>
      <c r="L62" s="9"/>
      <c r="M62" s="9"/>
      <c r="N62" s="9"/>
      <c r="O62" s="9"/>
    </row>
    <row r="63" spans="1:15">
      <c r="A63" t="str">
        <f>zuechter!D57</f>
        <v> Meyer+Tschannen-SG</v>
      </c>
      <c r="B63" s="11">
        <f t="shared" si="4"/>
        <v>177238.78122385731</v>
      </c>
      <c r="C63" s="4"/>
      <c r="D63" t="str">
        <f t="shared" si="0"/>
        <v/>
      </c>
      <c r="E63" s="7" t="str">
        <f t="shared" ref="E63:E94" si="9">IF(AND(NOT(ISBLANK(B63)),NOT(D63="")),B63/D63,"")</f>
        <v/>
      </c>
      <c r="F63" t="str">
        <f t="shared" si="5"/>
        <v/>
      </c>
      <c r="G63" s="10">
        <f>zuechter!G57</f>
        <v>46.982111111111109</v>
      </c>
      <c r="H63" s="10">
        <f>zuechter!H57</f>
        <v>7.3669722222222225</v>
      </c>
      <c r="I63" s="3">
        <f t="shared" si="6"/>
        <v>0.50596475974725774</v>
      </c>
      <c r="J63" s="6" t="str">
        <f t="shared" si="7"/>
        <v/>
      </c>
      <c r="K63" s="6"/>
      <c r="L63" s="9"/>
      <c r="M63" s="9"/>
      <c r="N63" s="9"/>
      <c r="O63" s="9"/>
    </row>
    <row r="64" spans="1:15">
      <c r="A64" t="str">
        <f>zuechter!D58</f>
        <v> Moeri Roland</v>
      </c>
      <c r="B64" s="11">
        <f t="shared" si="4"/>
        <v>176088.79099599319</v>
      </c>
      <c r="C64" s="4"/>
      <c r="D64" t="str">
        <f t="shared" si="0"/>
        <v/>
      </c>
      <c r="E64" s="7" t="str">
        <f t="shared" si="9"/>
        <v/>
      </c>
      <c r="F64" t="str">
        <f t="shared" si="5"/>
        <v/>
      </c>
      <c r="G64" s="10">
        <f>zuechter!G58</f>
        <v>47.081833333333336</v>
      </c>
      <c r="H64" s="10">
        <f>zuechter!H58</f>
        <v>7.2713888888888887</v>
      </c>
      <c r="I64" s="3">
        <f t="shared" si="6"/>
        <v>0.5054529481171528</v>
      </c>
      <c r="J64" s="6" t="str">
        <f t="shared" si="7"/>
        <v/>
      </c>
      <c r="K64" s="6"/>
      <c r="L64" s="9"/>
      <c r="M64" s="9"/>
      <c r="N64" s="9"/>
      <c r="O64" s="9"/>
    </row>
    <row r="65" spans="1:15">
      <c r="A65" t="str">
        <f>zuechter!D59</f>
        <v> Muenger Werner</v>
      </c>
      <c r="B65" s="11">
        <f t="shared" si="4"/>
        <v>182415.74043272994</v>
      </c>
      <c r="C65" s="4"/>
      <c r="D65" t="str">
        <f t="shared" si="0"/>
        <v/>
      </c>
      <c r="E65" s="7" t="str">
        <f t="shared" si="9"/>
        <v/>
      </c>
      <c r="F65" t="str">
        <f t="shared" si="5"/>
        <v/>
      </c>
      <c r="G65" s="10">
        <f>zuechter!G59</f>
        <v>47.060305555555558</v>
      </c>
      <c r="H65" s="10">
        <f>zuechter!H59</f>
        <v>7.1913055555555552</v>
      </c>
      <c r="I65" s="3">
        <f t="shared" si="6"/>
        <v>0.50826880361430959</v>
      </c>
      <c r="J65" s="6" t="str">
        <f t="shared" si="7"/>
        <v/>
      </c>
      <c r="K65" s="6"/>
      <c r="L65" s="9"/>
      <c r="M65" s="9"/>
      <c r="N65" s="9"/>
      <c r="O65" s="9"/>
    </row>
    <row r="66" spans="1:15">
      <c r="A66" t="str">
        <f>zuechter!D60</f>
        <v> Nagy György</v>
      </c>
      <c r="B66" s="11">
        <f t="shared" si="4"/>
        <v>130099.74849315836</v>
      </c>
      <c r="C66" s="4"/>
      <c r="D66" t="str">
        <f t="shared" si="0"/>
        <v/>
      </c>
      <c r="E66" s="7" t="str">
        <f t="shared" si="9"/>
        <v/>
      </c>
      <c r="F66" t="str">
        <f t="shared" si="5"/>
        <v/>
      </c>
      <c r="G66" s="10">
        <f>zuechter!G60</f>
        <v>47.26</v>
      </c>
      <c r="H66" s="10">
        <f>zuechter!H60</f>
        <v>7.8366666666666669</v>
      </c>
      <c r="I66" s="3">
        <f t="shared" si="6"/>
        <v>0.48498518566141602</v>
      </c>
      <c r="J66" s="6" t="str">
        <f t="shared" si="7"/>
        <v/>
      </c>
      <c r="K66" s="6"/>
      <c r="L66" s="9"/>
      <c r="M66" s="9"/>
      <c r="N66" s="9"/>
      <c r="O66" s="9"/>
    </row>
    <row r="67" spans="1:15">
      <c r="A67" t="str">
        <f>zuechter!D61</f>
        <v> Nell Jean Pierre</v>
      </c>
      <c r="B67" s="11">
        <f t="shared" si="4"/>
        <v>214714.17376197438</v>
      </c>
      <c r="C67" s="4"/>
      <c r="D67" t="str">
        <f t="shared" si="0"/>
        <v/>
      </c>
      <c r="E67" s="7" t="str">
        <f t="shared" si="9"/>
        <v/>
      </c>
      <c r="F67" t="str">
        <f t="shared" si="5"/>
        <v/>
      </c>
      <c r="G67" s="10">
        <f>zuechter!G61</f>
        <v>46.857944444444442</v>
      </c>
      <c r="H67" s="10">
        <f>zuechter!H61</f>
        <v>6.8816666666666668</v>
      </c>
      <c r="I67" s="3">
        <f t="shared" si="6"/>
        <v>0.52264345951271574</v>
      </c>
      <c r="J67" s="6" t="str">
        <f t="shared" si="7"/>
        <v/>
      </c>
      <c r="K67" s="6"/>
      <c r="L67" s="9"/>
      <c r="M67" s="9"/>
      <c r="N67" s="9"/>
      <c r="O67" s="9"/>
    </row>
    <row r="68" spans="1:15">
      <c r="A68" t="str">
        <f>zuechter!D62</f>
        <v> Niederberger M+T-SG</v>
      </c>
      <c r="B68" s="11">
        <f t="shared" si="4"/>
        <v>177761.63774143046</v>
      </c>
      <c r="C68" s="4"/>
      <c r="D68" t="str">
        <f t="shared" si="0"/>
        <v/>
      </c>
      <c r="E68" s="7" t="str">
        <f t="shared" si="9"/>
        <v/>
      </c>
      <c r="F68" t="str">
        <f t="shared" si="5"/>
        <v/>
      </c>
      <c r="G68" s="10">
        <f>zuechter!G62</f>
        <v>47.060749999999999</v>
      </c>
      <c r="H68" s="10">
        <f>zuechter!H62</f>
        <v>7.26675</v>
      </c>
      <c r="I68" s="3">
        <f t="shared" si="6"/>
        <v>0.5061974608955685</v>
      </c>
      <c r="J68" s="6" t="str">
        <f t="shared" si="7"/>
        <v/>
      </c>
      <c r="K68" s="6"/>
      <c r="L68" s="9"/>
      <c r="M68" s="9"/>
      <c r="N68" s="9"/>
      <c r="O68" s="9"/>
    </row>
    <row r="69" spans="1:15">
      <c r="A69" t="str">
        <f>zuechter!D63</f>
        <v> Nuredini Suljeman</v>
      </c>
      <c r="B69" s="11">
        <f t="shared" si="4"/>
        <v>148496.72835064575</v>
      </c>
      <c r="C69" s="4"/>
      <c r="D69" t="str">
        <f t="shared" si="0"/>
        <v/>
      </c>
      <c r="E69" s="7" t="str">
        <f t="shared" si="9"/>
        <v/>
      </c>
      <c r="F69" t="str">
        <f t="shared" si="5"/>
        <v/>
      </c>
      <c r="G69" s="10">
        <f>zuechter!G63</f>
        <v>47.209194444444442</v>
      </c>
      <c r="H69" s="10">
        <f>zuechter!H63</f>
        <v>7.5860555555555553</v>
      </c>
      <c r="I69" s="3">
        <f t="shared" si="6"/>
        <v>0.49317289719297958</v>
      </c>
      <c r="J69" s="6" t="str">
        <f t="shared" si="7"/>
        <v/>
      </c>
      <c r="K69" s="6"/>
      <c r="L69" s="9"/>
      <c r="M69" s="9"/>
      <c r="N69" s="9"/>
      <c r="O69" s="9"/>
    </row>
    <row r="70" spans="1:15">
      <c r="A70" t="str">
        <f>zuechter!D64</f>
        <v> Pereira Mario</v>
      </c>
      <c r="B70" s="11">
        <f t="shared" si="4"/>
        <v>92032.055352122217</v>
      </c>
      <c r="C70" s="4"/>
      <c r="D70" t="str">
        <f t="shared" si="0"/>
        <v/>
      </c>
      <c r="E70" s="7" t="str">
        <f t="shared" si="9"/>
        <v/>
      </c>
      <c r="F70" t="str">
        <f t="shared" si="5"/>
        <v/>
      </c>
      <c r="G70" s="10">
        <f>zuechter!G64</f>
        <v>47.489444444444445</v>
      </c>
      <c r="H70" s="10">
        <f>zuechter!H64</f>
        <v>8.2121111111111116</v>
      </c>
      <c r="I70" s="3">
        <f t="shared" si="6"/>
        <v>0.46804287814543377</v>
      </c>
      <c r="J70" s="6" t="str">
        <f t="shared" si="7"/>
        <v/>
      </c>
      <c r="K70" s="6"/>
      <c r="L70" s="9"/>
      <c r="M70" s="9"/>
      <c r="N70" s="9"/>
      <c r="O70" s="9"/>
    </row>
    <row r="71" spans="1:15">
      <c r="A71" t="str">
        <f>zuechter!D65</f>
        <v> Pereira-Santos - SG</v>
      </c>
      <c r="B71" s="11">
        <f t="shared" si="4"/>
        <v>197581.70003806701</v>
      </c>
      <c r="C71" s="4"/>
      <c r="D71" t="str">
        <f t="shared" si="0"/>
        <v/>
      </c>
      <c r="E71" s="7" t="str">
        <f t="shared" si="9"/>
        <v/>
      </c>
      <c r="F71" t="str">
        <f t="shared" si="5"/>
        <v/>
      </c>
      <c r="G71" s="10">
        <f>zuechter!G65</f>
        <v>47.013555555555556</v>
      </c>
      <c r="H71" s="10">
        <f>zuechter!H65</f>
        <v>6.995333333333333</v>
      </c>
      <c r="I71" s="3">
        <f t="shared" si="6"/>
        <v>0.51501852575945328</v>
      </c>
      <c r="J71" s="6" t="str">
        <f t="shared" si="7"/>
        <v/>
      </c>
      <c r="K71" s="6"/>
      <c r="L71" s="9"/>
      <c r="M71" s="9"/>
      <c r="N71" s="9"/>
      <c r="O71" s="9"/>
    </row>
    <row r="72" spans="1:15">
      <c r="A72" t="str">
        <f>zuechter!D66</f>
        <v> Rade Dobrosavljevic</v>
      </c>
      <c r="B72" s="11">
        <f t="shared" si="4"/>
        <v>108251.15870809698</v>
      </c>
      <c r="C72" s="4"/>
      <c r="D72" t="str">
        <f t="shared" si="0"/>
        <v/>
      </c>
      <c r="E72" s="7" t="str">
        <f t="shared" si="9"/>
        <v/>
      </c>
      <c r="F72" t="str">
        <f t="shared" si="5"/>
        <v/>
      </c>
      <c r="G72" s="10">
        <f>zuechter!G66</f>
        <v>47.285083333333333</v>
      </c>
      <c r="H72" s="10">
        <f>zuechter!H66</f>
        <v>8.1991388888888892</v>
      </c>
      <c r="I72" s="3">
        <f t="shared" si="6"/>
        <v>0.47526130968191704</v>
      </c>
      <c r="J72" s="6" t="str">
        <f t="shared" si="7"/>
        <v/>
      </c>
      <c r="K72" s="6"/>
      <c r="L72" s="9"/>
      <c r="M72" s="9"/>
      <c r="N72" s="9"/>
      <c r="O72" s="9"/>
    </row>
    <row r="73" spans="1:15">
      <c r="A73" t="str">
        <f>zuechter!D67</f>
        <v> Renfer Charles</v>
      </c>
      <c r="B73" s="11">
        <f t="shared" ref="B73:B114" si="10">6378.388*((2*ASIN(SQRT((SIN((RADIANS($C$2)-RADIANS(G73))/2)^2)+COS(RADIANS($C$2))*COS(RADIANS(G73))*(SIN((RADIANS($D$2)-RADIANS(H73))/2)^2)))))*1000</f>
        <v>177944.22477804945</v>
      </c>
      <c r="C73" s="4"/>
      <c r="D73" t="str">
        <f t="shared" ref="D73:D114" si="11">IF(ISBLANK(C73),"",(C73-$B$4)*1440)</f>
        <v/>
      </c>
      <c r="E73" s="7" t="str">
        <f t="shared" si="9"/>
        <v/>
      </c>
      <c r="F73" t="str">
        <f t="shared" ref="F73:F114" si="12">IF(NOT(E73=""),_xlfn.RANK.EQ(E73,$E$8:$E$114,0),"")</f>
        <v/>
      </c>
      <c r="G73" s="10">
        <f>zuechter!G67</f>
        <v>47.193972222222222</v>
      </c>
      <c r="H73" s="10">
        <f>zuechter!H67</f>
        <v>7.1331388888888885</v>
      </c>
      <c r="I73" s="3">
        <f t="shared" ref="I73:I114" si="13">IF(MAX($E$8:$E$114)&gt;0,($B$4+((B73/MAX($E$8:$E$114))/60/24)),"")</f>
        <v>0.50627872260248019</v>
      </c>
      <c r="J73" s="6" t="str">
        <f t="shared" ref="J73:J114" si="14">IF(NOT(C73=""),C73-I73,"")</f>
        <v/>
      </c>
      <c r="K73" s="6"/>
      <c r="L73" s="9"/>
      <c r="M73" s="9"/>
      <c r="N73" s="9"/>
      <c r="O73" s="9"/>
    </row>
    <row r="74" spans="1:15">
      <c r="A74" t="str">
        <f>zuechter!D68</f>
        <v> Rohr Albert</v>
      </c>
      <c r="B74" s="11">
        <f t="shared" si="10"/>
        <v>107383.39328079457</v>
      </c>
      <c r="C74" s="4"/>
      <c r="D74" t="str">
        <f t="shared" si="11"/>
        <v/>
      </c>
      <c r="E74" s="7" t="str">
        <f t="shared" si="9"/>
        <v/>
      </c>
      <c r="F74" t="str">
        <f t="shared" si="12"/>
        <v/>
      </c>
      <c r="G74" s="10">
        <f>zuechter!G68</f>
        <v>47.391666666666666</v>
      </c>
      <c r="H74" s="10">
        <f>zuechter!H68</f>
        <v>8.0666944444444439</v>
      </c>
      <c r="I74" s="3">
        <f t="shared" si="13"/>
        <v>0.47487510428022311</v>
      </c>
      <c r="J74" s="6" t="str">
        <f t="shared" si="14"/>
        <v/>
      </c>
      <c r="K74" s="6"/>
      <c r="L74" s="9"/>
      <c r="M74" s="9"/>
      <c r="N74" s="9"/>
      <c r="O74" s="9"/>
    </row>
    <row r="75" spans="1:15">
      <c r="A75" t="str">
        <f>zuechter!D69</f>
        <v> Rohrer Andre</v>
      </c>
      <c r="B75" s="11">
        <f t="shared" si="10"/>
        <v>164142.01179810317</v>
      </c>
      <c r="C75" s="4"/>
      <c r="D75" t="str">
        <f t="shared" si="11"/>
        <v/>
      </c>
      <c r="E75" s="7" t="str">
        <f t="shared" si="9"/>
        <v/>
      </c>
      <c r="F75" t="str">
        <f t="shared" si="12"/>
        <v/>
      </c>
      <c r="G75" s="10">
        <f>zuechter!G69</f>
        <v>47.012916666666669</v>
      </c>
      <c r="H75" s="10">
        <f>zuechter!H69</f>
        <v>7.5569166666666669</v>
      </c>
      <c r="I75" s="3">
        <f t="shared" si="13"/>
        <v>0.50013594594824529</v>
      </c>
      <c r="J75" s="6" t="str">
        <f t="shared" si="14"/>
        <v/>
      </c>
      <c r="K75" s="6"/>
      <c r="L75" s="9"/>
      <c r="M75" s="9"/>
      <c r="N75" s="9"/>
      <c r="O75" s="9"/>
    </row>
    <row r="76" spans="1:15">
      <c r="A76" t="str">
        <f>zuechter!D70</f>
        <v> Rossier Eric</v>
      </c>
      <c r="B76" s="11">
        <f t="shared" si="10"/>
        <v>181576.69513045833</v>
      </c>
      <c r="C76" s="4"/>
      <c r="D76" t="str">
        <f t="shared" si="11"/>
        <v/>
      </c>
      <c r="E76" s="7" t="str">
        <f t="shared" si="9"/>
        <v/>
      </c>
      <c r="F76" t="str">
        <f t="shared" si="12"/>
        <v/>
      </c>
      <c r="G76" s="10">
        <f>zuechter!G70</f>
        <v>47.213722222222223</v>
      </c>
      <c r="H76" s="10">
        <f>zuechter!H70</f>
        <v>7.0606944444444446</v>
      </c>
      <c r="I76" s="3">
        <f t="shared" si="13"/>
        <v>0.50789538031602199</v>
      </c>
      <c r="J76" s="6" t="str">
        <f t="shared" si="14"/>
        <v/>
      </c>
      <c r="K76" s="6"/>
      <c r="L76" s="9"/>
      <c r="M76" s="9"/>
      <c r="N76" s="9"/>
      <c r="O76" s="9"/>
    </row>
    <row r="77" spans="1:15">
      <c r="A77" t="str">
        <f>zuechter!D71</f>
        <v> Ruefenacht Samuel</v>
      </c>
      <c r="B77" s="11">
        <f t="shared" si="10"/>
        <v>162424.45334807876</v>
      </c>
      <c r="C77" s="4"/>
      <c r="D77" t="str">
        <f t="shared" si="11"/>
        <v/>
      </c>
      <c r="E77" s="7" t="str">
        <f t="shared" si="9"/>
        <v/>
      </c>
      <c r="F77" t="str">
        <f t="shared" si="12"/>
        <v/>
      </c>
      <c r="G77" s="10">
        <f>zuechter!G71</f>
        <v>47.029166666666669</v>
      </c>
      <c r="H77" s="10">
        <f>zuechter!H71</f>
        <v>7.5658333333333339</v>
      </c>
      <c r="I77" s="3">
        <f t="shared" si="13"/>
        <v>0.49937153389603145</v>
      </c>
      <c r="J77" s="6" t="str">
        <f t="shared" si="14"/>
        <v/>
      </c>
      <c r="K77" s="6"/>
      <c r="L77" s="9"/>
      <c r="M77" s="9"/>
      <c r="N77" s="9"/>
      <c r="O77" s="9"/>
    </row>
    <row r="78" spans="1:15">
      <c r="A78" t="str">
        <f>zuechter!D72</f>
        <v> Ruffieux Cyrill</v>
      </c>
      <c r="B78" s="11">
        <f t="shared" si="10"/>
        <v>202897.96085204073</v>
      </c>
      <c r="C78" s="4"/>
      <c r="D78" t="str">
        <f t="shared" si="11"/>
        <v/>
      </c>
      <c r="E78" s="7" t="str">
        <f t="shared" si="9"/>
        <v/>
      </c>
      <c r="F78" t="str">
        <f t="shared" si="12"/>
        <v/>
      </c>
      <c r="G78" s="10">
        <f>zuechter!G72</f>
        <v>46.729750000000003</v>
      </c>
      <c r="H78" s="10">
        <f>zuechter!H72</f>
        <v>7.2482222222222221</v>
      </c>
      <c r="I78" s="3">
        <f t="shared" si="13"/>
        <v>0.51738456683296441</v>
      </c>
      <c r="J78" s="6" t="str">
        <f t="shared" si="14"/>
        <v/>
      </c>
      <c r="K78" s="6"/>
      <c r="L78" s="9"/>
      <c r="M78" s="9"/>
      <c r="N78" s="9"/>
      <c r="O78" s="9"/>
    </row>
    <row r="79" spans="1:15">
      <c r="A79" t="str">
        <f>zuechter!D73</f>
        <v> Sahli Walter</v>
      </c>
      <c r="B79" s="11">
        <f t="shared" si="10"/>
        <v>174736.8353863518</v>
      </c>
      <c r="C79" s="4"/>
      <c r="D79" t="str">
        <f t="shared" si="11"/>
        <v/>
      </c>
      <c r="E79" s="7" t="str">
        <f t="shared" si="9"/>
        <v/>
      </c>
      <c r="F79" t="str">
        <f t="shared" si="12"/>
        <v/>
      </c>
      <c r="G79" s="10">
        <f>zuechter!G73</f>
        <v>46.97452777777778</v>
      </c>
      <c r="H79" s="10">
        <f>zuechter!H73</f>
        <v>7.4200277777777774</v>
      </c>
      <c r="I79" s="3">
        <f t="shared" si="13"/>
        <v>0.50485125030474165</v>
      </c>
      <c r="J79" s="6" t="str">
        <f t="shared" si="14"/>
        <v/>
      </c>
      <c r="K79" s="6"/>
      <c r="L79" s="9"/>
      <c r="M79" s="9"/>
      <c r="N79" s="9"/>
      <c r="O79" s="9"/>
    </row>
    <row r="80" spans="1:15">
      <c r="A80" t="str">
        <f>zuechter!D74</f>
        <v> Sand-Derby</v>
      </c>
      <c r="B80" s="11">
        <f t="shared" si="10"/>
        <v>167205.59231112755</v>
      </c>
      <c r="C80" s="4"/>
      <c r="D80" t="str">
        <f t="shared" si="11"/>
        <v/>
      </c>
      <c r="E80" s="7" t="str">
        <f t="shared" si="9"/>
        <v/>
      </c>
      <c r="F80" t="str">
        <f t="shared" si="12"/>
        <v/>
      </c>
      <c r="G80" s="10">
        <f>zuechter!G74</f>
        <v>47.012611111111113</v>
      </c>
      <c r="H80" s="10">
        <f>zuechter!H74</f>
        <v>7.5030277777777776</v>
      </c>
      <c r="I80" s="3">
        <f t="shared" si="13"/>
        <v>0.50149941504418794</v>
      </c>
      <c r="J80" s="6" t="str">
        <f t="shared" si="14"/>
        <v/>
      </c>
      <c r="K80" s="6"/>
      <c r="L80" s="9"/>
      <c r="M80" s="9"/>
      <c r="N80" s="9"/>
      <c r="O80" s="9"/>
    </row>
    <row r="81" spans="1:15">
      <c r="A81" t="str">
        <f>zuechter!D75</f>
        <v> Schaer Markus</v>
      </c>
      <c r="B81" s="11">
        <f t="shared" si="10"/>
        <v>143993.53260057382</v>
      </c>
      <c r="C81" s="4"/>
      <c r="D81" t="str">
        <f t="shared" si="11"/>
        <v/>
      </c>
      <c r="E81" s="7" t="str">
        <f t="shared" si="9"/>
        <v/>
      </c>
      <c r="F81" t="str">
        <f t="shared" si="12"/>
        <v/>
      </c>
      <c r="G81" s="10">
        <f>zuechter!G75</f>
        <v>47.096555555555554</v>
      </c>
      <c r="H81" s="10">
        <f>zuechter!H75</f>
        <v>7.8065833333333332</v>
      </c>
      <c r="I81" s="3">
        <f t="shared" si="13"/>
        <v>0.49116871672111012</v>
      </c>
      <c r="J81" s="6" t="str">
        <f t="shared" si="14"/>
        <v/>
      </c>
      <c r="K81" s="6"/>
      <c r="L81" s="9"/>
      <c r="M81" s="9"/>
      <c r="N81" s="9"/>
      <c r="O81" s="9"/>
    </row>
    <row r="82" spans="1:15">
      <c r="A82" t="str">
        <f>zuechter!D76</f>
        <v> Schaer Markus</v>
      </c>
      <c r="B82" s="11">
        <f t="shared" si="10"/>
        <v>143991.36201074356</v>
      </c>
      <c r="C82" s="4"/>
      <c r="D82" t="str">
        <f t="shared" si="11"/>
        <v/>
      </c>
      <c r="E82" s="7" t="str">
        <f t="shared" si="9"/>
        <v/>
      </c>
      <c r="F82" t="str">
        <f t="shared" si="12"/>
        <v/>
      </c>
      <c r="G82" s="10">
        <f>zuechter!G76</f>
        <v>47.096583333333335</v>
      </c>
      <c r="H82" s="10">
        <f>zuechter!H76</f>
        <v>7.8065833333333332</v>
      </c>
      <c r="I82" s="3">
        <f t="shared" si="13"/>
        <v>0.49116775068410179</v>
      </c>
      <c r="J82" s="6" t="str">
        <f t="shared" si="14"/>
        <v/>
      </c>
      <c r="K82" s="6"/>
      <c r="L82" s="9"/>
      <c r="M82" s="9"/>
      <c r="N82" s="9"/>
      <c r="O82" s="9"/>
    </row>
    <row r="83" spans="1:15">
      <c r="A83" t="str">
        <f>zuechter!D77</f>
        <v> Schaller Hans-Rudolf</v>
      </c>
      <c r="B83" s="11">
        <f t="shared" si="10"/>
        <v>150500.21144697911</v>
      </c>
      <c r="C83" s="4"/>
      <c r="D83" t="str">
        <f t="shared" si="11"/>
        <v/>
      </c>
      <c r="E83" s="7" t="str">
        <f t="shared" si="9"/>
        <v/>
      </c>
      <c r="F83" t="str">
        <f t="shared" si="12"/>
        <v/>
      </c>
      <c r="G83" s="10">
        <f>zuechter!G77</f>
        <v>47.105833333333337</v>
      </c>
      <c r="H83" s="10">
        <f>zuechter!H77</f>
        <v>7.6761111111111111</v>
      </c>
      <c r="I83" s="3">
        <f t="shared" si="13"/>
        <v>0.49406456211723426</v>
      </c>
      <c r="J83" s="6" t="str">
        <f t="shared" si="14"/>
        <v/>
      </c>
      <c r="K83" s="6"/>
      <c r="L83" s="9"/>
      <c r="M83" s="9"/>
      <c r="N83" s="9"/>
      <c r="O83" s="9"/>
    </row>
    <row r="84" spans="1:15">
      <c r="A84" t="str">
        <f>zuechter!D78</f>
        <v> Scheidegger Walter</v>
      </c>
      <c r="B84" s="11">
        <f t="shared" si="10"/>
        <v>199405.27997276885</v>
      </c>
      <c r="C84" s="4"/>
      <c r="D84" t="str">
        <f t="shared" si="11"/>
        <v/>
      </c>
      <c r="E84" s="7" t="str">
        <f t="shared" si="9"/>
        <v/>
      </c>
      <c r="F84" t="str">
        <f t="shared" si="12"/>
        <v/>
      </c>
      <c r="G84" s="10">
        <f>zuechter!G78</f>
        <v>46.9345</v>
      </c>
      <c r="H84" s="10">
        <f>zuechter!H78</f>
        <v>7.0492499999999998</v>
      </c>
      <c r="I84" s="3">
        <f t="shared" si="13"/>
        <v>0.51583012345514845</v>
      </c>
      <c r="J84" s="6" t="str">
        <f t="shared" si="14"/>
        <v/>
      </c>
      <c r="K84" s="6"/>
      <c r="L84" s="9"/>
      <c r="M84" s="9"/>
      <c r="N84" s="9"/>
      <c r="O84" s="9"/>
    </row>
    <row r="85" spans="1:15">
      <c r="A85" t="str">
        <f>zuechter!D79</f>
        <v> Schenk Otto</v>
      </c>
      <c r="B85" s="11">
        <f t="shared" si="10"/>
        <v>178676.55755491907</v>
      </c>
      <c r="C85" s="4"/>
      <c r="D85" t="str">
        <f t="shared" si="11"/>
        <v/>
      </c>
      <c r="E85" s="7" t="str">
        <f t="shared" si="9"/>
        <v/>
      </c>
      <c r="F85" t="str">
        <f t="shared" si="12"/>
        <v/>
      </c>
      <c r="G85" s="10">
        <f>zuechter!G79</f>
        <v>47.042333333333332</v>
      </c>
      <c r="H85" s="10">
        <f>zuechter!H79</f>
        <v>7.2719444444444443</v>
      </c>
      <c r="I85" s="3">
        <f t="shared" si="13"/>
        <v>0.50660465270451682</v>
      </c>
      <c r="J85" s="6" t="str">
        <f t="shared" si="14"/>
        <v/>
      </c>
      <c r="K85" s="6"/>
      <c r="L85" s="9"/>
      <c r="M85" s="9"/>
      <c r="N85" s="9"/>
      <c r="O85" s="9"/>
    </row>
    <row r="86" spans="1:15">
      <c r="A86" t="str">
        <f>zuechter!D80</f>
        <v> Schmid Erhard</v>
      </c>
      <c r="B86" s="11">
        <f t="shared" si="10"/>
        <v>167202.89793394352</v>
      </c>
      <c r="C86" s="4"/>
      <c r="D86" t="str">
        <f t="shared" si="11"/>
        <v/>
      </c>
      <c r="E86" s="7" t="str">
        <f t="shared" si="9"/>
        <v/>
      </c>
      <c r="F86" t="str">
        <f t="shared" si="12"/>
        <v/>
      </c>
      <c r="G86" s="10">
        <f>zuechter!G80</f>
        <v>47.012305555555557</v>
      </c>
      <c r="H86" s="10">
        <f>zuechter!H80</f>
        <v>7.5034722222222223</v>
      </c>
      <c r="I86" s="3">
        <f t="shared" si="13"/>
        <v>0.50149821589175581</v>
      </c>
      <c r="J86" s="6" t="str">
        <f t="shared" si="14"/>
        <v/>
      </c>
      <c r="K86" s="6"/>
      <c r="L86" s="9"/>
      <c r="M86" s="9"/>
      <c r="N86" s="9"/>
      <c r="O86" s="9"/>
    </row>
    <row r="87" spans="1:15">
      <c r="A87" t="str">
        <f>zuechter!D81</f>
        <v> Schmid Kurt</v>
      </c>
      <c r="B87" s="11">
        <f t="shared" si="10"/>
        <v>188703.76871241952</v>
      </c>
      <c r="C87" s="4"/>
      <c r="D87" t="str">
        <f t="shared" si="11"/>
        <v/>
      </c>
      <c r="E87" s="7" t="str">
        <f t="shared" si="9"/>
        <v/>
      </c>
      <c r="F87" t="str">
        <f t="shared" si="12"/>
        <v/>
      </c>
      <c r="G87" s="10">
        <f>zuechter!G81</f>
        <v>46.635166666666663</v>
      </c>
      <c r="H87" s="10">
        <f>zuechter!H81</f>
        <v>7.693027777777778</v>
      </c>
      <c r="I87" s="3">
        <f t="shared" si="13"/>
        <v>0.51106733696354611</v>
      </c>
      <c r="J87" s="6" t="str">
        <f t="shared" si="14"/>
        <v/>
      </c>
      <c r="K87" s="6"/>
      <c r="L87" s="9"/>
      <c r="M87" s="9"/>
      <c r="N87" s="9"/>
      <c r="O87" s="9"/>
    </row>
    <row r="88" spans="1:15">
      <c r="A88" t="str">
        <f>zuechter!D82</f>
        <v> Schnider Erhard</v>
      </c>
      <c r="B88" s="11">
        <f t="shared" si="10"/>
        <v>145991.6572839806</v>
      </c>
      <c r="C88" s="4"/>
      <c r="D88" t="str">
        <f t="shared" si="11"/>
        <v/>
      </c>
      <c r="E88" s="7" t="str">
        <f t="shared" si="9"/>
        <v/>
      </c>
      <c r="F88" t="str">
        <f t="shared" si="12"/>
        <v/>
      </c>
      <c r="G88" s="10">
        <f>zuechter!G82</f>
        <v>47.235472222222221</v>
      </c>
      <c r="H88" s="10">
        <f>zuechter!H82</f>
        <v>7.598694444444444</v>
      </c>
      <c r="I88" s="3">
        <f t="shared" si="13"/>
        <v>0.49205799684418278</v>
      </c>
      <c r="J88" s="6" t="str">
        <f t="shared" si="14"/>
        <v/>
      </c>
      <c r="K88" s="6"/>
      <c r="L88" s="9"/>
      <c r="M88" s="9"/>
      <c r="N88" s="9"/>
      <c r="O88" s="9"/>
    </row>
    <row r="89" spans="1:15">
      <c r="A89" t="str">
        <f>zuechter!D83</f>
        <v> Schwab Rene</v>
      </c>
      <c r="B89" s="11">
        <f t="shared" si="10"/>
        <v>184575.34111135142</v>
      </c>
      <c r="C89" s="4"/>
      <c r="D89" t="str">
        <f t="shared" si="11"/>
        <v/>
      </c>
      <c r="E89" s="7" t="str">
        <f t="shared" si="9"/>
        <v/>
      </c>
      <c r="F89" t="str">
        <f t="shared" si="12"/>
        <v/>
      </c>
      <c r="G89" s="10">
        <f>zuechter!G83</f>
        <v>47.02408333333333</v>
      </c>
      <c r="H89" s="10">
        <f>zuechter!H83</f>
        <v>7.1948333333333334</v>
      </c>
      <c r="I89" s="3">
        <f t="shared" si="13"/>
        <v>0.50922994981965941</v>
      </c>
      <c r="J89" s="6" t="str">
        <f t="shared" si="14"/>
        <v/>
      </c>
      <c r="K89" s="6"/>
      <c r="L89" s="9"/>
      <c r="M89" s="9"/>
      <c r="N89" s="9"/>
      <c r="O89" s="9"/>
    </row>
    <row r="90" spans="1:15">
      <c r="A90" t="str">
        <f>zuechter!D84</f>
        <v> SG Baumgartner</v>
      </c>
      <c r="B90" s="11">
        <f t="shared" si="10"/>
        <v>158785.06151126616</v>
      </c>
      <c r="C90" s="4"/>
      <c r="D90" t="str">
        <f t="shared" si="11"/>
        <v/>
      </c>
      <c r="E90" s="7" t="str">
        <f t="shared" si="9"/>
        <v/>
      </c>
      <c r="F90" t="str">
        <f t="shared" si="12"/>
        <v/>
      </c>
      <c r="G90" s="10">
        <f>zuechter!G84</f>
        <v>47.038027777777778</v>
      </c>
      <c r="H90" s="10">
        <f>zuechter!H84</f>
        <v>7.6189444444444447</v>
      </c>
      <c r="I90" s="3">
        <f t="shared" si="13"/>
        <v>0.49775179572482176</v>
      </c>
      <c r="J90" s="6" t="str">
        <f t="shared" si="14"/>
        <v/>
      </c>
      <c r="K90" s="6"/>
      <c r="L90" s="9"/>
      <c r="M90" s="9"/>
      <c r="N90" s="9"/>
      <c r="O90" s="9"/>
    </row>
    <row r="91" spans="1:15">
      <c r="A91" t="str">
        <f>zuechter!D85</f>
        <v> SG Bieri</v>
      </c>
      <c r="B91" s="11">
        <f t="shared" si="10"/>
        <v>133286.41712799741</v>
      </c>
      <c r="C91" s="4"/>
      <c r="D91" t="str">
        <f t="shared" si="11"/>
        <v/>
      </c>
      <c r="E91" s="7" t="str">
        <f t="shared" si="9"/>
        <v/>
      </c>
      <c r="F91" t="str">
        <f t="shared" si="12"/>
        <v/>
      </c>
      <c r="G91" s="10">
        <f>zuechter!G85</f>
        <v>47.183250000000001</v>
      </c>
      <c r="H91" s="10">
        <f>zuechter!H85</f>
        <v>7.8801388888888884</v>
      </c>
      <c r="I91" s="3">
        <f t="shared" si="13"/>
        <v>0.48640343603353486</v>
      </c>
      <c r="J91" s="6" t="str">
        <f t="shared" si="14"/>
        <v/>
      </c>
      <c r="K91" s="6"/>
      <c r="L91" s="9"/>
      <c r="M91" s="9"/>
      <c r="N91" s="9"/>
      <c r="O91" s="9"/>
    </row>
    <row r="92" spans="1:15">
      <c r="A92" t="str">
        <f>zuechter!D86</f>
        <v> SG Erni</v>
      </c>
      <c r="B92" s="11">
        <f t="shared" si="10"/>
        <v>131863.65635991702</v>
      </c>
      <c r="C92" s="4"/>
      <c r="D92" t="str">
        <f t="shared" si="11"/>
        <v/>
      </c>
      <c r="E92" s="7" t="str">
        <f t="shared" si="9"/>
        <v/>
      </c>
      <c r="F92" t="str">
        <f t="shared" si="12"/>
        <v/>
      </c>
      <c r="G92" s="10">
        <f>zuechter!G86</f>
        <v>47.14575</v>
      </c>
      <c r="H92" s="10">
        <f>zuechter!H86</f>
        <v>7.9613888888888891</v>
      </c>
      <c r="I92" s="3">
        <f t="shared" si="13"/>
        <v>0.48577022586329449</v>
      </c>
      <c r="J92" s="6" t="str">
        <f t="shared" si="14"/>
        <v/>
      </c>
      <c r="K92" s="6"/>
      <c r="L92" s="9"/>
      <c r="M92" s="9"/>
      <c r="N92" s="9"/>
      <c r="O92" s="9"/>
    </row>
    <row r="93" spans="1:15">
      <c r="A93" t="str">
        <f>zuechter!D87</f>
        <v> SG H.U/Pavlovic. J</v>
      </c>
      <c r="B93" s="11">
        <f t="shared" si="10"/>
        <v>112263.71041215482</v>
      </c>
      <c r="C93" s="4"/>
      <c r="D93" t="str">
        <f t="shared" si="11"/>
        <v/>
      </c>
      <c r="E93" s="7" t="str">
        <f t="shared" si="9"/>
        <v/>
      </c>
      <c r="F93" t="str">
        <f t="shared" si="12"/>
        <v/>
      </c>
      <c r="G93" s="10">
        <f>zuechter!G87</f>
        <v>47.333555555555556</v>
      </c>
      <c r="H93" s="10">
        <f>zuechter!H87</f>
        <v>8.0546944444444453</v>
      </c>
      <c r="I93" s="3">
        <f t="shared" si="13"/>
        <v>0.47704712540345451</v>
      </c>
      <c r="J93" s="6" t="str">
        <f t="shared" si="14"/>
        <v/>
      </c>
      <c r="K93" s="6"/>
      <c r="L93" s="9"/>
      <c r="M93" s="9"/>
      <c r="N93" s="9"/>
      <c r="O93" s="9"/>
    </row>
    <row r="94" spans="1:15">
      <c r="A94" t="str">
        <f>zuechter!D88</f>
        <v> SG Kids M.L Wyss</v>
      </c>
      <c r="B94" s="11">
        <f t="shared" si="10"/>
        <v>115972.44235976203</v>
      </c>
      <c r="C94" s="4"/>
      <c r="D94" t="str">
        <f t="shared" si="11"/>
        <v/>
      </c>
      <c r="E94" s="7" t="str">
        <f t="shared" si="9"/>
        <v/>
      </c>
      <c r="F94" t="str">
        <f t="shared" si="12"/>
        <v/>
      </c>
      <c r="G94" s="10">
        <f>zuechter!G88</f>
        <v>47.305694444444441</v>
      </c>
      <c r="H94" s="10">
        <f>zuechter!H88</f>
        <v>8.0254999999999992</v>
      </c>
      <c r="I94" s="3">
        <f t="shared" si="13"/>
        <v>0.47869772390223708</v>
      </c>
      <c r="J94" s="6" t="str">
        <f t="shared" si="14"/>
        <v/>
      </c>
      <c r="K94" s="6"/>
      <c r="L94" s="9"/>
      <c r="M94" s="9"/>
      <c r="N94" s="9"/>
      <c r="O94" s="9"/>
    </row>
    <row r="95" spans="1:15">
      <c r="A95" t="str">
        <f>zuechter!D89</f>
        <v> SG Pavlovic L&amp;P.</v>
      </c>
      <c r="B95" s="11">
        <f t="shared" si="10"/>
        <v>92024.947521400914</v>
      </c>
      <c r="C95" s="4"/>
      <c r="D95" t="str">
        <f t="shared" si="11"/>
        <v/>
      </c>
      <c r="E95" s="7" t="str">
        <f t="shared" ref="E95:E114" si="15">IF(AND(NOT(ISBLANK(B95)),NOT(D95="")),B95/D95,"")</f>
        <v/>
      </c>
      <c r="F95" t="str">
        <f t="shared" si="12"/>
        <v/>
      </c>
      <c r="G95" s="10">
        <f>zuechter!G89</f>
        <v>47.4895</v>
      </c>
      <c r="H95" s="10">
        <f>zuechter!H89</f>
        <v>8.2121666666666666</v>
      </c>
      <c r="I95" s="3">
        <f t="shared" si="13"/>
        <v>0.46803971475296324</v>
      </c>
      <c r="J95" s="6" t="str">
        <f t="shared" si="14"/>
        <v/>
      </c>
      <c r="K95" s="6"/>
      <c r="L95" s="9"/>
      <c r="M95" s="9"/>
      <c r="N95" s="9"/>
      <c r="O95" s="9"/>
    </row>
    <row r="96" spans="1:15">
      <c r="A96" t="str">
        <f>zuechter!D90</f>
        <v> Stettler Hans</v>
      </c>
      <c r="B96" s="11">
        <f t="shared" si="10"/>
        <v>172869.01555274759</v>
      </c>
      <c r="C96" s="4"/>
      <c r="D96" t="str">
        <f t="shared" si="11"/>
        <v/>
      </c>
      <c r="E96" s="7" t="str">
        <f t="shared" si="15"/>
        <v/>
      </c>
      <c r="F96" t="str">
        <f t="shared" si="12"/>
        <v/>
      </c>
      <c r="G96" s="10">
        <f>zuechter!G90</f>
        <v>47.036000000000001</v>
      </c>
      <c r="H96" s="10">
        <f>zuechter!H90</f>
        <v>7.3763611111111107</v>
      </c>
      <c r="I96" s="3">
        <f t="shared" si="13"/>
        <v>0.50401996331584709</v>
      </c>
      <c r="J96" s="6" t="str">
        <f t="shared" si="14"/>
        <v/>
      </c>
      <c r="K96" s="6"/>
      <c r="L96" s="9"/>
      <c r="M96" s="9"/>
      <c r="N96" s="9"/>
      <c r="O96" s="9"/>
    </row>
    <row r="97" spans="1:15">
      <c r="A97" t="str">
        <f>zuechter!D91</f>
        <v> Stoll,Franz</v>
      </c>
      <c r="B97" s="11">
        <f t="shared" si="10"/>
        <v>100102.67814357922</v>
      </c>
      <c r="C97" s="4"/>
      <c r="D97" t="str">
        <f t="shared" si="11"/>
        <v/>
      </c>
      <c r="E97" s="7" t="str">
        <f t="shared" si="15"/>
        <v/>
      </c>
      <c r="F97" t="str">
        <f t="shared" si="12"/>
        <v/>
      </c>
      <c r="G97" s="10">
        <f>zuechter!G91</f>
        <v>47.419861111111111</v>
      </c>
      <c r="H97" s="10">
        <f>zuechter!H91</f>
        <v>8.1577222222222225</v>
      </c>
      <c r="I97" s="3">
        <f t="shared" si="13"/>
        <v>0.47163476832569168</v>
      </c>
      <c r="J97" s="6" t="str">
        <f t="shared" si="14"/>
        <v/>
      </c>
      <c r="K97" s="6"/>
      <c r="L97" s="9"/>
      <c r="M97" s="9"/>
      <c r="N97" s="9"/>
      <c r="O97" s="9"/>
    </row>
    <row r="98" spans="1:15">
      <c r="A98" t="str">
        <f>zuechter!D92</f>
        <v> Stritt Marius</v>
      </c>
      <c r="B98" s="11">
        <f t="shared" si="10"/>
        <v>197510.83860325828</v>
      </c>
      <c r="C98" s="4"/>
      <c r="D98" t="str">
        <f t="shared" si="11"/>
        <v/>
      </c>
      <c r="E98" s="7" t="str">
        <f t="shared" si="15"/>
        <v/>
      </c>
      <c r="F98" t="str">
        <f t="shared" si="12"/>
        <v/>
      </c>
      <c r="G98" s="10">
        <f>zuechter!G92</f>
        <v>46.78702777777778</v>
      </c>
      <c r="H98" s="10">
        <f>zuechter!H92</f>
        <v>7.2654444444444444</v>
      </c>
      <c r="I98" s="3">
        <f t="shared" si="13"/>
        <v>0.51498698835541079</v>
      </c>
      <c r="J98" s="6" t="str">
        <f t="shared" si="14"/>
        <v/>
      </c>
      <c r="K98" s="6"/>
      <c r="L98" s="9"/>
      <c r="M98" s="9"/>
      <c r="N98" s="9"/>
      <c r="O98" s="9"/>
    </row>
    <row r="99" spans="1:15">
      <c r="A99" t="str">
        <f>zuechter!D93</f>
        <v> Stucki Erwin</v>
      </c>
      <c r="B99" s="11">
        <f t="shared" si="10"/>
        <v>182272.27231519646</v>
      </c>
      <c r="C99" s="4"/>
      <c r="D99" t="str">
        <f t="shared" si="11"/>
        <v/>
      </c>
      <c r="E99" s="7" t="str">
        <f t="shared" si="15"/>
        <v/>
      </c>
      <c r="F99" t="str">
        <f t="shared" si="12"/>
        <v/>
      </c>
      <c r="G99" s="10">
        <f>zuechter!G93</f>
        <v>47.02558333333333</v>
      </c>
      <c r="H99" s="10">
        <f>zuechter!H93</f>
        <v>7.2311111111111108</v>
      </c>
      <c r="I99" s="3">
        <f t="shared" si="13"/>
        <v>0.50820495207077143</v>
      </c>
      <c r="J99" s="6" t="str">
        <f t="shared" si="14"/>
        <v/>
      </c>
      <c r="K99" s="6"/>
      <c r="L99" s="9"/>
      <c r="M99" s="9"/>
      <c r="N99" s="9"/>
      <c r="O99" s="9"/>
    </row>
    <row r="100" spans="1:15">
      <c r="A100" t="str">
        <f>zuechter!D94</f>
        <v> Tahiraj Ilir</v>
      </c>
      <c r="B100" s="11">
        <f t="shared" si="10"/>
        <v>125377.33572373194</v>
      </c>
      <c r="C100" s="4"/>
      <c r="D100" t="str">
        <f t="shared" si="11"/>
        <v/>
      </c>
      <c r="E100" s="7" t="str">
        <f t="shared" si="15"/>
        <v/>
      </c>
      <c r="F100" t="str">
        <f t="shared" si="12"/>
        <v/>
      </c>
      <c r="G100" s="10">
        <f>zuechter!G94</f>
        <v>47.297777777777775</v>
      </c>
      <c r="H100" s="10">
        <f>zuechter!H94</f>
        <v>7.8719444444444449</v>
      </c>
      <c r="I100" s="3">
        <f t="shared" si="13"/>
        <v>0.48288344103873554</v>
      </c>
      <c r="J100" s="6" t="str">
        <f t="shared" si="14"/>
        <v/>
      </c>
      <c r="K100" s="6"/>
      <c r="L100" s="9"/>
      <c r="M100" s="9"/>
      <c r="N100" s="9"/>
      <c r="O100" s="9"/>
    </row>
    <row r="101" spans="1:15">
      <c r="A101" t="str">
        <f>zuechter!D95</f>
        <v> Thierstein Ueli</v>
      </c>
      <c r="B101" s="11">
        <f t="shared" si="10"/>
        <v>5416380.7950958023</v>
      </c>
      <c r="C101" s="4"/>
      <c r="D101" t="str">
        <f t="shared" si="11"/>
        <v/>
      </c>
      <c r="E101" s="7" t="str">
        <f t="shared" si="15"/>
        <v/>
      </c>
      <c r="F101" t="str">
        <f t="shared" si="12"/>
        <v/>
      </c>
      <c r="G101" s="10">
        <f>zuechter!G95</f>
        <v>0</v>
      </c>
      <c r="H101" s="10">
        <f>zuechter!H95</f>
        <v>0</v>
      </c>
      <c r="I101" s="3">
        <f t="shared" si="13"/>
        <v>2.8376835426549749</v>
      </c>
      <c r="J101" s="6" t="str">
        <f t="shared" si="14"/>
        <v/>
      </c>
      <c r="K101" s="6"/>
      <c r="L101" s="9"/>
      <c r="M101" s="9"/>
      <c r="N101" s="9"/>
      <c r="O101" s="9"/>
    </row>
    <row r="102" spans="1:15">
      <c r="A102" t="str">
        <f>zuechter!D96</f>
        <v> Thill Marcel</v>
      </c>
      <c r="B102" s="11">
        <f t="shared" si="10"/>
        <v>106033.04149372345</v>
      </c>
      <c r="C102" s="4"/>
      <c r="D102" t="str">
        <f t="shared" si="11"/>
        <v/>
      </c>
      <c r="E102" s="7" t="str">
        <f t="shared" si="15"/>
        <v/>
      </c>
      <c r="F102" t="str">
        <f t="shared" si="12"/>
        <v/>
      </c>
      <c r="G102" s="10">
        <f>zuechter!G96</f>
        <v>47.296638888888886</v>
      </c>
      <c r="H102" s="10">
        <f>zuechter!H96</f>
        <v>8.2240277777777777</v>
      </c>
      <c r="I102" s="3">
        <f t="shared" si="13"/>
        <v>0.47427412026087223</v>
      </c>
      <c r="J102" s="6" t="str">
        <f t="shared" si="14"/>
        <v/>
      </c>
      <c r="K102" s="6"/>
      <c r="L102" s="9"/>
      <c r="M102" s="9"/>
      <c r="N102" s="9"/>
      <c r="O102" s="9"/>
    </row>
    <row r="103" spans="1:15">
      <c r="A103" t="str">
        <f>zuechter!D97</f>
        <v> Tschanz Fritz</v>
      </c>
      <c r="B103" s="11">
        <f t="shared" si="10"/>
        <v>177330.56863478283</v>
      </c>
      <c r="C103" s="4"/>
      <c r="D103" t="str">
        <f t="shared" si="11"/>
        <v/>
      </c>
      <c r="E103" s="7" t="str">
        <f t="shared" si="15"/>
        <v/>
      </c>
      <c r="F103" t="str">
        <f t="shared" si="12"/>
        <v/>
      </c>
      <c r="G103" s="10">
        <f>zuechter!G97</f>
        <v>46.947972222222219</v>
      </c>
      <c r="H103" s="10">
        <f>zuechter!H97</f>
        <v>7.4088888888888889</v>
      </c>
      <c r="I103" s="3">
        <f t="shared" si="13"/>
        <v>0.50600561041126391</v>
      </c>
      <c r="J103" s="6" t="str">
        <f t="shared" si="14"/>
        <v/>
      </c>
      <c r="K103" s="6"/>
      <c r="L103" s="9"/>
      <c r="M103" s="9"/>
      <c r="N103" s="9"/>
      <c r="O103" s="9"/>
    </row>
    <row r="104" spans="1:15">
      <c r="A104" t="str">
        <f>zuechter!D98</f>
        <v> Uebelhard Urs</v>
      </c>
      <c r="B104" s="11">
        <f t="shared" si="10"/>
        <v>131647.43073195577</v>
      </c>
      <c r="C104" s="4"/>
      <c r="D104" t="str">
        <f t="shared" si="11"/>
        <v/>
      </c>
      <c r="E104" s="7" t="str">
        <f t="shared" si="15"/>
        <v/>
      </c>
      <c r="F104" t="str">
        <f t="shared" si="12"/>
        <v/>
      </c>
      <c r="G104" s="10">
        <f>zuechter!G98</f>
        <v>47.297861111111111</v>
      </c>
      <c r="H104" s="10">
        <f>zuechter!H98</f>
        <v>7.7668055555555551</v>
      </c>
      <c r="I104" s="3">
        <f t="shared" si="13"/>
        <v>0.48567399305327935</v>
      </c>
      <c r="J104" s="6" t="str">
        <f t="shared" si="14"/>
        <v/>
      </c>
      <c r="K104" s="6"/>
      <c r="L104" s="9"/>
      <c r="M104" s="9"/>
      <c r="N104" s="9"/>
      <c r="O104" s="9"/>
    </row>
    <row r="105" spans="1:15">
      <c r="A105" t="str">
        <f>zuechter!D99</f>
        <v> Uebelhard Urs</v>
      </c>
      <c r="B105" s="11">
        <f t="shared" si="10"/>
        <v>131661.38271511623</v>
      </c>
      <c r="C105" s="4"/>
      <c r="D105" t="str">
        <f t="shared" si="11"/>
        <v/>
      </c>
      <c r="E105" s="7" t="str">
        <f t="shared" si="15"/>
        <v/>
      </c>
      <c r="F105" t="str">
        <f t="shared" si="12"/>
        <v/>
      </c>
      <c r="G105" s="10">
        <f>zuechter!G99</f>
        <v>47.297777777777775</v>
      </c>
      <c r="H105" s="10">
        <f>zuechter!H99</f>
        <v>7.7666666666666666</v>
      </c>
      <c r="I105" s="3">
        <f t="shared" si="13"/>
        <v>0.48568020248625671</v>
      </c>
      <c r="J105" s="6" t="str">
        <f t="shared" si="14"/>
        <v/>
      </c>
      <c r="K105" s="6"/>
      <c r="L105" s="9"/>
      <c r="M105" s="9"/>
      <c r="N105" s="9"/>
      <c r="O105" s="9"/>
    </row>
    <row r="106" spans="1:15">
      <c r="A106" t="str">
        <f>zuechter!D100</f>
        <v> Vieria Leite</v>
      </c>
      <c r="B106" s="11">
        <f t="shared" si="10"/>
        <v>5416380.7950958023</v>
      </c>
      <c r="C106" s="4"/>
      <c r="D106" t="str">
        <f t="shared" si="11"/>
        <v/>
      </c>
      <c r="E106" s="7" t="str">
        <f t="shared" si="15"/>
        <v/>
      </c>
      <c r="F106" t="str">
        <f t="shared" si="12"/>
        <v/>
      </c>
      <c r="G106" s="10">
        <f>zuechter!G100</f>
        <v>0</v>
      </c>
      <c r="H106" s="10">
        <f>zuechter!H100</f>
        <v>0</v>
      </c>
      <c r="I106" s="3">
        <f t="shared" si="13"/>
        <v>2.8376835426549749</v>
      </c>
      <c r="J106" s="6" t="str">
        <f t="shared" si="14"/>
        <v/>
      </c>
      <c r="K106" s="6"/>
      <c r="L106" s="9"/>
      <c r="M106" s="9"/>
      <c r="N106" s="9"/>
      <c r="O106" s="9"/>
    </row>
    <row r="107" spans="1:15">
      <c r="A107" t="str">
        <f>zuechter!D101</f>
        <v> Wehrli Robert</v>
      </c>
      <c r="B107" s="11">
        <f t="shared" si="10"/>
        <v>104602.12553096485</v>
      </c>
      <c r="C107" s="4"/>
      <c r="D107" t="str">
        <f t="shared" si="11"/>
        <v/>
      </c>
      <c r="E107" s="7" t="str">
        <f t="shared" si="15"/>
        <v/>
      </c>
      <c r="F107" t="str">
        <f t="shared" si="12"/>
        <v/>
      </c>
      <c r="G107" s="10">
        <f>zuechter!G101</f>
        <v>47.415888888888887</v>
      </c>
      <c r="H107" s="10">
        <f>zuechter!H101</f>
        <v>8.0852500000000003</v>
      </c>
      <c r="I107" s="3">
        <f t="shared" si="13"/>
        <v>0.47363728056110987</v>
      </c>
      <c r="J107" s="6" t="str">
        <f t="shared" si="14"/>
        <v/>
      </c>
      <c r="K107" s="6"/>
      <c r="L107" s="9"/>
      <c r="M107" s="9"/>
      <c r="N107" s="9"/>
      <c r="O107" s="9"/>
    </row>
    <row r="108" spans="1:15">
      <c r="A108" t="str">
        <f>zuechter!D102</f>
        <v> Wenger Kids</v>
      </c>
      <c r="B108" s="11">
        <f t="shared" si="10"/>
        <v>185022.5428180013</v>
      </c>
      <c r="C108" s="4"/>
      <c r="D108" t="str">
        <f t="shared" si="11"/>
        <v/>
      </c>
      <c r="E108" s="7" t="str">
        <f t="shared" si="15"/>
        <v/>
      </c>
      <c r="F108" t="str">
        <f t="shared" si="12"/>
        <v/>
      </c>
      <c r="G108" s="10">
        <f>zuechter!G102</f>
        <v>46.938416666666669</v>
      </c>
      <c r="H108" s="10">
        <f>zuechter!H102</f>
        <v>7.286944444444444</v>
      </c>
      <c r="I108" s="3">
        <f t="shared" si="13"/>
        <v>0.50942898023654504</v>
      </c>
      <c r="J108" s="6" t="str">
        <f t="shared" si="14"/>
        <v/>
      </c>
      <c r="K108" s="6"/>
      <c r="L108" s="9"/>
      <c r="M108" s="9"/>
      <c r="N108" s="9"/>
      <c r="O108" s="9"/>
    </row>
    <row r="109" spans="1:15">
      <c r="A109" t="str">
        <f>zuechter!D103</f>
        <v> Wenger Thomas</v>
      </c>
      <c r="B109" s="11">
        <f t="shared" si="10"/>
        <v>185022.5428180013</v>
      </c>
      <c r="C109" s="4"/>
      <c r="D109" t="str">
        <f t="shared" si="11"/>
        <v/>
      </c>
      <c r="E109" s="7" t="str">
        <f t="shared" si="15"/>
        <v/>
      </c>
      <c r="F109" t="str">
        <f t="shared" si="12"/>
        <v/>
      </c>
      <c r="G109" s="10">
        <f>zuechter!G103</f>
        <v>46.938416666666669</v>
      </c>
      <c r="H109" s="10">
        <f>zuechter!H103</f>
        <v>7.286944444444444</v>
      </c>
      <c r="I109" s="3">
        <f t="shared" si="13"/>
        <v>0.50942898023654504</v>
      </c>
      <c r="J109" s="6" t="str">
        <f t="shared" si="14"/>
        <v/>
      </c>
      <c r="K109" s="6"/>
      <c r="L109" s="9"/>
      <c r="M109" s="9"/>
      <c r="N109" s="9"/>
      <c r="O109" s="9"/>
    </row>
    <row r="110" spans="1:15">
      <c r="A110" t="str">
        <f>zuechter!D104</f>
        <v> Wittwer Ueli</v>
      </c>
      <c r="B110" s="11">
        <f t="shared" si="10"/>
        <v>159048.24462545585</v>
      </c>
      <c r="C110" s="4">
        <v>0.50347222222222221</v>
      </c>
      <c r="D110">
        <f t="shared" si="11"/>
        <v>110.00000000000001</v>
      </c>
      <c r="E110" s="7">
        <f t="shared" si="15"/>
        <v>1445.8931329586894</v>
      </c>
      <c r="F110">
        <f t="shared" si="12"/>
        <v>6</v>
      </c>
      <c r="G110" s="10">
        <f>zuechter!G104</f>
        <v>47.064944444444443</v>
      </c>
      <c r="H110" s="10">
        <f>zuechter!H104</f>
        <v>7.5786666666666669</v>
      </c>
      <c r="I110" s="3">
        <f t="shared" si="13"/>
        <v>0.49786892731031329</v>
      </c>
      <c r="J110" s="6">
        <f t="shared" si="14"/>
        <v>5.6032949119089182E-3</v>
      </c>
      <c r="K110" s="6"/>
      <c r="L110" s="9"/>
      <c r="M110" s="9"/>
      <c r="N110" s="9"/>
      <c r="O110" s="9"/>
    </row>
    <row r="111" spans="1:15">
      <c r="A111" t="str">
        <f>zuechter!D105</f>
        <v> Wyss M.L.M</v>
      </c>
      <c r="B111" s="11">
        <f t="shared" si="10"/>
        <v>115972.44235976203</v>
      </c>
      <c r="C111" s="4"/>
      <c r="D111" t="str">
        <f t="shared" si="11"/>
        <v/>
      </c>
      <c r="E111" s="7" t="str">
        <f t="shared" si="15"/>
        <v/>
      </c>
      <c r="F111" t="str">
        <f t="shared" si="12"/>
        <v/>
      </c>
      <c r="G111" s="10">
        <f>zuechter!G105</f>
        <v>47.305694444444441</v>
      </c>
      <c r="H111" s="10">
        <f>zuechter!H105</f>
        <v>8.0254999999999992</v>
      </c>
      <c r="I111" s="3">
        <f t="shared" si="13"/>
        <v>0.47869772390223708</v>
      </c>
      <c r="J111" s="6" t="str">
        <f t="shared" si="14"/>
        <v/>
      </c>
      <c r="K111" s="6"/>
      <c r="L111" s="9"/>
      <c r="M111" s="9"/>
      <c r="N111" s="9"/>
      <c r="O111" s="9"/>
    </row>
    <row r="112" spans="1:15">
      <c r="A112" t="str">
        <f>zuechter!D106</f>
        <v> Wyss Reto</v>
      </c>
      <c r="B112" s="11">
        <f t="shared" si="10"/>
        <v>182986.81134240865</v>
      </c>
      <c r="C112" s="4"/>
      <c r="D112" t="str">
        <f t="shared" si="11"/>
        <v/>
      </c>
      <c r="E112" s="7" t="str">
        <f t="shared" si="15"/>
        <v/>
      </c>
      <c r="F112" t="str">
        <f t="shared" si="12"/>
        <v/>
      </c>
      <c r="G112" s="10">
        <f>zuechter!G106</f>
        <v>46.86333333333333</v>
      </c>
      <c r="H112" s="10">
        <f>zuechter!H106</f>
        <v>7.4227777777777781</v>
      </c>
      <c r="I112" s="3">
        <f t="shared" si="13"/>
        <v>0.50852296293332488</v>
      </c>
      <c r="J112" s="6" t="str">
        <f t="shared" si="14"/>
        <v/>
      </c>
      <c r="K112" s="6"/>
      <c r="L112" s="9"/>
      <c r="M112" s="9"/>
      <c r="N112" s="9"/>
      <c r="O112" s="9"/>
    </row>
    <row r="113" spans="1:15">
      <c r="A113" t="str">
        <f>zuechter!D107</f>
        <v> Zehnder,Urs</v>
      </c>
      <c r="B113" s="11">
        <f t="shared" si="10"/>
        <v>105676.77902280953</v>
      </c>
      <c r="C113" s="4">
        <v>0.47500000000000003</v>
      </c>
      <c r="D113">
        <f t="shared" si="11"/>
        <v>69.000000000000071</v>
      </c>
      <c r="E113" s="7">
        <f t="shared" si="15"/>
        <v>1531.5475220697017</v>
      </c>
      <c r="F113">
        <f t="shared" si="12"/>
        <v>4</v>
      </c>
      <c r="G113" s="10">
        <f>zuechter!G107</f>
        <v>47.266111111111108</v>
      </c>
      <c r="H113" s="10">
        <f>zuechter!H107</f>
        <v>8.2832222222222214</v>
      </c>
      <c r="I113" s="3">
        <f t="shared" si="13"/>
        <v>0.47411556302137092</v>
      </c>
      <c r="J113" s="6">
        <f t="shared" si="14"/>
        <v>8.8443697862911064E-4</v>
      </c>
      <c r="K113" s="6"/>
      <c r="L113" s="9"/>
      <c r="M113" s="9"/>
      <c r="N113" s="9"/>
      <c r="O113" s="9"/>
    </row>
    <row r="114" spans="1:15">
      <c r="A114" t="str">
        <f>zuechter!D108</f>
        <v> Zesiger Simon</v>
      </c>
      <c r="B114" s="11">
        <f t="shared" si="10"/>
        <v>180069.73967817755</v>
      </c>
      <c r="C114" s="4"/>
      <c r="D114" t="str">
        <f t="shared" si="11"/>
        <v/>
      </c>
      <c r="E114" s="7" t="str">
        <f t="shared" si="15"/>
        <v/>
      </c>
      <c r="F114" t="str">
        <f t="shared" si="12"/>
        <v/>
      </c>
      <c r="G114" s="10">
        <f>zuechter!G108</f>
        <v>47.061277777777775</v>
      </c>
      <c r="H114" s="10">
        <f>zuechter!H108</f>
        <v>7.2284166666666669</v>
      </c>
      <c r="I114" s="3">
        <f t="shared" si="13"/>
        <v>0.50722469868078768</v>
      </c>
      <c r="J114" s="6" t="str">
        <f t="shared" si="14"/>
        <v/>
      </c>
      <c r="K114" s="6"/>
      <c r="L114" s="9"/>
      <c r="M114" s="9"/>
      <c r="N114" s="9"/>
      <c r="O114" s="9"/>
    </row>
  </sheetData>
  <mergeCells count="1">
    <mergeCell ref="G1:H1"/>
  </mergeCells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F6FD86-970E-CA4D-950E-243FFD7409CA}">
          <x14:formula1>
            <xm:f>auflassorte!$B$2:$B$26</xm:f>
          </x14:formula1>
          <xm:sqref>B2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zuechter</vt:lpstr>
      <vt:lpstr>auflassorte</vt:lpstr>
      <vt:lpstr>2022-01</vt:lpstr>
      <vt:lpstr>'2022-01'!Suchkriterien</vt:lpstr>
      <vt:lpstr>'2022-01'!Zielbereich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2021-05-13T11:51:49Z</dcterms:created>
  <dcterms:modified xsi:type="dcterms:W3CDTF">2022-05-09T20:36:47Z</dcterms:modified>
</cp:coreProperties>
</file>