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lan1" sheetId="1" state="visible" r:id="rId2"/>
  </sheets>
  <definedNames>
    <definedName function="false" hidden="false" localSheetId="0" name="_xlnm.Print_Area" vbProcedure="false">Plan1!$I$1:$AA$346</definedName>
    <definedName function="false" hidden="true" localSheetId="0" name="_xlnm._FilterDatabase" vbProcedure="false">Plan1!$A$1:$N$332</definedName>
    <definedName function="false" hidden="false" localSheetId="0" name="_xlnm.Print_Area" vbProcedure="false">Plan1!$I$1:$AA$346</definedName>
    <definedName function="false" hidden="false" localSheetId="0" name="_xlnm.Print_Area_0" vbProcedure="false">Plan1!$I$1:$AA$346</definedName>
    <definedName function="false" hidden="false" localSheetId="0" name="_xlnm.Print_Area_0_0" vbProcedure="false">Plan1!$I$1:$AA$346</definedName>
    <definedName function="false" hidden="false" localSheetId="0" name="_xlnm.Print_Area_0_0_0" vbProcedure="false">Plan1!$I$1:$AA$346</definedName>
    <definedName function="false" hidden="false" localSheetId="0" name="_xlnm.Print_Area_0_0_0_0" vbProcedure="false">Plan1!$I$1:$AA$346</definedName>
    <definedName function="false" hidden="false" localSheetId="0" name="_xlnm._FilterDatabase" vbProcedure="false">Plan1!$A$1:$N$332</definedName>
    <definedName function="false" hidden="false" localSheetId="0" name="_xlnm._FilterDatabase_0" vbProcedure="false">Plan1!$A$1:$N$332</definedName>
    <definedName function="false" hidden="false" localSheetId="0" name="_xlnm._FilterDatabase_0_0" vbProcedure="false">Plan1!$A$1:$N$332</definedName>
    <definedName function="false" hidden="false" localSheetId="0" name="_xlnm._FilterDatabase_0_0_0" vbProcedure="false">Plan1!$A$1:$N$332</definedName>
    <definedName function="false" hidden="false" localSheetId="0" name="_xlnm._FilterDatabase_0_0_0_0" vbProcedure="false">Plan1!$A$1:$N$332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2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Almoxarifado:
</t>
        </r>
        <r>
          <rPr>
            <sz val="9"/>
            <color rgb="FF000000"/>
            <rFont val="Tahoma"/>
            <family val="2"/>
            <charset val="1"/>
          </rPr>
          <t xml:space="preserve">VER QUAL É</t>
        </r>
      </text>
    </comment>
  </commentList>
</comments>
</file>

<file path=xl/sharedStrings.xml><?xml version="1.0" encoding="utf-8"?>
<sst xmlns="http://schemas.openxmlformats.org/spreadsheetml/2006/main" count="1008" uniqueCount="499">
  <si>
    <t xml:space="preserve">EMPENHO</t>
  </si>
  <si>
    <t xml:space="preserve">CNPJ</t>
  </si>
  <si>
    <t xml:space="preserve">R. SOCIAL</t>
  </si>
  <si>
    <t xml:space="preserve">SUB. ITEM</t>
  </si>
  <si>
    <t xml:space="preserve">VLR TOTAL</t>
  </si>
  <si>
    <t xml:space="preserve">QUAT. TOTAL</t>
  </si>
  <si>
    <t xml:space="preserve">VLR. UNIT</t>
  </si>
  <si>
    <t xml:space="preserve">COD. BARRAS</t>
  </si>
  <si>
    <t xml:space="preserve">DESCRICAO</t>
  </si>
  <si>
    <t xml:space="preserve">QUADRA</t>
  </si>
  <si>
    <t xml:space="preserve">MANUTENÇÃO</t>
  </si>
  <si>
    <t xml:space="preserve">ALMOXARIFADO</t>
  </si>
  <si>
    <t xml:space="preserve">VLR REAL</t>
  </si>
  <si>
    <t xml:space="preserve">2012NE800250</t>
  </si>
  <si>
    <t xml:space="preserve">JJ VITALLI</t>
  </si>
  <si>
    <t xml:space="preserve">ABRAÇADEIRA METAL TIPO "D" 1/2" - INCA</t>
  </si>
  <si>
    <t xml:space="preserve">2017NE800000</t>
  </si>
  <si>
    <t xml:space="preserve">S. REGISTRO</t>
  </si>
  <si>
    <t xml:space="preserve">ABRAÇADEIRA METÁLICA TIPO "D" 3/4" - INCA</t>
  </si>
  <si>
    <t xml:space="preserve">2015NE800148</t>
  </si>
  <si>
    <t xml:space="preserve">ALMEIDA MOTA</t>
  </si>
  <si>
    <t xml:space="preserve">AÇUCAR CRISTAL - PC/1KG</t>
  </si>
  <si>
    <t xml:space="preserve">2015NE800158</t>
  </si>
  <si>
    <t xml:space="preserve">QUALITY ATACADO</t>
  </si>
  <si>
    <t xml:space="preserve">ADAPTADOR ENERGIA 2P + T - TIPO T</t>
  </si>
  <si>
    <t xml:space="preserve">2016NE800137</t>
  </si>
  <si>
    <t xml:space="preserve">OSMAF ALIMENTOS</t>
  </si>
  <si>
    <t xml:space="preserve">ADOÇANTE ASSUGRIM</t>
  </si>
  <si>
    <t xml:space="preserve">2015NE800166</t>
  </si>
  <si>
    <t xml:space="preserve">MAXIM QUALITTA</t>
  </si>
  <si>
    <t xml:space="preserve">ALMOFADA CARIMBO AZUL - ARTMAXI</t>
  </si>
  <si>
    <t xml:space="preserve">2015NE800163</t>
  </si>
  <si>
    <t xml:space="preserve">CKS COMERCIO</t>
  </si>
  <si>
    <t xml:space="preserve">ALMOFADA CARIMBO VERMELHA - JAPAN STAMP</t>
  </si>
  <si>
    <t xml:space="preserve">2012NE800125</t>
  </si>
  <si>
    <t xml:space="preserve">PAPELARIA PAPEL CARTAZ</t>
  </si>
  <si>
    <t xml:space="preserve">APAGADOR DE QUADRO BRANCO - CARBRINK</t>
  </si>
  <si>
    <t xml:space="preserve">APAGADOR DE QUADRO BRANCO - KAZ</t>
  </si>
  <si>
    <t xml:space="preserve">APONTADOR CLÁSSICO METAL - JOCAR</t>
  </si>
  <si>
    <t xml:space="preserve">2012NE800267</t>
  </si>
  <si>
    <t xml:space="preserve">LUCIA NERIS</t>
  </si>
  <si>
    <t xml:space="preserve">BANDEIRA DA BAHIA </t>
  </si>
  <si>
    <t xml:space="preserve">BANDEIRA DO BRASIL</t>
  </si>
  <si>
    <t xml:space="preserve">BANDEIRA DO IFBA</t>
  </si>
  <si>
    <t xml:space="preserve">BASE PARA ASTE DE BANDEIRA </t>
  </si>
  <si>
    <t xml:space="preserve">2014NE800201</t>
  </si>
  <si>
    <t xml:space="preserve">PAPELARIA DIMENSIONAL</t>
  </si>
  <si>
    <t xml:space="preserve">BASTÃO COLA QUENTE (SILICONE) GROSSA UND</t>
  </si>
  <si>
    <t xml:space="preserve">2014NE800242</t>
  </si>
  <si>
    <t xml:space="preserve">DEPAU COM.</t>
  </si>
  <si>
    <t xml:space="preserve">BATERIA ALFACEL 9V</t>
  </si>
  <si>
    <t xml:space="preserve">2013NE800313</t>
  </si>
  <si>
    <t xml:space="preserve">ANDRE LUIZ PEREIRA</t>
  </si>
  <si>
    <t xml:space="preserve">BATERIA RONTEK 9V</t>
  </si>
  <si>
    <t xml:space="preserve">2013NE800276</t>
  </si>
  <si>
    <t xml:space="preserve">VG COMERCIO DE MATERIAIS </t>
  </si>
  <si>
    <t xml:space="preserve">BLOCO DE NOTAS 76X76 COM ADESIVO - MAKE+</t>
  </si>
  <si>
    <t xml:space="preserve">BOCAL DE PORCELANA - DECORLUX</t>
  </si>
  <si>
    <t xml:space="preserve">2016NE800000</t>
  </si>
  <si>
    <t xml:space="preserve">BOCAL DE REDUÇÃO PORCELANA - BRASFORT</t>
  </si>
  <si>
    <t xml:space="preserve">2015NE800156</t>
  </si>
  <si>
    <t xml:space="preserve">DAGEAL</t>
  </si>
  <si>
    <t xml:space="preserve">BORRACHA APAGADORA VERDE DESENHO - RED BOR</t>
  </si>
  <si>
    <t xml:space="preserve">2015NE800159</t>
  </si>
  <si>
    <t xml:space="preserve">BORRACHA BICOLOR 2 FACES - ZAAP</t>
  </si>
  <si>
    <t xml:space="preserve">2015NE800128</t>
  </si>
  <si>
    <t xml:space="preserve">HELIO MASASHI SAITO</t>
  </si>
  <si>
    <t xml:space="preserve">BORRACHA BRANCA C/CINTA PLÁSTICA - LÉO&amp;LÉO</t>
  </si>
  <si>
    <t xml:space="preserve">HEILO MASASHI</t>
  </si>
  <si>
    <t xml:space="preserve">BORRACHA BRANCA Nº20 - LÉO&amp;LÉO </t>
  </si>
  <si>
    <t xml:space="preserve">2015NE800157</t>
  </si>
  <si>
    <t xml:space="preserve">RC RAMOS COM</t>
  </si>
  <si>
    <t xml:space="preserve">BORRACHA C/ CAPA PLÁSTICA BRANCA - MASTERPRINT</t>
  </si>
  <si>
    <t xml:space="preserve">2013NE800360</t>
  </si>
  <si>
    <t xml:space="preserve">DEPAU COM. DE MADEIRAS</t>
  </si>
  <si>
    <t xml:space="preserve">BROCA AÇO RÁPIDO 1.5MM</t>
  </si>
  <si>
    <t xml:space="preserve">BROCA AÇO RÁPIDO 12MM</t>
  </si>
  <si>
    <t xml:space="preserve">BROCA AÇO RÁPIDO 1MM</t>
  </si>
  <si>
    <t xml:space="preserve">BROCA AÇO RÁPIDO 2MM</t>
  </si>
  <si>
    <t xml:space="preserve">BROCA AÇO RÁPIDO 3/64"</t>
  </si>
  <si>
    <t xml:space="preserve">BROCA AÇO RÁPIDO 7MM</t>
  </si>
  <si>
    <t xml:space="preserve">BROCA DE VÍDEA 3MM</t>
  </si>
  <si>
    <t xml:space="preserve">BROCA DE VÍDEA 9MM</t>
  </si>
  <si>
    <t xml:space="preserve">BROCA PARA CONCRETO 10MM</t>
  </si>
  <si>
    <t xml:space="preserve">BROCA PARA CONCRETO 12X300MM</t>
  </si>
  <si>
    <t xml:space="preserve">BROCA PARA CONCRETO 4MM</t>
  </si>
  <si>
    <t xml:space="preserve">BROCA PARA CONCRETO 5MM</t>
  </si>
  <si>
    <t xml:space="preserve">BROCA PARA CONCRETO 7MM</t>
  </si>
  <si>
    <t xml:space="preserve">BROCA PARA MADEIRA 10MM</t>
  </si>
  <si>
    <t xml:space="preserve">BROCA PARA MADEIRA 7MM</t>
  </si>
  <si>
    <t xml:space="preserve">BROCA PARA MADEIRA 8MM</t>
  </si>
  <si>
    <t xml:space="preserve">BROCA PARA MADEIRA 9MM</t>
  </si>
  <si>
    <t xml:space="preserve">BROCA SDS 8X300MM</t>
  </si>
  <si>
    <t xml:space="preserve">2013NE800273</t>
  </si>
  <si>
    <t xml:space="preserve">BROXA PARA PINTURA</t>
  </si>
  <si>
    <t xml:space="preserve">BUCHA 5MM P/FIXAÇÃO - PC COM 1000</t>
  </si>
  <si>
    <t xml:space="preserve">BUCHA 6MM P/FIXAÇÃO - PC COM 1000</t>
  </si>
  <si>
    <t xml:space="preserve">BUCHA 8MM P/FIXAÇÃO - PC COM 1000</t>
  </si>
  <si>
    <t xml:space="preserve">CABO PARA ROLO DE PINTURA</t>
  </si>
  <si>
    <t xml:space="preserve">CADERNO 1 MATÉRIA 196 FL - FRAMA</t>
  </si>
  <si>
    <t xml:space="preserve">CADERNO 10M - PRONATEC</t>
  </si>
  <si>
    <t xml:space="preserve">CADERNO PEQ. 196FL CAPA BROCHURA - TILIBRA</t>
  </si>
  <si>
    <t xml:space="preserve">2012NE800086</t>
  </si>
  <si>
    <t xml:space="preserve">ELETRICA BRASIL</t>
  </si>
  <si>
    <t xml:space="preserve">CAIXA 4X2" P/ TOMADA-ACENDEDOR EMBUTIR</t>
  </si>
  <si>
    <t xml:space="preserve">CAIXA DE SOM 2 CANAIS</t>
  </si>
  <si>
    <t xml:space="preserve">CAIXONETE MADEIRA COMPLETO PARA PORTA </t>
  </si>
  <si>
    <t xml:space="preserve">0000NE800000</t>
  </si>
  <si>
    <t xml:space="preserve">CED. CAMPUS CEABRA</t>
  </si>
  <si>
    <t xml:space="preserve">CALCULADORA CLA-402 8 DIGITOS</t>
  </si>
  <si>
    <t xml:space="preserve">CALHA COMERCIAL 1X20</t>
  </si>
  <si>
    <t xml:space="preserve">CALHA COMERCIAL GRANDE </t>
  </si>
  <si>
    <t xml:space="preserve">2013NE800315</t>
  </si>
  <si>
    <t xml:space="preserve">SANTIAGO MATERIAIS</t>
  </si>
  <si>
    <t xml:space="preserve">CANALETA COM DIVISÓRIA 50X20X2000MM</t>
  </si>
  <si>
    <t xml:space="preserve">RC RAMOS</t>
  </si>
  <si>
    <t xml:space="preserve">CANETA BIC CRISTAL AZUL</t>
  </si>
  <si>
    <t xml:space="preserve">CANETA BIC CRISTAL DURA+ VERMELHA</t>
  </si>
  <si>
    <t xml:space="preserve">CANETA BIC DURA+ AZUL</t>
  </si>
  <si>
    <t xml:space="preserve">CANETA BIC DURA+ PRETA</t>
  </si>
  <si>
    <t xml:space="preserve">CANETA ECONOMIC PRETA</t>
  </si>
  <si>
    <t xml:space="preserve">CANETA FIXA METAL - XPTO</t>
  </si>
  <si>
    <t xml:space="preserve">2011NE800329</t>
  </si>
  <si>
    <t xml:space="preserve">MASTER PAPELARIA</t>
  </si>
  <si>
    <t xml:space="preserve">CANETA GOLLER BASIC AZUL</t>
  </si>
  <si>
    <t xml:space="preserve">CANETA GOLLER BASIC PRETA</t>
  </si>
  <si>
    <t xml:space="preserve">2012NE800118</t>
  </si>
  <si>
    <t xml:space="preserve">CARLINDO FIALHO DA SILVA</t>
  </si>
  <si>
    <t xml:space="preserve">CANETA SLIM  POP PRETA</t>
  </si>
  <si>
    <t xml:space="preserve">CANETA SLIM POP AZUL</t>
  </si>
  <si>
    <t xml:space="preserve">CANETA SLIM POP VERMELHA</t>
  </si>
  <si>
    <t xml:space="preserve">CAPA PARA ENCADERNAÇÃO -</t>
  </si>
  <si>
    <t xml:space="preserve">2014NE800030</t>
  </si>
  <si>
    <t xml:space="preserve">DISTRISUPRIM DIST. E COM.</t>
  </si>
  <si>
    <t xml:space="preserve">CARTUCHO DSI COLOR 22</t>
  </si>
  <si>
    <t xml:space="preserve">CARTUCHO DSI COLOR 28</t>
  </si>
  <si>
    <t xml:space="preserve">CARTUCHO DSI PRETO 21</t>
  </si>
  <si>
    <t xml:space="preserve">CARTUCHO DSI PRETO 27</t>
  </si>
  <si>
    <t xml:space="preserve">CARTUCHO FCI - D105S</t>
  </si>
  <si>
    <t xml:space="preserve">CARTUCHO HP COLOR 564</t>
  </si>
  <si>
    <t xml:space="preserve">CARTUCHO POWER TONNER C8766 COLOR</t>
  </si>
  <si>
    <t xml:space="preserve">0201NE800032</t>
  </si>
  <si>
    <t xml:space="preserve">REPREMIG</t>
  </si>
  <si>
    <t xml:space="preserve">CARTUCHO TONER 205L - SANSUNG</t>
  </si>
  <si>
    <t xml:space="preserve">2016NE800306</t>
  </si>
  <si>
    <t xml:space="preserve">PATRICIA DEZORDI - INF</t>
  </si>
  <si>
    <t xml:space="preserve">CARTUCHO TONER DSI-320</t>
  </si>
  <si>
    <t xml:space="preserve">CARTUCHO TONER DSI-321</t>
  </si>
  <si>
    <t xml:space="preserve">CARTUCHO TONER DSI-322</t>
  </si>
  <si>
    <t xml:space="preserve">CARTUCHO TONER DSI-323</t>
  </si>
  <si>
    <t xml:space="preserve">2014NE800027</t>
  </si>
  <si>
    <t xml:space="preserve">ART SUPRI INFOR</t>
  </si>
  <si>
    <t xml:space="preserve">CARTUCHO TONER HP FCI 5949A </t>
  </si>
  <si>
    <t xml:space="preserve">CARTUCHO TONER LASER PRINT 5949X</t>
  </si>
  <si>
    <t xml:space="preserve">CARTUCHO TONER LEXMARK 120 COLOR</t>
  </si>
  <si>
    <t xml:space="preserve">2014NE800031</t>
  </si>
  <si>
    <t xml:space="preserve">VS COMERCIO</t>
  </si>
  <si>
    <t xml:space="preserve">CARTUCHO TONER LEXMARK E352DN</t>
  </si>
  <si>
    <t xml:space="preserve">2016NE800309</t>
  </si>
  <si>
    <t xml:space="preserve">ANDERSON HENRIQUE</t>
  </si>
  <si>
    <t xml:space="preserve">CARTUCHO TONER SAMSUNG - SCX 4200</t>
  </si>
  <si>
    <t xml:space="preserve">CARTUCHO TONNER COLOR LASER PRINT C500</t>
  </si>
  <si>
    <t xml:space="preserve">ART SUPRI INFORMATICA</t>
  </si>
  <si>
    <t xml:space="preserve">CARTUCHO TONNER HP CB435A</t>
  </si>
  <si>
    <t xml:space="preserve">CARTUCHO TONNER JET HP27A</t>
  </si>
  <si>
    <t xml:space="preserve">CARTUCHO TONNER JET HP28A</t>
  </si>
  <si>
    <t xml:space="preserve">CARTUCHO TONNER LASER PRINT 5949A</t>
  </si>
  <si>
    <t xml:space="preserve">CARTUCHO TONNER MULTILASER 435</t>
  </si>
  <si>
    <t xml:space="preserve">CKS - COMERCIO</t>
  </si>
  <si>
    <t xml:space="preserve">CHAVEIRO COM ETIQUETA - WALEY</t>
  </si>
  <si>
    <t xml:space="preserve">PAPEL CARTAZ</t>
  </si>
  <si>
    <t xml:space="preserve">CLIP BINDER - BRW - UNIDADE</t>
  </si>
  <si>
    <t xml:space="preserve">2014NE800176</t>
  </si>
  <si>
    <t xml:space="preserve">CRUZEIRO DO SUL COM. </t>
  </si>
  <si>
    <t xml:space="preserve">CLIPE CONECTOR DE REDE - COM LACRE</t>
  </si>
  <si>
    <t xml:space="preserve">CLÍPS BJK 3/0 - CX COM 50UND</t>
  </si>
  <si>
    <t xml:space="preserve">CLÍPS BRW 2/0 - CX C/ 100UND</t>
  </si>
  <si>
    <t xml:space="preserve">CLÍPS FIX PAPER 8/0 - CX COM 25</t>
  </si>
  <si>
    <t xml:space="preserve">CLÍPS FIX PAPER N° 0 - CX COM 100UND</t>
  </si>
  <si>
    <t xml:space="preserve">CLÍPS FIX PAPER N° 4 - CX COM 100UND</t>
  </si>
  <si>
    <t xml:space="preserve">CLÍPS GASFER 2/0 - CX COM 100UND</t>
  </si>
  <si>
    <t xml:space="preserve">CLÍPS GASFER 6/0 - CX COM 50UND</t>
  </si>
  <si>
    <t xml:space="preserve">CLÍPS NEW 8/0 - CX COM 25UND</t>
  </si>
  <si>
    <t xml:space="preserve">COLA BASTÃO BRANCA 9G - KAZ</t>
  </si>
  <si>
    <t xml:space="preserve">2015NE800129</t>
  </si>
  <si>
    <t xml:space="preserve">MAXIM</t>
  </si>
  <si>
    <t xml:space="preserve">COLA BRANCA -FRASCO C/40G - ARTMAXI</t>
  </si>
  <si>
    <t xml:space="preserve">a7898272660038a</t>
  </si>
  <si>
    <t xml:space="preserve">COLA BRANCA -FRASCO C/90G - ARTMAXI</t>
  </si>
  <si>
    <t xml:space="preserve">2010NE900136</t>
  </si>
  <si>
    <t xml:space="preserve">F M MATOS SUPRIMENTOS</t>
  </si>
  <si>
    <t xml:space="preserve">COLCHETE Nº8 - CX COM 72</t>
  </si>
  <si>
    <t xml:space="preserve">COMPASSO STAEDTLER PRESS</t>
  </si>
  <si>
    <t xml:space="preserve">CONECTOR DE REDE RJ45 UND</t>
  </si>
  <si>
    <t xml:space="preserve">2015ne800000</t>
  </si>
  <si>
    <t xml:space="preserve">PAPELARIA OFICE BOX</t>
  </si>
  <si>
    <t xml:space="preserve">COPO DESCARTÁVEL P/CAFÉ - 50ML - PCT C/100UND</t>
  </si>
  <si>
    <t xml:space="preserve">2015NE800125</t>
  </si>
  <si>
    <t xml:space="preserve">05.389.681/0001-45</t>
  </si>
  <si>
    <t xml:space="preserve">A&amp;M EMBALAGENS</t>
  </si>
  <si>
    <t xml:space="preserve">COPO DESCARTÁVEL ZANATA 200ML - PACOTES C/ UNIDADES</t>
  </si>
  <si>
    <t xml:space="preserve">CORRETIVO FITA - ROLLER - 5MMX10M - KAZ</t>
  </si>
  <si>
    <t xml:space="preserve">CORRETIVO LÍQUIDO - FR  18ML - RADEX</t>
  </si>
  <si>
    <t xml:space="preserve">2014NE800197</t>
  </si>
  <si>
    <t xml:space="preserve">CORRETIVO LÍQUIDO BRANCO - CORRETO</t>
  </si>
  <si>
    <t xml:space="preserve">CURVA PVC PARA ELETRODUTO 1/2"</t>
  </si>
  <si>
    <t xml:space="preserve">2014NE800233</t>
  </si>
  <si>
    <t xml:space="preserve">CARRARA COMERCIAL</t>
  </si>
  <si>
    <t xml:space="preserve">DESEMPENADEIRA DE AÇO DENTADA</t>
  </si>
  <si>
    <t xml:space="preserve">2013NE800311</t>
  </si>
  <si>
    <t xml:space="preserve">BAVARESUL</t>
  </si>
  <si>
    <t xml:space="preserve">DISJUNTOR 1 POLO 20A - SOPRANO</t>
  </si>
  <si>
    <t xml:space="preserve">DISJUNTOR 1 POLO 25A - SOPRANO</t>
  </si>
  <si>
    <t xml:space="preserve">DISJUNTOR 1 POLO 40A - GE</t>
  </si>
  <si>
    <t xml:space="preserve">DISJUNTOR 1 POLO 50A - PIAL</t>
  </si>
  <si>
    <t xml:space="preserve">DISJUNTOR 3 POLOS 20A - SOPRANO</t>
  </si>
  <si>
    <t xml:space="preserve">DISJUNTOR 3X15A - GE</t>
  </si>
  <si>
    <t xml:space="preserve">DISJUNTOR 3X20A - GE</t>
  </si>
  <si>
    <t xml:space="preserve">DISJUNTOR 3X30A - GE</t>
  </si>
  <si>
    <t xml:space="preserve">DISJUNTOR 3X40A - GE</t>
  </si>
  <si>
    <t xml:space="preserve">DISPENSADOR DE COPOS USADOS 2 TUBOS MISTO</t>
  </si>
  <si>
    <t xml:space="preserve">2013NE800190</t>
  </si>
  <si>
    <t xml:space="preserve">BRAZIL UP COMPRA</t>
  </si>
  <si>
    <t xml:space="preserve">DISPENSER UNICOPO SUPORTE MISTO</t>
  </si>
  <si>
    <t xml:space="preserve">2013NE800362</t>
  </si>
  <si>
    <t xml:space="preserve">BR DISPLAYS</t>
  </si>
  <si>
    <t xml:space="preserve">DISPLEY ACRÍLICO - SUPORTE PLACA</t>
  </si>
  <si>
    <t xml:space="preserve">2011NE800330</t>
  </si>
  <si>
    <t xml:space="preserve">ELÁSTICO FINO PARA DINHEIRO - PCT C/130 UND</t>
  </si>
  <si>
    <t xml:space="preserve">2011NE800331</t>
  </si>
  <si>
    <t xml:space="preserve">ROSSIL SUPRIMENTOS</t>
  </si>
  <si>
    <t xml:space="preserve">ENVELOPE A3 BRANCO LISO - UND</t>
  </si>
  <si>
    <t xml:space="preserve">ENVELOPE A3 BRANCO TIMBRADO UND</t>
  </si>
  <si>
    <t xml:space="preserve">ENVELOPE A3 NATURAL PARDO 310X410MM - UND</t>
  </si>
  <si>
    <t xml:space="preserve">ENVELOPE A3 TIMBRADO PARDO 310X410MM - UND</t>
  </si>
  <si>
    <t xml:space="preserve">ENVELOPE A4 NATURAL PARDO - UND</t>
  </si>
  <si>
    <t xml:space="preserve">ENVELOPE A4 PARDO TIMBRADO - SCRITY</t>
  </si>
  <si>
    <t xml:space="preserve">ENVELOPE A5 NATURAL 180X250MM - UND</t>
  </si>
  <si>
    <t xml:space="preserve">ENVELOPE A5 PARDO TIMBRADO IFBA</t>
  </si>
  <si>
    <t xml:space="preserve">ENVELOPE CARTA TIMBRADO</t>
  </si>
  <si>
    <t xml:space="preserve">ESCALÍMETRO TRIANGULAR - TRIDENT - UND</t>
  </si>
  <si>
    <t xml:space="preserve">ESCOVA PARA LIMPEZA DESENHO - CONDOR - UND</t>
  </si>
  <si>
    <t xml:space="preserve">ESPAÇADOR 3mm P/ CERÂMICA - PCT COM 100</t>
  </si>
  <si>
    <t xml:space="preserve">CED. CAMPUS SEABRA</t>
  </si>
  <si>
    <t xml:space="preserve">ESPÁTULA CABO DE MADEIRA 100MM</t>
  </si>
  <si>
    <t xml:space="preserve">campus ceabra</t>
  </si>
  <si>
    <t xml:space="preserve">ESPÁTULA CABO DE MADEIRA N° 8  UND</t>
  </si>
  <si>
    <t xml:space="preserve">ESQUADRO ACRÍLICO DESETEC 45°/90° E 60º/90º (PAR) - TRIDENT</t>
  </si>
  <si>
    <t xml:space="preserve">ESTILETE LARGO 18mm  - MASTERPRINT - UND</t>
  </si>
  <si>
    <t xml:space="preserve">ESTOPA PARA LIMPEZA - PACOTE -  MAXBRIL </t>
  </si>
  <si>
    <t xml:space="preserve">ETIQUETA EM FORMULÁRIO CONTÍNUO - FOLHA COM 12</t>
  </si>
  <si>
    <t xml:space="preserve">EXTRATOR DE GRAMPOS - JOCAR</t>
  </si>
  <si>
    <t xml:space="preserve">2013NE800366</t>
  </si>
  <si>
    <t xml:space="preserve">SCR SERVIÇOS</t>
  </si>
  <si>
    <t xml:space="preserve">FECHADURA P/ PORTA DE DIVISÓRIA SOPRANO</t>
  </si>
  <si>
    <t xml:space="preserve">FECHO LIVRE OCUPADO - SOPRANO</t>
  </si>
  <si>
    <t xml:space="preserve">2013NE800265</t>
  </si>
  <si>
    <t xml:space="preserve">JOAO FRANCISCO DUARTE</t>
  </si>
  <si>
    <t xml:space="preserve">FERRO DE SOLDA MARCHADINHA - HIKARI</t>
  </si>
  <si>
    <t xml:space="preserve">2015NE800162</t>
  </si>
  <si>
    <t xml:space="preserve">COMERCIAL MILEUM</t>
  </si>
  <si>
    <t xml:space="preserve">FILTRO DE LINHA BIVOLT - FIOLUX</t>
  </si>
  <si>
    <t xml:space="preserve">FILTRO PARA RESPIRADOR  CG306</t>
  </si>
  <si>
    <t xml:space="preserve">FITA ADESIVA DUPLA FACE - 19MMX30M - EUROCEL</t>
  </si>
  <si>
    <t xml:space="preserve">2015NE800161</t>
  </si>
  <si>
    <t xml:space="preserve">FITA ADESIVA DUPLA FACE 19MMX20M - 3M</t>
  </si>
  <si>
    <t xml:space="preserve">FITA ADESIVA DUREX - 12MMX10M</t>
  </si>
  <si>
    <t xml:space="preserve">FITA ADESIVA DUREX - 12MMX30M</t>
  </si>
  <si>
    <t xml:space="preserve">FITA ADESIVA MARRON 48MMX45M - TAPE</t>
  </si>
  <si>
    <t xml:space="preserve">FITA ADESIVA TRANSPARENTE 48MMX50M</t>
  </si>
  <si>
    <t xml:space="preserve">FITA CREPE BEGE - 12MMX50M - EUROCEL</t>
  </si>
  <si>
    <t xml:space="preserve">FITA CREPE BEGE 24MMX50M - ADELBRAS</t>
  </si>
  <si>
    <t xml:space="preserve">FITA DUPLA FACE BRANCA PLÁSTICA 25MM</t>
  </si>
  <si>
    <t xml:space="preserve">FLANELA MC 30X50MM - UND</t>
  </si>
  <si>
    <t xml:space="preserve">FUSÍVEL 2AG</t>
  </si>
  <si>
    <t xml:space="preserve">FUSÍVEL PEQUENO</t>
  </si>
  <si>
    <t xml:space="preserve">GARRAFA TÉRMICA 1,8 LITRO- TERMOLAR - UND</t>
  </si>
  <si>
    <t xml:space="preserve">GRAMPEADOR ADECK 13CM METAL 26/6 UND</t>
  </si>
  <si>
    <t xml:space="preserve">GRAMPEADOR GRANDE - 200 FOLHAS - UND</t>
  </si>
  <si>
    <t xml:space="preserve">GRAMPEADOR GRANDE GP101 - ADECK</t>
  </si>
  <si>
    <t xml:space="preserve">2015ne800157</t>
  </si>
  <si>
    <t xml:space="preserve">GRAMPEADOR TAPECEIRO ROCAMA</t>
  </si>
  <si>
    <t xml:space="preserve">VITALLI - ME</t>
  </si>
  <si>
    <t xml:space="preserve">GRAMPO 106/6 - WORKER - "CX COM 3500"</t>
  </si>
  <si>
    <t xml:space="preserve">GRAMPO BRW GALVONIZADO 26/6 - CX COM 5000</t>
  </si>
  <si>
    <t xml:space="preserve">GRAMPO ENAK 23/8 BRW - CX COM 5000 - UND</t>
  </si>
  <si>
    <t xml:space="preserve">GRAMPO GALVONIZADO JOCAR 26/6 - CX COM 5000UND</t>
  </si>
  <si>
    <t xml:space="preserve">GRAMPO LYKE 26/6 - CX COM 5000UND</t>
  </si>
  <si>
    <t xml:space="preserve">2012NE800202</t>
  </si>
  <si>
    <t xml:space="preserve">ALFA PAPELARIA</t>
  </si>
  <si>
    <t xml:space="preserve">GRAMPO TRILHO PARA PASTA PLÁSTICO - PC COM 50</t>
  </si>
  <si>
    <t xml:space="preserve">2012NE800121</t>
  </si>
  <si>
    <t xml:space="preserve">EBR DISTRIBUIDORA</t>
  </si>
  <si>
    <t xml:space="preserve">GUARDANAPOS DE PAPEL - FLORAX - PCT C/U50UND</t>
  </si>
  <si>
    <t xml:space="preserve">GUILHOTINA FACÃO 36 </t>
  </si>
  <si>
    <t xml:space="preserve">2013NE800015</t>
  </si>
  <si>
    <t xml:space="preserve">INTERRUPTOR + TOMADA 10A - ILUMI</t>
  </si>
  <si>
    <t xml:space="preserve">2012NE800274</t>
  </si>
  <si>
    <t xml:space="preserve">JCA DE LIMA</t>
  </si>
  <si>
    <t xml:space="preserve">INTERRUPTOR + TOMADA 10A - RADIAL</t>
  </si>
  <si>
    <t xml:space="preserve">INTERRUPTOR BIPOLAR TECLA DUPLA - PIAL</t>
  </si>
  <si>
    <t xml:space="preserve">2014NE800244</t>
  </si>
  <si>
    <t xml:space="preserve">CHARLES ALBERT DA SILA </t>
  </si>
  <si>
    <t xml:space="preserve">INTERRUPTOR SIMPLES 10A - PERLEX</t>
  </si>
  <si>
    <t xml:space="preserve">INTERRUPTOR SIMPLES 10A - SEM ESPELHO - PIAL</t>
  </si>
  <si>
    <t xml:space="preserve">INTERRUPTOR SIMPLES 10A - VELTRA</t>
  </si>
  <si>
    <t xml:space="preserve">INTERRUPTOR SIMPLES 3 TECLAS - RADIAL</t>
  </si>
  <si>
    <t xml:space="preserve">INTERRUPTOR SOBREPOR RED. DUPLO - ILUMI</t>
  </si>
  <si>
    <t xml:space="preserve">INTERRUPTOR SOBREPOR RED. SIMPLES - ILUMI</t>
  </si>
  <si>
    <t xml:space="preserve">LÂMINA PARA ESTILETE 18MM - ESTOJO COM 10</t>
  </si>
  <si>
    <t xml:space="preserve">LÁPIS PRETO - AXÉ - UND</t>
  </si>
  <si>
    <t xml:space="preserve">2012NE800126</t>
  </si>
  <si>
    <t xml:space="preserve">HELIO MASASHI SANTOS</t>
  </si>
  <si>
    <t xml:space="preserve">LÁPIS PRETO ECO+ - UND</t>
  </si>
  <si>
    <t xml:space="preserve">LÁPIS PRETO HB Nº2 - BIC</t>
  </si>
  <si>
    <t xml:space="preserve">LÁPIS PRETO Nº2 - FABER CASTELL</t>
  </si>
  <si>
    <t xml:space="preserve">LÁPIS PRETO PARA DESENHO - UND</t>
  </si>
  <si>
    <t xml:space="preserve">LAPISEIRA 0.7MM DIAMOND - JOCAR - ESTOJO C/12</t>
  </si>
  <si>
    <t xml:space="preserve">2015NE800196</t>
  </si>
  <si>
    <t xml:space="preserve">HELIO MASASHI</t>
  </si>
  <si>
    <t xml:space="preserve">LAPISEIRA 0.9MM - MERCUR - ESTOJO C/12</t>
  </si>
  <si>
    <t xml:space="preserve">LIMA CABO MADEIRA Nº2</t>
  </si>
  <si>
    <t xml:space="preserve">2013NE800274</t>
  </si>
  <si>
    <t xml:space="preserve">MULTIBEL UTILIDADES</t>
  </si>
  <si>
    <t xml:space="preserve">LIXA MADEIRA Nº80 - CARBORUNDUM</t>
  </si>
  <si>
    <t xml:space="preserve">LIXA MASSA Nº120 - TRIONITE</t>
  </si>
  <si>
    <t xml:space="preserve">LUVA PLÁSTICA ROSCÁVEL 1/2" - KRONA</t>
  </si>
  <si>
    <t xml:space="preserve">LUVA PLÁSTICA ROSCÁVEL 3/4" - AMANCO</t>
  </si>
  <si>
    <t xml:space="preserve">2014NE800153</t>
  </si>
  <si>
    <t xml:space="preserve">SERAFERTIL COM. VAR.</t>
  </si>
  <si>
    <t xml:space="preserve">MALETA PLÁSTICA COM ALÇA - UND</t>
  </si>
  <si>
    <t xml:space="preserve">MÁQUINA ENCADERNADORA - ESPIRAMATIC</t>
  </si>
  <si>
    <t xml:space="preserve">MARCA CD JAPAN STAMP AZUL</t>
  </si>
  <si>
    <t xml:space="preserve">MARCA TEXTO AMARELO - KAZ - UND</t>
  </si>
  <si>
    <t xml:space="preserve">MARCA TEXTO KAZ LARANJA</t>
  </si>
  <si>
    <t xml:space="preserve">MARCA TEXTO KAZ ROSA</t>
  </si>
  <si>
    <t xml:space="preserve">MARCA TEXTO VERDE - KAZ - UND</t>
  </si>
  <si>
    <t xml:space="preserve">MARCADOR PERMANENTE JAPAN STAMP VERMELHO</t>
  </si>
  <si>
    <t xml:space="preserve">MARCADOR PERMANENTE JAPAN STAMP AZUL</t>
  </si>
  <si>
    <t xml:space="preserve">MARCADOR PERMANENTE MASTERPRINT VERDE</t>
  </si>
  <si>
    <t xml:space="preserve">MARCADOR PERMANENTE MASTERPRINT AMARELO</t>
  </si>
  <si>
    <t xml:space="preserve">MARCADOR PERMANENTE MASTERPRINT PRETO</t>
  </si>
  <si>
    <t xml:space="preserve">MARCADOR PERMANENTE MASTERPRINT VERMELHO</t>
  </si>
  <si>
    <t xml:space="preserve">MARCADOR PERMANENTE PRETO - BRW - UND</t>
  </si>
  <si>
    <t xml:space="preserve">MARCADOR QUADRO BRANCO - FABER CASTELL - ESTOJO C/4 UND </t>
  </si>
  <si>
    <t xml:space="preserve">MARCADOR QUADRO BRANCO AZUL - JAPAN ST- UND</t>
  </si>
  <si>
    <t xml:space="preserve">MARCADOR QUADRO BRANCO JAPAN ST- VERDE</t>
  </si>
  <si>
    <t xml:space="preserve">MARCADOR QUADRO BRANCO JAPAN ST- VERMELHO</t>
  </si>
  <si>
    <t xml:space="preserve">2015NE800172</t>
  </si>
  <si>
    <t xml:space="preserve">F. RIBEIRO</t>
  </si>
  <si>
    <t xml:space="preserve">MARCADOR QUADRO BRANCO PILOT MASTER AZUL - UND</t>
  </si>
  <si>
    <t xml:space="preserve">MARCADOR QUADRO BRANCO PILOT MASTER PRETO</t>
  </si>
  <si>
    <t xml:space="preserve">MARCADOR QUADRO BRANCO PILOT MASTER VERMELHO</t>
  </si>
  <si>
    <t xml:space="preserve">2011NE800336</t>
  </si>
  <si>
    <t xml:space="preserve">MEGA MISX COMERCIO</t>
  </si>
  <si>
    <t xml:space="preserve">MARCADOR QUADRO BRANCO PILOT WBM AZUL</t>
  </si>
  <si>
    <t xml:space="preserve">MARCADOR QUADRO BRANCO PILOT WBM VERDE</t>
  </si>
  <si>
    <t xml:space="preserve">MARCADOR QUADRO BRANCO PRETO - JAPAN ST- UND</t>
  </si>
  <si>
    <t xml:space="preserve">MARCADOR QUADRO BRANCO RADEX AZUL</t>
  </si>
  <si>
    <t xml:space="preserve">MARTELO COM CABO</t>
  </si>
  <si>
    <t xml:space="preserve">2015NE800126</t>
  </si>
  <si>
    <t xml:space="preserve">MÍDIA CD ROM - ELGIN </t>
  </si>
  <si>
    <t xml:space="preserve">2015NE800127</t>
  </si>
  <si>
    <t xml:space="preserve">MÍDIA DVD ROM - MAXPRINT </t>
  </si>
  <si>
    <t xml:space="preserve">MINI DISJUNTOR 1 POLO 10A - SOPRANO</t>
  </si>
  <si>
    <t xml:space="preserve">MINI DISJUNTOR 1 POLO 16A - SOPRANO</t>
  </si>
  <si>
    <t xml:space="preserve">MINI DISJUNTOR 3 POLOS 100A - SOPRANO</t>
  </si>
  <si>
    <t xml:space="preserve">MINI DISJUNTOR 3 POLOS 125A - SOPRANO</t>
  </si>
  <si>
    <t xml:space="preserve">MINI DISJUNTOR 3 POLOS 10A - SOPRANO</t>
  </si>
  <si>
    <t xml:space="preserve">MINI DISJUNTOR 3 POLOS 25A - SOPRANO</t>
  </si>
  <si>
    <t xml:space="preserve">MINI DISJUNTOR 3 POLOS 32A - SOPRANO</t>
  </si>
  <si>
    <t xml:space="preserve">MINI DISJUNTOR 3 POLOS 40A - SOPRANO</t>
  </si>
  <si>
    <t xml:space="preserve">MINI DISJUNTOR 3 POLOS 50A - SOPRANO</t>
  </si>
  <si>
    <t xml:space="preserve">2013NE800363</t>
  </si>
  <si>
    <t xml:space="preserve">comercial conquista</t>
  </si>
  <si>
    <t xml:space="preserve">MOLA AÉREA PARA PORTA</t>
  </si>
  <si>
    <t xml:space="preserve">PÁ COM CABO</t>
  </si>
  <si>
    <t xml:space="preserve">PAPEL A1 COM BRILHO</t>
  </si>
  <si>
    <t xml:space="preserve">PAPEL A4 CHAMEX RECICLADO - RESMA 500FL</t>
  </si>
  <si>
    <t xml:space="preserve">PAPEL A4 EXECUTIVE AMARELO - RESMA 500FL</t>
  </si>
  <si>
    <t xml:space="preserve">PAPEL A4 EXECUTIVE AZUL - RESMA 500F</t>
  </si>
  <si>
    <t xml:space="preserve">PAPEL A4 EXECUTIVE MARFIM - RESMA 500F</t>
  </si>
  <si>
    <t xml:space="preserve">2014NE800000</t>
  </si>
  <si>
    <t xml:space="preserve">PAPELARIA OFFICE BOX</t>
  </si>
  <si>
    <t xml:space="preserve">PAPEL A4 EXECUTIVE ROSA - RESMA 500F</t>
  </si>
  <si>
    <t xml:space="preserve">PAPEL A4 EXECUTIVE VERDE - RESMA 500F</t>
  </si>
  <si>
    <t xml:space="preserve">PAPEL A4 FILIPINHO COLOR - PC COM 45F</t>
  </si>
  <si>
    <t xml:space="preserve">2015NE800165</t>
  </si>
  <si>
    <t xml:space="preserve">COMODORO COMERCIAL</t>
  </si>
  <si>
    <t xml:space="preserve">PAPEL A4 ONE BRANCO - RESMA 500F</t>
  </si>
  <si>
    <t xml:space="preserve">HELIO MASHI</t>
  </si>
  <si>
    <t xml:space="preserve">PAPEL A4 REPORT RECICLADO - RESMA 500F</t>
  </si>
  <si>
    <t xml:space="preserve">PAPEL A4 RINO BRANCO - RESMA 500F</t>
  </si>
  <si>
    <t xml:space="preserve">PAPEL ADESIVO FOLHA 14 ETIQUETAS</t>
  </si>
  <si>
    <t xml:space="preserve">PAPEL ALMAÇO COM PAUTA</t>
  </si>
  <si>
    <t xml:space="preserve">PAPEL AUTO ADESIVA FOLHA 21 ETIQUETAS</t>
  </si>
  <si>
    <t xml:space="preserve">PAPEL CARTÃO FOSCO 48CMX66CM BRANCO </t>
  </si>
  <si>
    <t xml:space="preserve">PAPEL CARTOLINA AMARELO</t>
  </si>
  <si>
    <t xml:space="preserve">PAPEL CARTOLINA AZUL</t>
  </si>
  <si>
    <t xml:space="preserve">PAPEL CARTOLINA BRANCO</t>
  </si>
  <si>
    <t xml:space="preserve">PAPEL COLCHÊ BRILHANTE FILIPERSON - PC COM 50F</t>
  </si>
  <si>
    <t xml:space="preserve">PAPEL CONTACT 45MMX25M - BOBINA</t>
  </si>
  <si>
    <t xml:space="preserve">PAPEL FLIP CHART BRANCO 65CM X 100CM 50F - CKS</t>
  </si>
  <si>
    <t xml:space="preserve">2013NE800281</t>
  </si>
  <si>
    <t xml:space="preserve">MAXIM QUALITA</t>
  </si>
  <si>
    <t xml:space="preserve">PAPEL TEXTURA CASCA DE OVO - CADA FOLHA</t>
  </si>
  <si>
    <t xml:space="preserve">2013NE800319</t>
  </si>
  <si>
    <t xml:space="preserve">POLO SUL</t>
  </si>
  <si>
    <t xml:space="preserve">PASTA BOLSA COM ZÍPER PRONATEC PRETA </t>
  </si>
  <si>
    <t xml:space="preserve">2014NE800205</t>
  </si>
  <si>
    <t xml:space="preserve">PASTA CLASSIFICADOR GRAMPO CRISTAL - ACP</t>
  </si>
  <si>
    <t xml:space="preserve">PASTA CLASSIFICADOR GRAMPO FUMÊ  - ALAPLAST</t>
  </si>
  <si>
    <t xml:space="preserve">PASTA CLASSIFICADOR GRAMPO VERDE - ALAPLAST</t>
  </si>
  <si>
    <t xml:space="preserve">PASTA COM ELÁSTICO 35MM POLIONDA - ALAPLAST</t>
  </si>
  <si>
    <t xml:space="preserve">PASTA COM ELÁSTICO 55MM POLIONDA - ALASPLAT</t>
  </si>
  <si>
    <t xml:space="preserve">2012NE800124</t>
  </si>
  <si>
    <t xml:space="preserve">PASTA COM ELÁSTICO FUMÊ 20MM</t>
  </si>
  <si>
    <t xml:space="preserve">2013NE800282</t>
  </si>
  <si>
    <t xml:space="preserve">STILOPLAST</t>
  </si>
  <si>
    <t xml:space="preserve">PASTA COM ZÍPER PLÁSTICA - ACP MULTIUSO</t>
  </si>
  <si>
    <t xml:space="preserve">PASTA FINA COM ELÁSTICO CRISTAL/FUMÊ - ACP</t>
  </si>
  <si>
    <t xml:space="preserve">PASTA L OFÍCIO - ACP</t>
  </si>
  <si>
    <t xml:space="preserve">PASTA REGISTRADORA A-Z </t>
  </si>
  <si>
    <t xml:space="preserve">2013NE800277</t>
  </si>
  <si>
    <t xml:space="preserve">FORMATTO DISTRIBUIDORA</t>
  </si>
  <si>
    <t xml:space="preserve">PASTA SUSPENSA - FRAMA</t>
  </si>
  <si>
    <t xml:space="preserve">PERCEVEJO LATONADO BRW - CX COM 100</t>
  </si>
  <si>
    <t xml:space="preserve">2012NE800123</t>
  </si>
  <si>
    <t xml:space="preserve">PRINTE COM. P/ IMPRESSORAS</t>
  </si>
  <si>
    <t xml:space="preserve">PERFURADOR DE PAPEL 2 FUROS 150F - PUNCH</t>
  </si>
  <si>
    <t xml:space="preserve">PERFURADOR DE PAPEL 20F - ADECK</t>
  </si>
  <si>
    <t xml:space="preserve">PERFURADOR DE PAPEL GRANDE</t>
  </si>
  <si>
    <t xml:space="preserve">PERFURADOR DE PAPEL JOCAR - 12F</t>
  </si>
  <si>
    <t xml:space="preserve">2014NE800204</t>
  </si>
  <si>
    <t xml:space="preserve">SUPERMAVEDA</t>
  </si>
  <si>
    <t xml:space="preserve">PILHA ALFACEL AA</t>
  </si>
  <si>
    <t xml:space="preserve">PISTOLA APLICAR COLA QUENTE</t>
  </si>
  <si>
    <t xml:space="preserve">PLACA CEGA 4X4 - ILUMI</t>
  </si>
  <si>
    <t xml:space="preserve">2013NE800280</t>
  </si>
  <si>
    <t xml:space="preserve">PONTA GRAFITE MINA CIS 0.5 - ESTOJO COM 12</t>
  </si>
  <si>
    <t xml:space="preserve">PONTA GRAFITE MINA CLASSE 0.7 - ESTOJO COM 12</t>
  </si>
  <si>
    <t xml:space="preserve">PONTA GRAFITE MINA CONCEPT 0.5 - ESTOJO COM 12</t>
  </si>
  <si>
    <t xml:space="preserve">PONTA GRAFITE MINA DESART 0.7 - ESTOJO COM 12</t>
  </si>
  <si>
    <t xml:space="preserve">PONTA GRAFITE MINA LYKE 0.5 - ESTOJO COM 12</t>
  </si>
  <si>
    <t xml:space="preserve">2011NE800338</t>
  </si>
  <si>
    <t xml:space="preserve">TELMA DA SILVA LARGA</t>
  </si>
  <si>
    <t xml:space="preserve">PONTA PILOT PARA MARCADOR - PC COM 3</t>
  </si>
  <si>
    <t xml:space="preserve">PORTA CARIMBO FUMÊ 10 LUGARES - ACRINIL</t>
  </si>
  <si>
    <t xml:space="preserve">PORTA CARIMBO FUMÊ 8 LUGARES - MENNO</t>
  </si>
  <si>
    <t xml:space="preserve">MAXI QUALITTA</t>
  </si>
  <si>
    <t xml:space="preserve">PORTA CORRESPONDÊNCIA DUPLA </t>
  </si>
  <si>
    <t xml:space="preserve">PORTA CORRESPONDÊNCIA TRIPLA - NOVACRIL</t>
  </si>
  <si>
    <t xml:space="preserve">PORTA LISA 1M</t>
  </si>
  <si>
    <t xml:space="preserve">PORTA LISA 90CM</t>
  </si>
  <si>
    <t xml:space="preserve">PRANCHETA ACRÍLICO - NOVACRIL - UND</t>
  </si>
  <si>
    <t xml:space="preserve">QUADRO BRANCO ALUMÍNIO 120X90CM - UND</t>
  </si>
  <si>
    <t xml:space="preserve">QUADRO DE DISTRIBUIÇÃO TIGRE 03/04 - UND</t>
  </si>
  <si>
    <t xml:space="preserve">QUADRO DE DISTRIBUIÇÃO TIGRE 06/08 - UND</t>
  </si>
  <si>
    <t xml:space="preserve">QUADRO DE DISTRIBUIÇÃO TIGRE 12/16 - UND</t>
  </si>
  <si>
    <t xml:space="preserve">REATOR ELETRÔNICO 1X18/20W - TECNOLIGHT</t>
  </si>
  <si>
    <t xml:space="preserve">REATOR ELETRÔNICO 1X20/18W - ECP</t>
  </si>
  <si>
    <t xml:space="preserve">REATOR ELETRÔNICO 2X20/18W - ECP</t>
  </si>
  <si>
    <t xml:space="preserve">REATOR ELETRÔNICO 2X20/18W - PROSEL</t>
  </si>
  <si>
    <t xml:space="preserve">2015NE800211</t>
  </si>
  <si>
    <t xml:space="preserve">PH COM. DE PROCESSAMDORES HIDTRO NAGNÉTICO</t>
  </si>
  <si>
    <t xml:space="preserve">REFIL PARA PURIFICADOR DE ÁGUA - PRO LIFE</t>
  </si>
  <si>
    <t xml:space="preserve">2011NE800337</t>
  </si>
  <si>
    <t xml:space="preserve">VM COMERCIO LTDA</t>
  </si>
  <si>
    <t xml:space="preserve">REFIL PILOT PARA MARCADOR AZUL</t>
  </si>
  <si>
    <t xml:space="preserve">REFIL PILOT PARA MARCADOR PRETO</t>
  </si>
  <si>
    <t xml:space="preserve">REFIL PILOT PARA MARCADOR VERDE</t>
  </si>
  <si>
    <t xml:space="preserve">REFIL PILOT PARA MARCADOR VERMELHO</t>
  </si>
  <si>
    <t xml:space="preserve">2011NE800000</t>
  </si>
  <si>
    <t xml:space="preserve">D R COMERCIO E ARTIGOS NF 3182 042011</t>
  </si>
  <si>
    <t xml:space="preserve">RÉGUA GRADUADA 50CM - WALEY</t>
  </si>
  <si>
    <t xml:space="preserve">RESPIRADOR CG 306 </t>
  </si>
  <si>
    <t xml:space="preserve">2013NE800272</t>
  </si>
  <si>
    <t xml:space="preserve">ELETRICA PROXY</t>
  </si>
  <si>
    <t xml:space="preserve">ROLO DE ESPUMA 23CM</t>
  </si>
  <si>
    <t xml:space="preserve">ROLO LÃ DE CARNEIRO 15CM</t>
  </si>
  <si>
    <t xml:space="preserve">ROLO LÃ DE CARNEIRO 23CM</t>
  </si>
  <si>
    <t xml:space="preserve">SACO PLASTICO 40X60 EM BOBINA PICOTADA </t>
  </si>
  <si>
    <t xml:space="preserve">SERROTE 22 POLEGADAS</t>
  </si>
  <si>
    <t xml:space="preserve">SUPER COLA - TEK BOND</t>
  </si>
  <si>
    <t xml:space="preserve">TAMPA ESPELHO COM ENTRADA 4X2 - MECTRONIC</t>
  </si>
  <si>
    <t xml:space="preserve">TAMPA ESPELHO COM ENTRADA 4X2 - RADIAL</t>
  </si>
  <si>
    <t xml:space="preserve">TAMPA TOMADA REDONDA METAL - TRAMONTINA</t>
  </si>
  <si>
    <t xml:space="preserve">TAMPA TOMADA REDONDA PVC - CEMAR</t>
  </si>
  <si>
    <t xml:space="preserve">TESOURA 21CM  INOX - JOCAR</t>
  </si>
  <si>
    <t xml:space="preserve">TESOURA GRANDE JOCAR - CABO EMBORRACHADO</t>
  </si>
  <si>
    <t xml:space="preserve">TESOURA INOX 5" (PEQUENA) - JOCAR </t>
  </si>
  <si>
    <t xml:space="preserve">TINTA RECARGA MARCADOR RADEX AZUL</t>
  </si>
  <si>
    <t xml:space="preserve">TINTA RECARGA MARCADOR RADEX PRETA</t>
  </si>
  <si>
    <t xml:space="preserve">TINTA RECARGA MARCADOR RADEX VERMELHA</t>
  </si>
  <si>
    <t xml:space="preserve">TOMADA DE REDE EXTERNA - ILUMI</t>
  </si>
  <si>
    <t xml:space="preserve">TOMADA TELEFONE PADRÃO E MODULAR - RADIAL</t>
  </si>
  <si>
    <t xml:space="preserve">TORNEIRA METAL - HIGIBAN</t>
  </si>
  <si>
    <t xml:space="preserve">TRANSFERIDOR ACRÍLICO</t>
  </si>
  <si>
    <t xml:space="preserve">VÁLVULA LAVATÓRIO METAL - HIGIBAN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</si>
</sst>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&quot;NE800&quot;000"/>
    <numFmt numFmtId="166" formatCode="0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2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90" zoomScaleNormal="90" zoomScalePageLayoutView="100" workbookViewId="0">
      <pane xSplit="0" ySplit="1" topLeftCell="A53" activePane="bottomLeft" state="frozen"/>
      <selection pane="topLeft" activeCell="I1" activeCellId="0" sqref="I1"/>
      <selection pane="bottomLeft" activeCell="L57" activeCellId="0" sqref="L57"/>
    </sheetView>
  </sheetViews>
  <sheetFormatPr defaultRowHeight="13.8"/>
  <cols>
    <col collapsed="false" hidden="false" max="1" min="1" style="1" width="20.4615384615385"/>
    <col collapsed="false" hidden="false" max="2" min="2" style="0" width="20.0323886639676"/>
    <col collapsed="false" hidden="false" max="3" min="3" style="0" width="10.497975708502"/>
    <col collapsed="false" hidden="false" max="4" min="4" style="0" width="10.9271255060729"/>
    <col collapsed="false" hidden="false" max="5" min="5" style="0" width="11.6761133603239"/>
    <col collapsed="false" hidden="false" max="6" min="6" style="0" width="12.9595141700405"/>
    <col collapsed="false" hidden="false" max="7" min="7" style="0" width="10.497975708502"/>
    <col collapsed="false" hidden="false" max="8" min="8" style="2" width="19.9230769230769"/>
    <col collapsed="false" hidden="false" max="9" min="9" style="0" width="89.336032388664"/>
    <col collapsed="false" hidden="false" max="10" min="10" style="3" width="14.9959514170041"/>
    <col collapsed="false" hidden="false" max="11" min="11" style="3" width="19.7085020242915"/>
    <col collapsed="false" hidden="false" max="12" min="12" style="3" width="21.7449392712551"/>
    <col collapsed="false" hidden="false" max="13" min="13" style="0" width="11.6761133603239"/>
    <col collapsed="false" hidden="false" max="14" min="14" style="4" width="17.995951417004"/>
    <col collapsed="false" hidden="false" max="15" min="15" style="0" width="9.10526315789474"/>
    <col collapsed="false" hidden="false" max="1025" min="16" style="0" width="8.57085020242915"/>
  </cols>
  <sheetData>
    <row r="1" s="6" customFormat="true" ht="1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6" t="s">
        <v>5</v>
      </c>
      <c r="N1" s="10" t="s">
        <v>12</v>
      </c>
    </row>
    <row r="2" customFormat="false" ht="18.55" hidden="false" customHeight="false" outlineLevel="0" collapsed="false">
      <c r="A2" s="11" t="s">
        <v>13</v>
      </c>
      <c r="B2" s="0" t="n">
        <v>8658622000113</v>
      </c>
      <c r="C2" s="0" t="s">
        <v>14</v>
      </c>
      <c r="D2" s="0" t="n">
        <v>24</v>
      </c>
      <c r="E2" s="0" t="n">
        <v>119</v>
      </c>
      <c r="F2" s="0" t="n">
        <v>170</v>
      </c>
      <c r="G2" s="0" t="n">
        <f aca="false">E2/F2</f>
        <v>0.7</v>
      </c>
      <c r="H2" s="2" t="n">
        <v>7893537000383</v>
      </c>
      <c r="I2" s="12" t="s">
        <v>15</v>
      </c>
      <c r="J2" s="13" t="n">
        <v>70</v>
      </c>
      <c r="K2" s="13" t="n">
        <v>0</v>
      </c>
      <c r="L2" s="13" t="n">
        <v>0</v>
      </c>
      <c r="M2" s="0" t="n">
        <f aca="false">SUM(J2:L2)</f>
        <v>70</v>
      </c>
      <c r="N2" s="14" t="n">
        <f aca="false">M2*G2</f>
        <v>49</v>
      </c>
    </row>
    <row r="3" customFormat="false" ht="18.55" hidden="false" customHeight="false" outlineLevel="0" collapsed="false">
      <c r="A3" s="11" t="s">
        <v>16</v>
      </c>
      <c r="B3" s="0" t="n">
        <v>0</v>
      </c>
      <c r="C3" s="0" t="s">
        <v>17</v>
      </c>
      <c r="D3" s="0" t="n">
        <v>16</v>
      </c>
      <c r="E3" s="0" t="n">
        <v>170</v>
      </c>
      <c r="F3" s="0" t="n">
        <v>100</v>
      </c>
      <c r="G3" s="0" t="n">
        <f aca="false">E3/F3</f>
        <v>1.7</v>
      </c>
      <c r="H3" s="2" t="n">
        <v>0</v>
      </c>
      <c r="I3" s="12" t="s">
        <v>18</v>
      </c>
      <c r="J3" s="13" t="n">
        <v>200</v>
      </c>
      <c r="K3" s="13" t="n">
        <v>0</v>
      </c>
      <c r="L3" s="13" t="n">
        <v>0</v>
      </c>
      <c r="M3" s="0" t="n">
        <f aca="false">SUM(J3:L3)</f>
        <v>200</v>
      </c>
      <c r="N3" s="14" t="n">
        <f aca="false">M3*G3</f>
        <v>340</v>
      </c>
    </row>
    <row r="4" customFormat="false" ht="18.55" hidden="false" customHeight="false" outlineLevel="0" collapsed="false">
      <c r="A4" s="11" t="s">
        <v>19</v>
      </c>
      <c r="B4" s="0" t="n">
        <v>5475548000101</v>
      </c>
      <c r="C4" s="0" t="s">
        <v>20</v>
      </c>
      <c r="D4" s="0" t="n">
        <v>7</v>
      </c>
      <c r="E4" s="0" t="n">
        <v>1472</v>
      </c>
      <c r="F4" s="0" t="n">
        <v>800</v>
      </c>
      <c r="G4" s="0" t="n">
        <f aca="false">E4/F4</f>
        <v>1.84</v>
      </c>
      <c r="H4" s="2" t="n">
        <v>7898323190033</v>
      </c>
      <c r="I4" s="12" t="s">
        <v>21</v>
      </c>
      <c r="J4" s="13" t="n">
        <v>0</v>
      </c>
      <c r="K4" s="13" t="n">
        <v>210</v>
      </c>
      <c r="L4" s="13" t="n">
        <v>0</v>
      </c>
      <c r="M4" s="0" t="n">
        <f aca="false">SUM(J4:L4)</f>
        <v>210</v>
      </c>
      <c r="N4" s="14" t="n">
        <f aca="false">M4*G4</f>
        <v>386.4</v>
      </c>
    </row>
    <row r="5" customFormat="false" ht="18.55" hidden="false" customHeight="false" outlineLevel="0" collapsed="false">
      <c r="A5" s="11" t="s">
        <v>22</v>
      </c>
      <c r="B5" s="0" t="n">
        <v>15724019000158</v>
      </c>
      <c r="C5" s="0" t="s">
        <v>23</v>
      </c>
      <c r="D5" s="0" t="n">
        <v>16</v>
      </c>
      <c r="E5" s="0" t="n">
        <v>433</v>
      </c>
      <c r="F5" s="0" t="n">
        <v>100</v>
      </c>
      <c r="G5" s="0" t="n">
        <f aca="false">E5/F5</f>
        <v>4.33</v>
      </c>
      <c r="H5" s="2" t="n">
        <v>7898906181793</v>
      </c>
      <c r="I5" s="12" t="s">
        <v>24</v>
      </c>
      <c r="J5" s="13" t="n">
        <v>144</v>
      </c>
      <c r="K5" s="13" t="n">
        <v>0</v>
      </c>
      <c r="L5" s="13" t="n">
        <v>0</v>
      </c>
      <c r="M5" s="0" t="n">
        <f aca="false">SUM(J5:L5)</f>
        <v>144</v>
      </c>
      <c r="N5" s="14" t="n">
        <f aca="false">M5*G5</f>
        <v>623.52</v>
      </c>
    </row>
    <row r="6" customFormat="false" ht="18.55" hidden="false" customHeight="false" outlineLevel="0" collapsed="false">
      <c r="A6" s="11" t="s">
        <v>25</v>
      </c>
      <c r="B6" s="0" t="n">
        <v>13139311000188</v>
      </c>
      <c r="C6" s="0" t="s">
        <v>26</v>
      </c>
      <c r="D6" s="0" t="n">
        <v>7</v>
      </c>
      <c r="E6" s="0" t="n">
        <v>140.4</v>
      </c>
      <c r="F6" s="0" t="n">
        <v>60</v>
      </c>
      <c r="G6" s="0" t="n">
        <f aca="false">E6/F6</f>
        <v>2.34</v>
      </c>
      <c r="H6" s="2" t="n">
        <v>7896060010492</v>
      </c>
      <c r="I6" s="12" t="s">
        <v>27</v>
      </c>
      <c r="J6" s="13" t="n">
        <v>0</v>
      </c>
      <c r="K6" s="13" t="n">
        <v>96</v>
      </c>
      <c r="L6" s="13" t="n">
        <v>0</v>
      </c>
      <c r="M6" s="0" t="n">
        <f aca="false">SUM(J6:L6)</f>
        <v>96</v>
      </c>
      <c r="N6" s="14" t="n">
        <f aca="false">M6*G6</f>
        <v>224.64</v>
      </c>
    </row>
    <row r="7" customFormat="false" ht="18.55" hidden="false" customHeight="false" outlineLevel="0" collapsed="false">
      <c r="A7" s="11" t="s">
        <v>28</v>
      </c>
      <c r="B7" s="0" t="n">
        <v>5075962000123</v>
      </c>
      <c r="C7" s="0" t="s">
        <v>29</v>
      </c>
      <c r="D7" s="0" t="n">
        <v>16</v>
      </c>
      <c r="E7" s="0" t="n">
        <v>38.25</v>
      </c>
      <c r="F7" s="0" t="n">
        <v>25</v>
      </c>
      <c r="G7" s="0" t="n">
        <f aca="false">E7/F7</f>
        <v>1.53</v>
      </c>
      <c r="H7" s="2" t="n">
        <v>0</v>
      </c>
      <c r="I7" s="12" t="s">
        <v>30</v>
      </c>
      <c r="J7" s="13" t="n">
        <v>50</v>
      </c>
      <c r="K7" s="13" t="n">
        <v>0</v>
      </c>
      <c r="L7" s="13" t="n">
        <v>0</v>
      </c>
      <c r="M7" s="0" t="n">
        <f aca="false">SUM(J7:L7)</f>
        <v>50</v>
      </c>
      <c r="N7" s="14" t="n">
        <f aca="false">M7*G7</f>
        <v>76.5</v>
      </c>
    </row>
    <row r="8" customFormat="false" ht="18.55" hidden="false" customHeight="false" outlineLevel="0" collapsed="false">
      <c r="A8" s="11" t="s">
        <v>31</v>
      </c>
      <c r="B8" s="0" t="n">
        <v>8978381000190</v>
      </c>
      <c r="C8" s="0" t="s">
        <v>32</v>
      </c>
      <c r="D8" s="0" t="n">
        <v>16</v>
      </c>
      <c r="E8" s="0" t="n">
        <v>22.1</v>
      </c>
      <c r="F8" s="0" t="n">
        <v>10</v>
      </c>
      <c r="G8" s="0" t="n">
        <f aca="false">E8/F8</f>
        <v>2.21</v>
      </c>
      <c r="H8" s="2" t="n">
        <v>789562006937</v>
      </c>
      <c r="I8" s="12" t="s">
        <v>33</v>
      </c>
      <c r="J8" s="13" t="n">
        <v>10</v>
      </c>
      <c r="K8" s="13" t="n">
        <v>0</v>
      </c>
      <c r="L8" s="13" t="n">
        <v>0</v>
      </c>
      <c r="M8" s="0" t="n">
        <f aca="false">SUM(J8:L8)</f>
        <v>10</v>
      </c>
      <c r="N8" s="14" t="n">
        <f aca="false">M8*G8</f>
        <v>22.1</v>
      </c>
    </row>
    <row r="9" customFormat="false" ht="18.55" hidden="false" customHeight="false" outlineLevel="0" collapsed="false">
      <c r="A9" s="11" t="s">
        <v>34</v>
      </c>
      <c r="B9" s="0" t="n">
        <v>24005316000134</v>
      </c>
      <c r="C9" s="0" t="s">
        <v>35</v>
      </c>
      <c r="D9" s="0" t="n">
        <v>16</v>
      </c>
      <c r="E9" s="0" t="n">
        <v>684</v>
      </c>
      <c r="F9" s="0" t="n">
        <v>300</v>
      </c>
      <c r="G9" s="0" t="n">
        <f aca="false">E9/F9</f>
        <v>2.28</v>
      </c>
      <c r="H9" s="2" t="n">
        <v>7897216904580</v>
      </c>
      <c r="I9" s="12" t="s">
        <v>36</v>
      </c>
      <c r="J9" s="13" t="n">
        <v>111</v>
      </c>
      <c r="K9" s="13" t="n">
        <v>0</v>
      </c>
      <c r="L9" s="13" t="n">
        <v>0</v>
      </c>
      <c r="M9" s="0" t="n">
        <f aca="false">SUM(J9:L9)</f>
        <v>111</v>
      </c>
      <c r="N9" s="14" t="n">
        <f aca="false">M9*G9</f>
        <v>253.08</v>
      </c>
    </row>
    <row r="10" customFormat="false" ht="18.55" hidden="false" customHeight="false" outlineLevel="0" collapsed="false">
      <c r="A10" s="11" t="s">
        <v>28</v>
      </c>
      <c r="B10" s="0" t="n">
        <v>5075962000123</v>
      </c>
      <c r="C10" s="0" t="s">
        <v>29</v>
      </c>
      <c r="D10" s="0" t="n">
        <v>16</v>
      </c>
      <c r="E10" s="0" t="n">
        <v>3093.2</v>
      </c>
      <c r="F10" s="0" t="n">
        <v>418</v>
      </c>
      <c r="G10" s="0" t="n">
        <f aca="false">E10/F10</f>
        <v>7.4</v>
      </c>
      <c r="H10" s="2" t="n">
        <v>7899150707791</v>
      </c>
      <c r="I10" s="12" t="s">
        <v>37</v>
      </c>
      <c r="J10" s="13" t="n">
        <v>264</v>
      </c>
      <c r="K10" s="13" t="n">
        <v>0</v>
      </c>
      <c r="L10" s="13" t="n">
        <v>0</v>
      </c>
      <c r="M10" s="0" t="n">
        <f aca="false">SUM(J10:L10)</f>
        <v>264</v>
      </c>
      <c r="N10" s="14" t="n">
        <f aca="false">M10*G10</f>
        <v>1953.6</v>
      </c>
    </row>
    <row r="11" customFormat="false" ht="18.55" hidden="false" customHeight="false" outlineLevel="0" collapsed="false">
      <c r="A11" s="11" t="s">
        <v>31</v>
      </c>
      <c r="B11" s="0" t="n">
        <v>8978381000190</v>
      </c>
      <c r="C11" s="0" t="s">
        <v>32</v>
      </c>
      <c r="D11" s="0" t="n">
        <v>16</v>
      </c>
      <c r="E11" s="0" t="n">
        <v>205</v>
      </c>
      <c r="F11" s="0" t="n">
        <v>500</v>
      </c>
      <c r="G11" s="0" t="n">
        <f aca="false">E11/F11</f>
        <v>0.41</v>
      </c>
      <c r="H11" s="2" t="n">
        <v>7503002900192</v>
      </c>
      <c r="I11" s="12" t="s">
        <v>38</v>
      </c>
      <c r="J11" s="13" t="n">
        <v>480</v>
      </c>
      <c r="K11" s="13" t="n">
        <v>0</v>
      </c>
      <c r="L11" s="13" t="n">
        <v>0</v>
      </c>
      <c r="M11" s="0" t="n">
        <f aca="false">SUM(J11:L11)</f>
        <v>480</v>
      </c>
      <c r="N11" s="14" t="n">
        <f aca="false">M11*G11</f>
        <v>196.8</v>
      </c>
    </row>
    <row r="12" customFormat="false" ht="18.55" hidden="false" customHeight="false" outlineLevel="0" collapsed="false">
      <c r="A12" s="11" t="s">
        <v>39</v>
      </c>
      <c r="B12" s="0" t="n">
        <v>568160000131</v>
      </c>
      <c r="C12" s="0" t="s">
        <v>40</v>
      </c>
      <c r="D12" s="0" t="n">
        <v>50</v>
      </c>
      <c r="E12" s="0" t="n">
        <v>670</v>
      </c>
      <c r="F12" s="0" t="n">
        <v>10</v>
      </c>
      <c r="G12" s="0" t="n">
        <f aca="false">E12/F12</f>
        <v>67</v>
      </c>
      <c r="H12" s="2" t="n">
        <v>0</v>
      </c>
      <c r="I12" s="12" t="s">
        <v>41</v>
      </c>
      <c r="J12" s="13" t="n">
        <v>0</v>
      </c>
      <c r="K12" s="13" t="n">
        <v>11</v>
      </c>
      <c r="L12" s="13" t="n">
        <v>0</v>
      </c>
      <c r="M12" s="0" t="n">
        <f aca="false">SUM(J12:L12)</f>
        <v>11</v>
      </c>
      <c r="N12" s="14" t="n">
        <f aca="false">M12*G12</f>
        <v>737</v>
      </c>
    </row>
    <row r="13" customFormat="false" ht="18.55" hidden="false" customHeight="false" outlineLevel="0" collapsed="false">
      <c r="A13" s="11" t="s">
        <v>39</v>
      </c>
      <c r="B13" s="0" t="n">
        <v>568160000131</v>
      </c>
      <c r="C13" s="0" t="s">
        <v>40</v>
      </c>
      <c r="D13" s="0" t="n">
        <v>50</v>
      </c>
      <c r="E13" s="0" t="n">
        <v>710</v>
      </c>
      <c r="F13" s="0" t="n">
        <v>10</v>
      </c>
      <c r="G13" s="0" t="n">
        <f aca="false">E13/F13</f>
        <v>71</v>
      </c>
      <c r="H13" s="2" t="n">
        <v>0</v>
      </c>
      <c r="I13" s="12" t="s">
        <v>42</v>
      </c>
      <c r="J13" s="13" t="n">
        <v>0</v>
      </c>
      <c r="K13" s="13" t="n">
        <v>14</v>
      </c>
      <c r="L13" s="13" t="n">
        <v>0</v>
      </c>
      <c r="M13" s="0" t="n">
        <f aca="false">SUM(J13:L13)</f>
        <v>14</v>
      </c>
      <c r="N13" s="14" t="n">
        <f aca="false">M13*G13</f>
        <v>994</v>
      </c>
    </row>
    <row r="14" customFormat="false" ht="18.55" hidden="false" customHeight="false" outlineLevel="0" collapsed="false">
      <c r="A14" s="11" t="s">
        <v>39</v>
      </c>
      <c r="B14" s="0" t="n">
        <v>568160000131</v>
      </c>
      <c r="C14" s="0" t="s">
        <v>40</v>
      </c>
      <c r="D14" s="0" t="n">
        <v>50</v>
      </c>
      <c r="E14" s="0" t="n">
        <v>710</v>
      </c>
      <c r="F14" s="0" t="n">
        <v>10</v>
      </c>
      <c r="G14" s="0" t="n">
        <f aca="false">E14/F14</f>
        <v>71</v>
      </c>
      <c r="H14" s="2" t="n">
        <v>0</v>
      </c>
      <c r="I14" s="12" t="s">
        <v>43</v>
      </c>
      <c r="J14" s="13" t="n">
        <v>0</v>
      </c>
      <c r="K14" s="13" t="n">
        <v>14</v>
      </c>
      <c r="L14" s="13" t="n">
        <v>0</v>
      </c>
      <c r="M14" s="0" t="n">
        <f aca="false">SUM(J14:L14)</f>
        <v>14</v>
      </c>
      <c r="N14" s="14" t="n">
        <f aca="false">M14*G14</f>
        <v>994</v>
      </c>
    </row>
    <row r="15" customFormat="false" ht="18.55" hidden="false" customHeight="false" outlineLevel="0" collapsed="false">
      <c r="A15" s="11" t="s">
        <v>39</v>
      </c>
      <c r="B15" s="0" t="n">
        <v>568160000131</v>
      </c>
      <c r="C15" s="0" t="s">
        <v>40</v>
      </c>
      <c r="D15" s="0" t="n">
        <v>24</v>
      </c>
      <c r="E15" s="0" t="n">
        <v>585</v>
      </c>
      <c r="F15" s="0" t="n">
        <v>3</v>
      </c>
      <c r="G15" s="0" t="n">
        <f aca="false">E15/F15</f>
        <v>195</v>
      </c>
      <c r="H15" s="2" t="n">
        <v>0</v>
      </c>
      <c r="I15" s="12" t="s">
        <v>44</v>
      </c>
      <c r="J15" s="13" t="n">
        <v>0</v>
      </c>
      <c r="K15" s="13" t="n">
        <v>3</v>
      </c>
      <c r="L15" s="13" t="n">
        <v>0</v>
      </c>
      <c r="M15" s="0" t="n">
        <f aca="false">SUM(J15:L15)</f>
        <v>3</v>
      </c>
      <c r="N15" s="14" t="n">
        <f aca="false">M15*G15</f>
        <v>585</v>
      </c>
    </row>
    <row r="16" customFormat="false" ht="18.55" hidden="false" customHeight="false" outlineLevel="0" collapsed="false">
      <c r="A16" s="11" t="s">
        <v>45</v>
      </c>
      <c r="B16" s="0" t="n">
        <v>13970625000128</v>
      </c>
      <c r="C16" s="0" t="s">
        <v>46</v>
      </c>
      <c r="D16" s="0" t="n">
        <v>16</v>
      </c>
      <c r="E16" s="0" t="n">
        <v>802.8</v>
      </c>
      <c r="F16" s="0" t="n">
        <f aca="false">30*36</f>
        <v>1080</v>
      </c>
      <c r="G16" s="0" t="n">
        <f aca="false">E16/F16</f>
        <v>0.743333333333333</v>
      </c>
      <c r="H16" s="2" t="n">
        <v>7898225140631</v>
      </c>
      <c r="I16" s="12" t="s">
        <v>47</v>
      </c>
      <c r="J16" s="13" t="n">
        <v>1512</v>
      </c>
      <c r="K16" s="13" t="n">
        <v>0</v>
      </c>
      <c r="L16" s="13" t="n">
        <v>27</v>
      </c>
      <c r="M16" s="0" t="n">
        <f aca="false">SUM(J16:L16)</f>
        <v>1539</v>
      </c>
      <c r="N16" s="14" t="n">
        <f aca="false">M16*G16</f>
        <v>1143.99</v>
      </c>
    </row>
    <row r="17" customFormat="false" ht="18.55" hidden="false" customHeight="false" outlineLevel="0" collapsed="false">
      <c r="A17" s="11" t="s">
        <v>48</v>
      </c>
      <c r="B17" s="0" t="n">
        <v>718894300139</v>
      </c>
      <c r="C17" s="0" t="s">
        <v>49</v>
      </c>
      <c r="D17" s="0" t="n">
        <v>26</v>
      </c>
      <c r="E17" s="0" t="n">
        <v>41</v>
      </c>
      <c r="F17" s="0" t="n">
        <v>10</v>
      </c>
      <c r="G17" s="0" t="n">
        <f aca="false">E17/F17</f>
        <v>4.1</v>
      </c>
      <c r="H17" s="2" t="n">
        <v>7899055269318</v>
      </c>
      <c r="I17" s="12" t="s">
        <v>50</v>
      </c>
      <c r="J17" s="13" t="n">
        <v>0</v>
      </c>
      <c r="K17" s="13" t="n">
        <v>0</v>
      </c>
      <c r="L17" s="13" t="n">
        <v>205</v>
      </c>
      <c r="M17" s="0" t="n">
        <f aca="false">SUM(J17:L17)</f>
        <v>205</v>
      </c>
      <c r="N17" s="14" t="n">
        <f aca="false">M17*G17</f>
        <v>840.5</v>
      </c>
    </row>
    <row r="18" customFormat="false" ht="18.55" hidden="false" customHeight="false" outlineLevel="0" collapsed="false">
      <c r="A18" s="11" t="s">
        <v>51</v>
      </c>
      <c r="B18" s="0" t="n">
        <v>877037700131</v>
      </c>
      <c r="C18" s="0" t="s">
        <v>52</v>
      </c>
      <c r="D18" s="0" t="n">
        <v>26</v>
      </c>
      <c r="E18" s="0" t="n">
        <v>335</v>
      </c>
      <c r="F18" s="0" t="n">
        <v>25</v>
      </c>
      <c r="G18" s="0" t="n">
        <f aca="false">E18/F18</f>
        <v>13.4</v>
      </c>
      <c r="H18" s="2" t="n">
        <v>0</v>
      </c>
      <c r="I18" s="12" t="s">
        <v>53</v>
      </c>
      <c r="J18" s="13" t="n">
        <v>0</v>
      </c>
      <c r="K18" s="13" t="n">
        <v>0</v>
      </c>
      <c r="L18" s="13" t="n">
        <v>20</v>
      </c>
      <c r="M18" s="0" t="n">
        <f aca="false">SUM(J18:L18)</f>
        <v>20</v>
      </c>
      <c r="N18" s="14" t="n">
        <f aca="false">M18*G18</f>
        <v>268</v>
      </c>
    </row>
    <row r="19" customFormat="false" ht="18.55" hidden="false" customHeight="false" outlineLevel="0" collapsed="false">
      <c r="A19" s="11" t="s">
        <v>54</v>
      </c>
      <c r="B19" s="0" t="n">
        <v>8618099000100</v>
      </c>
      <c r="C19" s="0" t="s">
        <v>55</v>
      </c>
      <c r="D19" s="0" t="n">
        <v>16</v>
      </c>
      <c r="E19" s="0" t="n">
        <v>2200</v>
      </c>
      <c r="F19" s="0" t="n">
        <f aca="false">50*10</f>
        <v>500</v>
      </c>
      <c r="G19" s="0" t="n">
        <f aca="false">E19/F19</f>
        <v>4.4</v>
      </c>
      <c r="H19" s="2" t="n">
        <v>7503002900192</v>
      </c>
      <c r="I19" s="12" t="s">
        <v>56</v>
      </c>
      <c r="J19" s="13" t="n">
        <v>96</v>
      </c>
      <c r="K19" s="13" t="n">
        <v>0</v>
      </c>
      <c r="L19" s="13" t="n">
        <v>0</v>
      </c>
      <c r="M19" s="0" t="n">
        <f aca="false">SUM(J19:L19)</f>
        <v>96</v>
      </c>
      <c r="N19" s="14" t="n">
        <f aca="false">M19*G19</f>
        <v>422.4</v>
      </c>
    </row>
    <row r="20" customFormat="false" ht="18.55" hidden="false" customHeight="false" outlineLevel="0" collapsed="false">
      <c r="A20" s="11" t="s">
        <v>48</v>
      </c>
      <c r="B20" s="0" t="n">
        <v>71889432000139</v>
      </c>
      <c r="C20" s="0" t="s">
        <v>49</v>
      </c>
      <c r="D20" s="0" t="n">
        <v>26</v>
      </c>
      <c r="E20" s="0" t="n">
        <v>34.5</v>
      </c>
      <c r="F20" s="0" t="n">
        <v>50</v>
      </c>
      <c r="G20" s="0" t="n">
        <f aca="false">E20/F20</f>
        <v>0.69</v>
      </c>
      <c r="H20" s="2" t="n">
        <v>17898214969691</v>
      </c>
      <c r="I20" s="12" t="s">
        <v>57</v>
      </c>
      <c r="J20" s="13" t="n">
        <v>0</v>
      </c>
      <c r="K20" s="13" t="n">
        <v>0</v>
      </c>
      <c r="L20" s="13" t="n">
        <v>34</v>
      </c>
      <c r="M20" s="0" t="n">
        <f aca="false">SUM(J20:L20)</f>
        <v>34</v>
      </c>
      <c r="N20" s="14" t="n">
        <f aca="false">M20*G20</f>
        <v>23.46</v>
      </c>
    </row>
    <row r="21" customFormat="false" ht="18.55" hidden="false" customHeight="false" outlineLevel="0" collapsed="false">
      <c r="A21" s="11" t="s">
        <v>58</v>
      </c>
      <c r="B21" s="0" t="n">
        <v>0</v>
      </c>
      <c r="C21" s="0" t="s">
        <v>17</v>
      </c>
      <c r="D21" s="0" t="n">
        <v>24</v>
      </c>
      <c r="E21" s="0" t="n">
        <v>7.39</v>
      </c>
      <c r="F21" s="0" t="n">
        <v>1</v>
      </c>
      <c r="G21" s="0" t="n">
        <f aca="false">E21/F21</f>
        <v>7.39</v>
      </c>
      <c r="H21" s="2" t="n">
        <v>0</v>
      </c>
      <c r="I21" s="12" t="s">
        <v>59</v>
      </c>
      <c r="J21" s="13" t="n">
        <v>0</v>
      </c>
      <c r="K21" s="13" t="n">
        <v>0</v>
      </c>
      <c r="L21" s="13" t="n">
        <v>24</v>
      </c>
      <c r="M21" s="0" t="n">
        <f aca="false">SUM(J21:L21)</f>
        <v>24</v>
      </c>
      <c r="N21" s="14" t="n">
        <f aca="false">M21*G21</f>
        <v>177.36</v>
      </c>
    </row>
    <row r="22" customFormat="false" ht="18.55" hidden="false" customHeight="false" outlineLevel="0" collapsed="false">
      <c r="A22" s="11" t="s">
        <v>60</v>
      </c>
      <c r="B22" s="0" t="n">
        <v>7245458000150</v>
      </c>
      <c r="C22" s="0" t="s">
        <v>61</v>
      </c>
      <c r="D22" s="0" t="n">
        <v>16</v>
      </c>
      <c r="E22" s="0" t="n">
        <v>240</v>
      </c>
      <c r="F22" s="0" t="n">
        <v>500</v>
      </c>
      <c r="G22" s="0" t="n">
        <f aca="false">E22/F22</f>
        <v>0.48</v>
      </c>
      <c r="H22" s="2" t="n">
        <v>7896152300050</v>
      </c>
      <c r="I22" s="12" t="s">
        <v>62</v>
      </c>
      <c r="J22" s="13" t="n">
        <v>0</v>
      </c>
      <c r="K22" s="13" t="n">
        <v>0</v>
      </c>
      <c r="L22" s="13" t="n">
        <v>99</v>
      </c>
      <c r="M22" s="0" t="n">
        <f aca="false">SUM(J22:L22)</f>
        <v>99</v>
      </c>
      <c r="N22" s="14" t="n">
        <f aca="false">M22*G22</f>
        <v>47.52</v>
      </c>
    </row>
    <row r="23" customFormat="false" ht="18.55" hidden="false" customHeight="false" outlineLevel="0" collapsed="false">
      <c r="A23" s="11" t="s">
        <v>63</v>
      </c>
      <c r="B23" s="0" t="n">
        <v>24005316000134</v>
      </c>
      <c r="C23" s="0" t="s">
        <v>35</v>
      </c>
      <c r="D23" s="0" t="n">
        <v>16</v>
      </c>
      <c r="E23" s="0" t="n">
        <v>220</v>
      </c>
      <c r="F23" s="0" t="n">
        <v>300</v>
      </c>
      <c r="G23" s="0" t="n">
        <f aca="false">E23/F23</f>
        <v>0.733333333333333</v>
      </c>
      <c r="H23" s="2" t="n">
        <v>7898164450051</v>
      </c>
      <c r="I23" s="12" t="s">
        <v>64</v>
      </c>
      <c r="J23" s="13" t="n">
        <v>160</v>
      </c>
      <c r="K23" s="13" t="n">
        <v>0</v>
      </c>
      <c r="L23" s="13" t="n">
        <v>5</v>
      </c>
      <c r="M23" s="0" t="n">
        <f aca="false">SUM(J23:L23)</f>
        <v>165</v>
      </c>
      <c r="N23" s="14" t="n">
        <f aca="false">M23*G23</f>
        <v>121</v>
      </c>
    </row>
    <row r="24" customFormat="false" ht="18.55" hidden="false" customHeight="false" outlineLevel="0" collapsed="false">
      <c r="A24" s="11" t="s">
        <v>65</v>
      </c>
      <c r="B24" s="0" t="n">
        <v>62492798000193</v>
      </c>
      <c r="C24" s="0" t="s">
        <v>66</v>
      </c>
      <c r="D24" s="0" t="n">
        <v>16</v>
      </c>
      <c r="E24" s="0" t="n">
        <v>480</v>
      </c>
      <c r="F24" s="0" t="n">
        <v>2000</v>
      </c>
      <c r="G24" s="0" t="n">
        <f aca="false">E24/F24</f>
        <v>0.24</v>
      </c>
      <c r="H24" s="2" t="n">
        <v>7897256245841</v>
      </c>
      <c r="I24" s="12" t="s">
        <v>67</v>
      </c>
      <c r="J24" s="13" t="n">
        <v>288</v>
      </c>
      <c r="K24" s="13" t="n">
        <v>0</v>
      </c>
      <c r="L24" s="13" t="n">
        <v>17</v>
      </c>
      <c r="M24" s="0" t="n">
        <f aca="false">SUM(J24:L24)</f>
        <v>305</v>
      </c>
      <c r="N24" s="14" t="n">
        <f aca="false">M24*G24</f>
        <v>73.2</v>
      </c>
    </row>
    <row r="25" customFormat="false" ht="18.55" hidden="false" customHeight="false" outlineLevel="0" collapsed="false">
      <c r="A25" s="11" t="s">
        <v>65</v>
      </c>
      <c r="B25" s="0" t="n">
        <v>62492798000193</v>
      </c>
      <c r="C25" s="0" t="s">
        <v>68</v>
      </c>
      <c r="D25" s="0" t="n">
        <v>16</v>
      </c>
      <c r="E25" s="0" t="n">
        <v>480</v>
      </c>
      <c r="F25" s="0" t="n">
        <v>2000</v>
      </c>
      <c r="G25" s="0" t="n">
        <f aca="false">E25/F25</f>
        <v>0.24</v>
      </c>
      <c r="H25" s="2" t="n">
        <v>7897256233152</v>
      </c>
      <c r="I25" s="12" t="s">
        <v>69</v>
      </c>
      <c r="J25" s="13" t="n">
        <v>1200</v>
      </c>
      <c r="K25" s="13" t="n">
        <v>0</v>
      </c>
      <c r="L25" s="13" t="n">
        <v>212</v>
      </c>
      <c r="M25" s="0" t="n">
        <f aca="false">SUM(J25:L25)</f>
        <v>1412</v>
      </c>
      <c r="N25" s="14" t="n">
        <f aca="false">M25*G25</f>
        <v>338.88</v>
      </c>
    </row>
    <row r="26" customFormat="false" ht="18.55" hidden="false" customHeight="false" outlineLevel="0" collapsed="false">
      <c r="A26" s="11" t="s">
        <v>70</v>
      </c>
      <c r="B26" s="0" t="n">
        <v>7048323000102</v>
      </c>
      <c r="C26" s="0" t="s">
        <v>71</v>
      </c>
      <c r="D26" s="0" t="n">
        <v>16</v>
      </c>
      <c r="E26" s="0" t="n">
        <v>299</v>
      </c>
      <c r="F26" s="0" t="n">
        <v>20</v>
      </c>
      <c r="G26" s="0" t="n">
        <f aca="false">E26/F26</f>
        <v>14.95</v>
      </c>
      <c r="H26" s="2" t="n">
        <v>7898119179037</v>
      </c>
      <c r="I26" s="12" t="s">
        <v>72</v>
      </c>
      <c r="J26" s="13" t="n">
        <v>0</v>
      </c>
      <c r="K26" s="13" t="n">
        <v>0</v>
      </c>
      <c r="L26" s="13" t="n">
        <v>454</v>
      </c>
      <c r="M26" s="0" t="n">
        <f aca="false">SUM(J26:L26)</f>
        <v>454</v>
      </c>
      <c r="N26" s="14" t="n">
        <f aca="false">M26*G26</f>
        <v>6787.3</v>
      </c>
    </row>
    <row r="27" customFormat="false" ht="18.55" hidden="false" customHeight="false" outlineLevel="0" collapsed="false">
      <c r="A27" s="11" t="s">
        <v>73</v>
      </c>
      <c r="B27" s="0" t="n">
        <v>7188943000139</v>
      </c>
      <c r="C27" s="0" t="s">
        <v>74</v>
      </c>
      <c r="D27" s="0" t="n">
        <v>24</v>
      </c>
      <c r="E27" s="0" t="n">
        <v>208.2</v>
      </c>
      <c r="F27" s="0" t="n">
        <f aca="false">18*3</f>
        <v>54</v>
      </c>
      <c r="G27" s="0" t="n">
        <f aca="false">E27/F27</f>
        <v>3.85555555555555</v>
      </c>
      <c r="H27" s="2" t="n">
        <v>0</v>
      </c>
      <c r="I27" s="12" t="s">
        <v>75</v>
      </c>
      <c r="J27" s="13" t="n">
        <v>0</v>
      </c>
      <c r="K27" s="13" t="n">
        <v>0</v>
      </c>
      <c r="L27" s="13" t="n">
        <v>2</v>
      </c>
      <c r="M27" s="0" t="n">
        <f aca="false">SUM(J27:L27)</f>
        <v>2</v>
      </c>
      <c r="N27" s="14" t="n">
        <f aca="false">M27*G27</f>
        <v>7.71111111111111</v>
      </c>
    </row>
    <row r="28" customFormat="false" ht="18.55" hidden="false" customHeight="false" outlineLevel="0" collapsed="false">
      <c r="A28" s="11" t="s">
        <v>73</v>
      </c>
      <c r="B28" s="0" t="n">
        <v>7188943000139</v>
      </c>
      <c r="C28" s="0" t="s">
        <v>74</v>
      </c>
      <c r="D28" s="0" t="n">
        <v>24</v>
      </c>
      <c r="E28" s="0" t="n">
        <v>208.2</v>
      </c>
      <c r="F28" s="0" t="n">
        <f aca="false">18*3</f>
        <v>54</v>
      </c>
      <c r="G28" s="0" t="n">
        <f aca="false">E28/F28</f>
        <v>3.85555555555555</v>
      </c>
      <c r="H28" s="2" t="n">
        <v>0</v>
      </c>
      <c r="I28" s="12" t="s">
        <v>76</v>
      </c>
      <c r="J28" s="13" t="n">
        <v>0</v>
      </c>
      <c r="K28" s="13" t="n">
        <v>0</v>
      </c>
      <c r="L28" s="13" t="n">
        <v>33</v>
      </c>
      <c r="M28" s="0" t="n">
        <f aca="false">SUM(J28:L28)</f>
        <v>33</v>
      </c>
      <c r="N28" s="14" t="n">
        <f aca="false">M28*G28</f>
        <v>127.233333333333</v>
      </c>
    </row>
    <row r="29" customFormat="false" ht="18.55" hidden="false" customHeight="false" outlineLevel="0" collapsed="false">
      <c r="A29" s="11" t="s">
        <v>73</v>
      </c>
      <c r="B29" s="0" t="n">
        <v>7188943000139</v>
      </c>
      <c r="C29" s="0" t="s">
        <v>74</v>
      </c>
      <c r="D29" s="0" t="n">
        <v>24</v>
      </c>
      <c r="E29" s="0" t="n">
        <v>208.2</v>
      </c>
      <c r="F29" s="0" t="n">
        <f aca="false">18*3</f>
        <v>54</v>
      </c>
      <c r="G29" s="0" t="n">
        <f aca="false">E29/F29</f>
        <v>3.85555555555555</v>
      </c>
      <c r="H29" s="2" t="n">
        <v>0</v>
      </c>
      <c r="I29" s="12" t="s">
        <v>77</v>
      </c>
      <c r="J29" s="13" t="n">
        <v>0</v>
      </c>
      <c r="K29" s="13" t="n">
        <v>0</v>
      </c>
      <c r="L29" s="13" t="n">
        <v>4</v>
      </c>
      <c r="M29" s="0" t="n">
        <f aca="false">SUM(J29:L29)</f>
        <v>4</v>
      </c>
      <c r="N29" s="14" t="n">
        <f aca="false">M29*G29</f>
        <v>15.4222222222222</v>
      </c>
    </row>
    <row r="30" customFormat="false" ht="18.55" hidden="false" customHeight="false" outlineLevel="0" collapsed="false">
      <c r="A30" s="11" t="s">
        <v>73</v>
      </c>
      <c r="B30" s="0" t="n">
        <v>7188943000139</v>
      </c>
      <c r="C30" s="0" t="s">
        <v>74</v>
      </c>
      <c r="D30" s="0" t="n">
        <v>24</v>
      </c>
      <c r="E30" s="0" t="n">
        <v>208.2</v>
      </c>
      <c r="F30" s="0" t="n">
        <f aca="false">18*3</f>
        <v>54</v>
      </c>
      <c r="G30" s="0" t="n">
        <f aca="false">E30/F30</f>
        <v>3.85555555555555</v>
      </c>
      <c r="H30" s="2" t="n">
        <v>0</v>
      </c>
      <c r="I30" s="12" t="s">
        <v>78</v>
      </c>
      <c r="J30" s="13" t="n">
        <v>0</v>
      </c>
      <c r="K30" s="13" t="n">
        <v>0</v>
      </c>
      <c r="L30" s="13" t="n">
        <v>1</v>
      </c>
      <c r="M30" s="0" t="n">
        <f aca="false">SUM(J30:L30)</f>
        <v>1</v>
      </c>
      <c r="N30" s="14" t="n">
        <f aca="false">M30*G30</f>
        <v>3.85555555555555</v>
      </c>
    </row>
    <row r="31" customFormat="false" ht="18.55" hidden="false" customHeight="false" outlineLevel="0" collapsed="false">
      <c r="A31" s="11" t="s">
        <v>73</v>
      </c>
      <c r="B31" s="0" t="n">
        <v>7188943000139</v>
      </c>
      <c r="C31" s="0" t="s">
        <v>74</v>
      </c>
      <c r="D31" s="0" t="n">
        <v>24</v>
      </c>
      <c r="E31" s="0" t="n">
        <v>208.2</v>
      </c>
      <c r="F31" s="0" t="n">
        <f aca="false">18*3</f>
        <v>54</v>
      </c>
      <c r="G31" s="0" t="n">
        <f aca="false">E31/F31</f>
        <v>3.85555555555555</v>
      </c>
      <c r="H31" s="2" t="n">
        <v>0</v>
      </c>
      <c r="I31" s="12" t="s">
        <v>79</v>
      </c>
      <c r="J31" s="13" t="n">
        <v>0</v>
      </c>
      <c r="K31" s="13" t="n">
        <v>0</v>
      </c>
      <c r="L31" s="13" t="n">
        <v>3</v>
      </c>
      <c r="M31" s="0" t="n">
        <f aca="false">SUM(J31:L31)</f>
        <v>3</v>
      </c>
      <c r="N31" s="14" t="n">
        <f aca="false">M31*G31</f>
        <v>11.5666666666667</v>
      </c>
    </row>
    <row r="32" customFormat="false" ht="18.55" hidden="false" customHeight="false" outlineLevel="0" collapsed="false">
      <c r="A32" s="11" t="s">
        <v>73</v>
      </c>
      <c r="B32" s="0" t="n">
        <v>7188943000139</v>
      </c>
      <c r="C32" s="0" t="s">
        <v>74</v>
      </c>
      <c r="D32" s="0" t="n">
        <v>24</v>
      </c>
      <c r="E32" s="0" t="n">
        <v>208.2</v>
      </c>
      <c r="F32" s="0" t="n">
        <f aca="false">18*3</f>
        <v>54</v>
      </c>
      <c r="G32" s="0" t="n">
        <f aca="false">E32/F32</f>
        <v>3.85555555555555</v>
      </c>
      <c r="H32" s="2" t="n">
        <v>0</v>
      </c>
      <c r="I32" s="12" t="s">
        <v>80</v>
      </c>
      <c r="J32" s="13" t="n">
        <v>0</v>
      </c>
      <c r="K32" s="13" t="n">
        <v>0</v>
      </c>
      <c r="L32" s="13" t="n">
        <v>16</v>
      </c>
      <c r="M32" s="0" t="n">
        <f aca="false">SUM(J32:L32)</f>
        <v>16</v>
      </c>
      <c r="N32" s="14" t="n">
        <f aca="false">M32*G32</f>
        <v>61.6888888888889</v>
      </c>
    </row>
    <row r="33" customFormat="false" ht="18.55" hidden="false" customHeight="false" outlineLevel="0" collapsed="false">
      <c r="A33" s="11" t="s">
        <v>73</v>
      </c>
      <c r="B33" s="0" t="n">
        <v>7188943000139</v>
      </c>
      <c r="C33" s="0" t="s">
        <v>74</v>
      </c>
      <c r="D33" s="0" t="n">
        <v>24</v>
      </c>
      <c r="E33" s="0" t="n">
        <v>208.2</v>
      </c>
      <c r="F33" s="0" t="n">
        <f aca="false">18*3</f>
        <v>54</v>
      </c>
      <c r="G33" s="0" t="n">
        <f aca="false">E33/F33</f>
        <v>3.85555555555555</v>
      </c>
      <c r="H33" s="2" t="n">
        <v>0</v>
      </c>
      <c r="I33" s="12" t="s">
        <v>81</v>
      </c>
      <c r="J33" s="13" t="n">
        <v>0</v>
      </c>
      <c r="K33" s="13" t="n">
        <v>0</v>
      </c>
      <c r="L33" s="13" t="n">
        <v>3</v>
      </c>
      <c r="M33" s="0" t="n">
        <f aca="false">SUM(J33:L33)</f>
        <v>3</v>
      </c>
      <c r="N33" s="14" t="n">
        <f aca="false">M33*G33</f>
        <v>11.5666666666667</v>
      </c>
    </row>
    <row r="34" customFormat="false" ht="18.55" hidden="false" customHeight="false" outlineLevel="0" collapsed="false">
      <c r="A34" s="11" t="s">
        <v>73</v>
      </c>
      <c r="B34" s="0" t="n">
        <v>7188943000139</v>
      </c>
      <c r="C34" s="0" t="s">
        <v>74</v>
      </c>
      <c r="D34" s="0" t="n">
        <v>24</v>
      </c>
      <c r="E34" s="0" t="n">
        <v>208.2</v>
      </c>
      <c r="F34" s="0" t="n">
        <f aca="false">18*3</f>
        <v>54</v>
      </c>
      <c r="G34" s="0" t="n">
        <f aca="false">E34/F34</f>
        <v>3.85555555555555</v>
      </c>
      <c r="H34" s="2" t="n">
        <v>0</v>
      </c>
      <c r="I34" s="12" t="s">
        <v>82</v>
      </c>
      <c r="J34" s="13" t="n">
        <v>0</v>
      </c>
      <c r="K34" s="13" t="n">
        <v>0</v>
      </c>
      <c r="L34" s="13" t="n">
        <v>1</v>
      </c>
      <c r="M34" s="0" t="n">
        <f aca="false">SUM(J34:L34)</f>
        <v>1</v>
      </c>
      <c r="N34" s="14" t="n">
        <f aca="false">M34*G34</f>
        <v>3.85555555555555</v>
      </c>
    </row>
    <row r="35" customFormat="false" ht="18.55" hidden="false" customHeight="false" outlineLevel="0" collapsed="false">
      <c r="A35" s="11" t="s">
        <v>73</v>
      </c>
      <c r="B35" s="0" t="n">
        <v>7188943000139</v>
      </c>
      <c r="C35" s="0" t="s">
        <v>74</v>
      </c>
      <c r="D35" s="0" t="n">
        <v>24</v>
      </c>
      <c r="E35" s="0" t="n">
        <v>208.2</v>
      </c>
      <c r="F35" s="0" t="n">
        <f aca="false">18*3</f>
        <v>54</v>
      </c>
      <c r="G35" s="0" t="n">
        <f aca="false">E35/F35</f>
        <v>3.85555555555555</v>
      </c>
      <c r="H35" s="2" t="n">
        <v>0</v>
      </c>
      <c r="I35" s="12" t="s">
        <v>83</v>
      </c>
      <c r="J35" s="13" t="n">
        <v>0</v>
      </c>
      <c r="K35" s="13" t="n">
        <v>0</v>
      </c>
      <c r="L35" s="13" t="n">
        <v>6</v>
      </c>
      <c r="M35" s="0" t="n">
        <f aca="false">SUM(J35:L35)</f>
        <v>6</v>
      </c>
      <c r="N35" s="14" t="n">
        <f aca="false">M35*G35</f>
        <v>23.1333333333333</v>
      </c>
    </row>
    <row r="36" customFormat="false" ht="18.55" hidden="false" customHeight="false" outlineLevel="0" collapsed="false">
      <c r="A36" s="11" t="s">
        <v>73</v>
      </c>
      <c r="B36" s="0" t="n">
        <v>7188943000139</v>
      </c>
      <c r="C36" s="0" t="s">
        <v>74</v>
      </c>
      <c r="D36" s="0" t="n">
        <v>24</v>
      </c>
      <c r="E36" s="0" t="n">
        <v>208.2</v>
      </c>
      <c r="F36" s="0" t="n">
        <f aca="false">18*3</f>
        <v>54</v>
      </c>
      <c r="G36" s="0" t="n">
        <f aca="false">E36/F36</f>
        <v>3.85555555555555</v>
      </c>
      <c r="H36" s="2" t="n">
        <v>0</v>
      </c>
      <c r="I36" s="12" t="s">
        <v>84</v>
      </c>
      <c r="J36" s="13" t="n">
        <v>0</v>
      </c>
      <c r="K36" s="13" t="n">
        <v>0</v>
      </c>
      <c r="L36" s="13" t="n">
        <v>3</v>
      </c>
      <c r="M36" s="0" t="n">
        <f aca="false">SUM(J36:L36)</f>
        <v>3</v>
      </c>
      <c r="N36" s="14" t="n">
        <f aca="false">M36*G36</f>
        <v>11.5666666666667</v>
      </c>
    </row>
    <row r="37" customFormat="false" ht="18.55" hidden="false" customHeight="false" outlineLevel="0" collapsed="false">
      <c r="A37" s="11" t="s">
        <v>73</v>
      </c>
      <c r="B37" s="0" t="n">
        <v>7188943000139</v>
      </c>
      <c r="C37" s="0" t="s">
        <v>74</v>
      </c>
      <c r="D37" s="0" t="n">
        <v>24</v>
      </c>
      <c r="E37" s="0" t="n">
        <v>208.2</v>
      </c>
      <c r="F37" s="0" t="n">
        <f aca="false">18*3</f>
        <v>54</v>
      </c>
      <c r="G37" s="0" t="n">
        <f aca="false">E37/F37</f>
        <v>3.85555555555555</v>
      </c>
      <c r="H37" s="2" t="n">
        <v>0</v>
      </c>
      <c r="I37" s="12" t="s">
        <v>85</v>
      </c>
      <c r="J37" s="13" t="n">
        <v>0</v>
      </c>
      <c r="K37" s="13" t="n">
        <v>0</v>
      </c>
      <c r="L37" s="13" t="n">
        <v>1</v>
      </c>
      <c r="M37" s="0" t="n">
        <f aca="false">SUM(J37:L37)</f>
        <v>1</v>
      </c>
      <c r="N37" s="14" t="n">
        <f aca="false">M37*G37</f>
        <v>3.85555555555555</v>
      </c>
    </row>
    <row r="38" customFormat="false" ht="18.55" hidden="false" customHeight="false" outlineLevel="0" collapsed="false">
      <c r="A38" s="11" t="s">
        <v>73</v>
      </c>
      <c r="B38" s="0" t="n">
        <v>7188943000139</v>
      </c>
      <c r="C38" s="0" t="s">
        <v>74</v>
      </c>
      <c r="D38" s="0" t="n">
        <v>24</v>
      </c>
      <c r="E38" s="0" t="n">
        <v>208.2</v>
      </c>
      <c r="F38" s="0" t="n">
        <f aca="false">18*3</f>
        <v>54</v>
      </c>
      <c r="G38" s="0" t="n">
        <f aca="false">E38/F38</f>
        <v>3.85555555555555</v>
      </c>
      <c r="H38" s="2" t="n">
        <v>0</v>
      </c>
      <c r="I38" s="12" t="s">
        <v>86</v>
      </c>
      <c r="J38" s="13" t="n">
        <v>0</v>
      </c>
      <c r="K38" s="13" t="n">
        <v>0</v>
      </c>
      <c r="L38" s="13" t="n">
        <v>5</v>
      </c>
      <c r="M38" s="0" t="n">
        <f aca="false">SUM(J38:L38)</f>
        <v>5</v>
      </c>
      <c r="N38" s="14" t="n">
        <f aca="false">M38*G38</f>
        <v>19.2777777777778</v>
      </c>
    </row>
    <row r="39" customFormat="false" ht="18.55" hidden="false" customHeight="false" outlineLevel="0" collapsed="false">
      <c r="A39" s="11" t="s">
        <v>73</v>
      </c>
      <c r="B39" s="0" t="n">
        <v>7188943000139</v>
      </c>
      <c r="C39" s="0" t="s">
        <v>74</v>
      </c>
      <c r="D39" s="0" t="n">
        <v>24</v>
      </c>
      <c r="E39" s="0" t="n">
        <v>208.2</v>
      </c>
      <c r="F39" s="0" t="n">
        <f aca="false">18*3</f>
        <v>54</v>
      </c>
      <c r="G39" s="0" t="n">
        <f aca="false">E39/F39</f>
        <v>3.85555555555555</v>
      </c>
      <c r="H39" s="2" t="n">
        <v>0</v>
      </c>
      <c r="I39" s="12" t="s">
        <v>87</v>
      </c>
      <c r="J39" s="13" t="n">
        <v>0</v>
      </c>
      <c r="K39" s="13" t="n">
        <v>0</v>
      </c>
      <c r="L39" s="13" t="n">
        <v>2</v>
      </c>
      <c r="M39" s="0" t="n">
        <f aca="false">SUM(J39:L39)</f>
        <v>2</v>
      </c>
      <c r="N39" s="14" t="n">
        <f aca="false">M39*G39</f>
        <v>7.71111111111111</v>
      </c>
    </row>
    <row r="40" customFormat="false" ht="18.55" hidden="false" customHeight="false" outlineLevel="0" collapsed="false">
      <c r="A40" s="11" t="s">
        <v>73</v>
      </c>
      <c r="B40" s="0" t="n">
        <v>7188943000139</v>
      </c>
      <c r="C40" s="0" t="s">
        <v>74</v>
      </c>
      <c r="D40" s="0" t="n">
        <v>24</v>
      </c>
      <c r="E40" s="0" t="n">
        <v>208.2</v>
      </c>
      <c r="F40" s="0" t="n">
        <f aca="false">18*3</f>
        <v>54</v>
      </c>
      <c r="G40" s="0" t="n">
        <f aca="false">E40/F40</f>
        <v>3.85555555555555</v>
      </c>
      <c r="H40" s="2" t="n">
        <v>0</v>
      </c>
      <c r="I40" s="12" t="s">
        <v>88</v>
      </c>
      <c r="J40" s="13" t="n">
        <v>0</v>
      </c>
      <c r="K40" s="13" t="n">
        <v>0</v>
      </c>
      <c r="L40" s="13" t="n">
        <v>1</v>
      </c>
      <c r="M40" s="0" t="n">
        <f aca="false">SUM(J40:L40)</f>
        <v>1</v>
      </c>
      <c r="N40" s="14" t="n">
        <f aca="false">M40*G40</f>
        <v>3.85555555555555</v>
      </c>
    </row>
    <row r="41" customFormat="false" ht="18.55" hidden="false" customHeight="false" outlineLevel="0" collapsed="false">
      <c r="A41" s="11" t="s">
        <v>73</v>
      </c>
      <c r="B41" s="0" t="n">
        <v>7188943000139</v>
      </c>
      <c r="C41" s="0" t="s">
        <v>74</v>
      </c>
      <c r="D41" s="0" t="n">
        <v>24</v>
      </c>
      <c r="E41" s="0" t="n">
        <v>208.2</v>
      </c>
      <c r="F41" s="0" t="n">
        <f aca="false">18*3</f>
        <v>54</v>
      </c>
      <c r="G41" s="0" t="n">
        <f aca="false">E41/F41</f>
        <v>3.85555555555555</v>
      </c>
      <c r="H41" s="2" t="n">
        <v>0</v>
      </c>
      <c r="I41" s="12" t="s">
        <v>89</v>
      </c>
      <c r="J41" s="13" t="n">
        <v>0</v>
      </c>
      <c r="K41" s="13" t="n">
        <v>0</v>
      </c>
      <c r="L41" s="13" t="n">
        <v>1</v>
      </c>
      <c r="M41" s="0" t="n">
        <f aca="false">SUM(J41:L41)</f>
        <v>1</v>
      </c>
      <c r="N41" s="14" t="n">
        <f aca="false">M41*G41</f>
        <v>3.85555555555555</v>
      </c>
    </row>
    <row r="42" customFormat="false" ht="18.55" hidden="false" customHeight="false" outlineLevel="0" collapsed="false">
      <c r="A42" s="11" t="s">
        <v>73</v>
      </c>
      <c r="B42" s="0" t="n">
        <v>7188943000139</v>
      </c>
      <c r="C42" s="0" t="s">
        <v>74</v>
      </c>
      <c r="D42" s="0" t="n">
        <v>24</v>
      </c>
      <c r="E42" s="0" t="n">
        <v>208.2</v>
      </c>
      <c r="F42" s="0" t="n">
        <f aca="false">18*3</f>
        <v>54</v>
      </c>
      <c r="G42" s="0" t="n">
        <f aca="false">E42/F42</f>
        <v>3.85555555555555</v>
      </c>
      <c r="H42" s="2" t="n">
        <v>0</v>
      </c>
      <c r="I42" s="12" t="s">
        <v>90</v>
      </c>
      <c r="J42" s="13" t="n">
        <v>0</v>
      </c>
      <c r="K42" s="13" t="n">
        <v>0</v>
      </c>
      <c r="L42" s="13" t="n">
        <v>1</v>
      </c>
      <c r="M42" s="0" t="n">
        <f aca="false">SUM(J42:L42)</f>
        <v>1</v>
      </c>
      <c r="N42" s="14" t="n">
        <f aca="false">M42*G42</f>
        <v>3.85555555555555</v>
      </c>
    </row>
    <row r="43" customFormat="false" ht="18.55" hidden="false" customHeight="false" outlineLevel="0" collapsed="false">
      <c r="A43" s="11" t="s">
        <v>73</v>
      </c>
      <c r="B43" s="0" t="n">
        <v>7188943000139</v>
      </c>
      <c r="C43" s="0" t="s">
        <v>74</v>
      </c>
      <c r="D43" s="0" t="n">
        <v>24</v>
      </c>
      <c r="E43" s="0" t="n">
        <v>208.2</v>
      </c>
      <c r="F43" s="0" t="n">
        <f aca="false">18*3</f>
        <v>54</v>
      </c>
      <c r="G43" s="0" t="n">
        <f aca="false">E43/F43</f>
        <v>3.85555555555555</v>
      </c>
      <c r="H43" s="2" t="n">
        <v>0</v>
      </c>
      <c r="I43" s="12" t="s">
        <v>91</v>
      </c>
      <c r="J43" s="13" t="n">
        <v>0</v>
      </c>
      <c r="K43" s="13" t="n">
        <v>0</v>
      </c>
      <c r="L43" s="13" t="n">
        <v>1</v>
      </c>
      <c r="M43" s="0" t="n">
        <f aca="false">SUM(J43:L43)</f>
        <v>1</v>
      </c>
      <c r="N43" s="14" t="n">
        <f aca="false">M43*G43</f>
        <v>3.85555555555555</v>
      </c>
    </row>
    <row r="44" customFormat="false" ht="18.55" hidden="false" customHeight="false" outlineLevel="0" collapsed="false">
      <c r="A44" s="11" t="s">
        <v>73</v>
      </c>
      <c r="B44" s="0" t="n">
        <v>7188943000139</v>
      </c>
      <c r="C44" s="0" t="s">
        <v>74</v>
      </c>
      <c r="D44" s="0" t="n">
        <v>24</v>
      </c>
      <c r="E44" s="0" t="n">
        <v>208.2</v>
      </c>
      <c r="F44" s="0" t="n">
        <f aca="false">18*3</f>
        <v>54</v>
      </c>
      <c r="G44" s="0" t="n">
        <f aca="false">E44/F44</f>
        <v>3.85555555555555</v>
      </c>
      <c r="H44" s="2" t="n">
        <v>0</v>
      </c>
      <c r="I44" s="12" t="s">
        <v>92</v>
      </c>
      <c r="J44" s="13" t="n">
        <v>0</v>
      </c>
      <c r="K44" s="13" t="n">
        <v>0</v>
      </c>
      <c r="L44" s="13" t="n">
        <v>1</v>
      </c>
      <c r="M44" s="0" t="n">
        <f aca="false">SUM(J44:L44)</f>
        <v>1</v>
      </c>
      <c r="N44" s="14" t="n">
        <f aca="false">M44*G44</f>
        <v>3.85555555555555</v>
      </c>
    </row>
    <row r="45" customFormat="false" ht="18.55" hidden="false" customHeight="false" outlineLevel="0" collapsed="false">
      <c r="A45" s="11" t="s">
        <v>93</v>
      </c>
      <c r="B45" s="0" t="n">
        <v>8658622000113</v>
      </c>
      <c r="C45" s="0" t="s">
        <v>14</v>
      </c>
      <c r="D45" s="0" t="n">
        <v>24</v>
      </c>
      <c r="E45" s="0" t="n">
        <v>74.4</v>
      </c>
      <c r="F45" s="0" t="n">
        <v>40</v>
      </c>
      <c r="G45" s="0" t="n">
        <f aca="false">E45/F45</f>
        <v>1.86</v>
      </c>
      <c r="H45" s="2" t="n">
        <v>0</v>
      </c>
      <c r="I45" s="12" t="s">
        <v>94</v>
      </c>
      <c r="J45" s="13" t="n">
        <v>0</v>
      </c>
      <c r="K45" s="13" t="n">
        <v>0</v>
      </c>
      <c r="L45" s="13" t="n">
        <v>27</v>
      </c>
      <c r="M45" s="0" t="n">
        <f aca="false">SUM(J45:L45)</f>
        <v>27</v>
      </c>
      <c r="N45" s="14" t="n">
        <f aca="false">M45*G45</f>
        <v>50.22</v>
      </c>
    </row>
    <row r="46" customFormat="false" ht="18.55" hidden="false" customHeight="false" outlineLevel="0" collapsed="false">
      <c r="A46" s="11" t="s">
        <v>73</v>
      </c>
      <c r="B46" s="0" t="n">
        <v>7188943000139</v>
      </c>
      <c r="C46" s="0" t="s">
        <v>74</v>
      </c>
      <c r="D46" s="0" t="n">
        <v>24</v>
      </c>
      <c r="E46" s="0" t="n">
        <v>169.7</v>
      </c>
      <c r="F46" s="0" t="n">
        <v>10000</v>
      </c>
      <c r="G46" s="0" t="n">
        <f aca="false">E46/F46</f>
        <v>0.01697</v>
      </c>
      <c r="H46" s="2" t="n">
        <v>7898357410022</v>
      </c>
      <c r="I46" s="12" t="s">
        <v>95</v>
      </c>
      <c r="J46" s="13" t="n">
        <v>9</v>
      </c>
      <c r="K46" s="13" t="n">
        <v>0</v>
      </c>
      <c r="L46" s="13" t="n">
        <v>0</v>
      </c>
      <c r="M46" s="0" t="n">
        <f aca="false">SUM(J46:L46)</f>
        <v>9</v>
      </c>
      <c r="N46" s="14" t="n">
        <f aca="false">M46*G46</f>
        <v>0.15273</v>
      </c>
    </row>
    <row r="47" customFormat="false" ht="18.55" hidden="false" customHeight="false" outlineLevel="0" collapsed="false">
      <c r="A47" s="11" t="s">
        <v>73</v>
      </c>
      <c r="B47" s="0" t="n">
        <v>7188943000139</v>
      </c>
      <c r="C47" s="0" t="s">
        <v>74</v>
      </c>
      <c r="D47" s="0" t="n">
        <v>24</v>
      </c>
      <c r="E47" s="0" t="n">
        <v>169.6</v>
      </c>
      <c r="F47" s="0" t="n">
        <v>10000</v>
      </c>
      <c r="G47" s="0" t="n">
        <f aca="false">E47/F47</f>
        <v>0.01696</v>
      </c>
      <c r="H47" s="2" t="n">
        <v>7898379890116</v>
      </c>
      <c r="I47" s="12" t="s">
        <v>96</v>
      </c>
      <c r="J47" s="13" t="n">
        <v>7</v>
      </c>
      <c r="K47" s="13" t="n">
        <v>0</v>
      </c>
      <c r="L47" s="13" t="n">
        <v>0</v>
      </c>
      <c r="M47" s="0" t="n">
        <f aca="false">SUM(J47:L47)</f>
        <v>7</v>
      </c>
      <c r="N47" s="14" t="n">
        <f aca="false">M47*G47</f>
        <v>0.11872</v>
      </c>
    </row>
    <row r="48" customFormat="false" ht="18.55" hidden="false" customHeight="false" outlineLevel="0" collapsed="false">
      <c r="A48" s="11" t="s">
        <v>73</v>
      </c>
      <c r="B48" s="0" t="n">
        <v>7188943000139</v>
      </c>
      <c r="C48" s="0" t="s">
        <v>74</v>
      </c>
      <c r="D48" s="0" t="n">
        <v>24</v>
      </c>
      <c r="E48" s="0" t="n">
        <v>190</v>
      </c>
      <c r="F48" s="0" t="n">
        <v>10000</v>
      </c>
      <c r="G48" s="0" t="n">
        <f aca="false">E48/F48</f>
        <v>0.019</v>
      </c>
      <c r="H48" s="2" t="n">
        <v>7898357410053</v>
      </c>
      <c r="I48" s="12" t="s">
        <v>97</v>
      </c>
      <c r="J48" s="13" t="n">
        <v>8</v>
      </c>
      <c r="K48" s="13" t="n">
        <v>0</v>
      </c>
      <c r="L48" s="13" t="n">
        <v>0</v>
      </c>
      <c r="M48" s="0" t="n">
        <f aca="false">SUM(J48:L48)</f>
        <v>8</v>
      </c>
      <c r="N48" s="14" t="n">
        <f aca="false">M48*G48</f>
        <v>0.152</v>
      </c>
    </row>
    <row r="49" customFormat="false" ht="18.55" hidden="false" customHeight="false" outlineLevel="0" collapsed="false">
      <c r="A49" s="11" t="s">
        <v>58</v>
      </c>
      <c r="B49" s="0" t="n">
        <v>0</v>
      </c>
      <c r="C49" s="0" t="s">
        <v>17</v>
      </c>
      <c r="D49" s="0" t="n">
        <v>24</v>
      </c>
      <c r="E49" s="0" t="n">
        <v>6.9</v>
      </c>
      <c r="F49" s="0" t="n">
        <v>1</v>
      </c>
      <c r="G49" s="0" t="n">
        <f aca="false">E49/F49</f>
        <v>6.9</v>
      </c>
      <c r="H49" s="2" t="n">
        <v>0</v>
      </c>
      <c r="I49" s="12" t="s">
        <v>98</v>
      </c>
      <c r="J49" s="13" t="n">
        <v>0</v>
      </c>
      <c r="K49" s="13" t="n">
        <v>0</v>
      </c>
      <c r="L49" s="13" t="n">
        <v>20</v>
      </c>
      <c r="M49" s="0" t="n">
        <f aca="false">SUM(J49:L49)</f>
        <v>20</v>
      </c>
      <c r="N49" s="14" t="n">
        <f aca="false">M49*G49</f>
        <v>138</v>
      </c>
    </row>
    <row r="50" customFormat="false" ht="18.55" hidden="false" customHeight="false" outlineLevel="0" collapsed="false">
      <c r="A50" s="11" t="s">
        <v>58</v>
      </c>
      <c r="B50" s="0" t="n">
        <v>0</v>
      </c>
      <c r="C50" s="0" t="s">
        <v>17</v>
      </c>
      <c r="D50" s="0" t="n">
        <v>16</v>
      </c>
      <c r="E50" s="0" t="n">
        <v>2853</v>
      </c>
      <c r="F50" s="0" t="n">
        <v>317</v>
      </c>
      <c r="G50" s="0" t="n">
        <f aca="false">E50/F50</f>
        <v>9</v>
      </c>
      <c r="H50" s="2" t="n">
        <v>7897562213107</v>
      </c>
      <c r="I50" s="12" t="s">
        <v>99</v>
      </c>
      <c r="J50" s="13" t="n">
        <v>0</v>
      </c>
      <c r="K50" s="13" t="n">
        <v>260</v>
      </c>
      <c r="L50" s="13" t="n">
        <v>14</v>
      </c>
      <c r="M50" s="0" t="n">
        <f aca="false">SUM(J50:L50)</f>
        <v>274</v>
      </c>
      <c r="N50" s="14" t="n">
        <f aca="false">M50*G50</f>
        <v>2466</v>
      </c>
    </row>
    <row r="51" customFormat="false" ht="18.55" hidden="false" customHeight="false" outlineLevel="0" collapsed="false">
      <c r="A51" s="11" t="s">
        <v>58</v>
      </c>
      <c r="B51" s="0" t="n">
        <v>0</v>
      </c>
      <c r="C51" s="0" t="s">
        <v>17</v>
      </c>
      <c r="D51" s="0" t="n">
        <v>16</v>
      </c>
      <c r="E51" s="0" t="n">
        <v>8100</v>
      </c>
      <c r="F51" s="0" t="n">
        <v>1200</v>
      </c>
      <c r="G51" s="0" t="n">
        <f aca="false">E51/F51</f>
        <v>6.75</v>
      </c>
      <c r="H51" s="2" t="n">
        <v>0</v>
      </c>
      <c r="I51" s="12" t="s">
        <v>100</v>
      </c>
      <c r="J51" s="13" t="n">
        <v>0</v>
      </c>
      <c r="K51" s="13" t="n">
        <v>2628</v>
      </c>
      <c r="L51" s="13" t="n">
        <v>0</v>
      </c>
      <c r="M51" s="0" t="n">
        <f aca="false">SUM(J51:L51)</f>
        <v>2628</v>
      </c>
      <c r="N51" s="14" t="n">
        <f aca="false">M51*G51</f>
        <v>17739</v>
      </c>
    </row>
    <row r="52" customFormat="false" ht="18.55" hidden="false" customHeight="false" outlineLevel="0" collapsed="false">
      <c r="A52" s="11" t="s">
        <v>16</v>
      </c>
      <c r="B52" s="0" t="n">
        <v>0</v>
      </c>
      <c r="C52" s="0" t="s">
        <v>17</v>
      </c>
      <c r="D52" s="0" t="n">
        <v>16</v>
      </c>
      <c r="E52" s="0" t="n">
        <v>1420.65</v>
      </c>
      <c r="F52" s="0" t="n">
        <v>451</v>
      </c>
      <c r="G52" s="0" t="n">
        <f aca="false">E52/F52</f>
        <v>3.15</v>
      </c>
      <c r="H52" s="2" t="n">
        <v>7891027121679</v>
      </c>
      <c r="I52" s="12" t="s">
        <v>101</v>
      </c>
      <c r="J52" s="13" t="n">
        <v>180</v>
      </c>
      <c r="K52" s="13" t="n">
        <v>0</v>
      </c>
      <c r="L52" s="13" t="n">
        <v>9</v>
      </c>
      <c r="M52" s="0" t="n">
        <f aca="false">SUM(J52:L52)</f>
        <v>189</v>
      </c>
      <c r="N52" s="14" t="n">
        <f aca="false">M52*G52</f>
        <v>595.35</v>
      </c>
    </row>
    <row r="53" customFormat="false" ht="18.55" hidden="false" customHeight="false" outlineLevel="0" collapsed="false">
      <c r="A53" s="11" t="s">
        <v>102</v>
      </c>
      <c r="B53" s="0" t="n">
        <v>9060758000190</v>
      </c>
      <c r="C53" s="0" t="s">
        <v>103</v>
      </c>
      <c r="D53" s="0" t="n">
        <v>26</v>
      </c>
      <c r="E53" s="0" t="n">
        <v>9</v>
      </c>
      <c r="F53" s="0" t="n">
        <v>10</v>
      </c>
      <c r="G53" s="0" t="n">
        <f aca="false">E53/F53</f>
        <v>0.9</v>
      </c>
      <c r="H53" s="2" t="n">
        <v>7899349144147</v>
      </c>
      <c r="I53" s="12" t="s">
        <v>104</v>
      </c>
      <c r="J53" s="13" t="n">
        <v>7</v>
      </c>
      <c r="K53" s="13" t="n">
        <v>0</v>
      </c>
      <c r="L53" s="13" t="n">
        <v>7</v>
      </c>
      <c r="M53" s="0" t="n">
        <f aca="false">SUM(J53:L53)</f>
        <v>14</v>
      </c>
      <c r="N53" s="14" t="n">
        <f aca="false">M53*G53</f>
        <v>12.6</v>
      </c>
    </row>
    <row r="54" customFormat="false" ht="18.55" hidden="false" customHeight="false" outlineLevel="0" collapsed="false">
      <c r="A54" s="11" t="s">
        <v>58</v>
      </c>
      <c r="B54" s="0" t="n">
        <v>0</v>
      </c>
      <c r="C54" s="0" t="s">
        <v>17</v>
      </c>
      <c r="D54" s="0" t="n">
        <v>16</v>
      </c>
      <c r="E54" s="0" t="n">
        <v>416.1</v>
      </c>
      <c r="F54" s="0" t="n">
        <v>19</v>
      </c>
      <c r="G54" s="0" t="n">
        <f aca="false">E54/F54</f>
        <v>21.9</v>
      </c>
      <c r="H54" s="2" t="n">
        <v>12070900063389</v>
      </c>
      <c r="I54" s="12" t="s">
        <v>105</v>
      </c>
      <c r="J54" s="13" t="n">
        <v>0</v>
      </c>
      <c r="K54" s="13" t="n">
        <v>0</v>
      </c>
      <c r="L54" s="13" t="n">
        <v>0</v>
      </c>
      <c r="M54" s="0" t="n">
        <f aca="false">SUM(J54:L54)</f>
        <v>0</v>
      </c>
      <c r="N54" s="14" t="n">
        <f aca="false">M54*G54</f>
        <v>0</v>
      </c>
    </row>
    <row r="55" customFormat="false" ht="18.55" hidden="false" customHeight="false" outlineLevel="0" collapsed="false">
      <c r="A55" s="11" t="s">
        <v>58</v>
      </c>
      <c r="B55" s="0" t="n">
        <v>0</v>
      </c>
      <c r="C55" s="0" t="s">
        <v>17</v>
      </c>
      <c r="D55" s="0" t="n">
        <v>24</v>
      </c>
      <c r="E55" s="0" t="n">
        <v>100</v>
      </c>
      <c r="F55" s="0" t="n">
        <v>1</v>
      </c>
      <c r="G55" s="0" t="n">
        <f aca="false">E55/F55</f>
        <v>100</v>
      </c>
      <c r="H55" s="2" t="n">
        <v>0</v>
      </c>
      <c r="I55" s="12" t="s">
        <v>106</v>
      </c>
      <c r="J55" s="13" t="n">
        <v>5</v>
      </c>
      <c r="K55" s="13" t="n">
        <v>0</v>
      </c>
      <c r="L55" s="13" t="n">
        <v>0</v>
      </c>
      <c r="M55" s="0" t="n">
        <f aca="false">SUM(J55:L55)</f>
        <v>5</v>
      </c>
      <c r="N55" s="14" t="n">
        <f aca="false">M55*G55</f>
        <v>500</v>
      </c>
    </row>
    <row r="56" customFormat="false" ht="18.55" hidden="false" customHeight="false" outlineLevel="0" collapsed="false">
      <c r="A56" s="11" t="s">
        <v>107</v>
      </c>
      <c r="B56" s="0" t="n">
        <v>0</v>
      </c>
      <c r="C56" s="0" t="s">
        <v>108</v>
      </c>
      <c r="D56" s="0" t="n">
        <v>16</v>
      </c>
      <c r="E56" s="0" t="n">
        <v>164</v>
      </c>
      <c r="F56" s="0" t="n">
        <v>50</v>
      </c>
      <c r="G56" s="0" t="n">
        <f aca="false">E56/F56</f>
        <v>3.28</v>
      </c>
      <c r="H56" s="2" t="n">
        <v>6952525804028</v>
      </c>
      <c r="I56" s="12" t="s">
        <v>109</v>
      </c>
      <c r="J56" s="13" t="n">
        <v>0</v>
      </c>
      <c r="K56" s="13" t="n">
        <v>0</v>
      </c>
      <c r="L56" s="13" t="n">
        <v>40</v>
      </c>
      <c r="M56" s="0" t="n">
        <f aca="false">SUM(J56:L56)</f>
        <v>40</v>
      </c>
      <c r="N56" s="14" t="n">
        <f aca="false">M56*G56</f>
        <v>131.2</v>
      </c>
    </row>
    <row r="57" customFormat="false" ht="18.55" hidden="false" customHeight="false" outlineLevel="0" collapsed="false">
      <c r="A57" s="11" t="s">
        <v>58</v>
      </c>
      <c r="B57" s="0" t="n">
        <v>0</v>
      </c>
      <c r="C57" s="0" t="s">
        <v>17</v>
      </c>
      <c r="D57" s="0" t="n">
        <v>24</v>
      </c>
      <c r="E57" s="0" t="n">
        <v>12</v>
      </c>
      <c r="F57" s="0" t="n">
        <v>1</v>
      </c>
      <c r="G57" s="0" t="n">
        <f aca="false">E57/F57</f>
        <v>12</v>
      </c>
      <c r="H57" s="2" t="n">
        <v>0</v>
      </c>
      <c r="I57" s="12" t="s">
        <v>110</v>
      </c>
      <c r="J57" s="13" t="n">
        <v>19</v>
      </c>
      <c r="K57" s="13" t="n">
        <v>0</v>
      </c>
      <c r="L57" s="13" t="n">
        <v>0</v>
      </c>
      <c r="M57" s="0" t="n">
        <f aca="false">SUM(J57:L57)</f>
        <v>19</v>
      </c>
      <c r="N57" s="14" t="n">
        <f aca="false">M57*G57</f>
        <v>228</v>
      </c>
    </row>
    <row r="58" customFormat="false" ht="18.55" hidden="false" customHeight="false" outlineLevel="0" collapsed="false">
      <c r="A58" s="11" t="s">
        <v>58</v>
      </c>
      <c r="B58" s="0" t="n">
        <v>0</v>
      </c>
      <c r="C58" s="0" t="s">
        <v>17</v>
      </c>
      <c r="D58" s="0" t="n">
        <v>24</v>
      </c>
      <c r="E58" s="0" t="n">
        <v>16</v>
      </c>
      <c r="F58" s="0" t="n">
        <v>16</v>
      </c>
      <c r="G58" s="0" t="n">
        <f aca="false">E58/F58</f>
        <v>1</v>
      </c>
      <c r="H58" s="2" t="n">
        <v>0</v>
      </c>
      <c r="I58" s="12" t="s">
        <v>111</v>
      </c>
      <c r="J58" s="13" t="n">
        <v>15</v>
      </c>
      <c r="K58" s="13" t="n">
        <v>0</v>
      </c>
      <c r="L58" s="13" t="n">
        <v>0</v>
      </c>
      <c r="M58" s="0" t="n">
        <f aca="false">SUM(J58:L58)</f>
        <v>15</v>
      </c>
      <c r="N58" s="14" t="n">
        <f aca="false">M58*G58</f>
        <v>15</v>
      </c>
    </row>
    <row r="59" customFormat="false" ht="18.55" hidden="false" customHeight="false" outlineLevel="0" collapsed="false">
      <c r="A59" s="11" t="s">
        <v>112</v>
      </c>
      <c r="B59" s="0" t="n">
        <v>2430360000159</v>
      </c>
      <c r="C59" s="0" t="s">
        <v>113</v>
      </c>
      <c r="D59" s="0" t="n">
        <v>26</v>
      </c>
      <c r="E59" s="0" t="n">
        <v>130</v>
      </c>
      <c r="F59" s="0" t="n">
        <v>100</v>
      </c>
      <c r="G59" s="0" t="n">
        <f aca="false">E59/F59</f>
        <v>1.3</v>
      </c>
      <c r="H59" s="2" t="n">
        <v>0</v>
      </c>
      <c r="I59" s="12" t="s">
        <v>114</v>
      </c>
      <c r="J59" s="13" t="n">
        <v>30</v>
      </c>
      <c r="K59" s="13" t="n">
        <v>0</v>
      </c>
      <c r="L59" s="13" t="n">
        <v>0</v>
      </c>
      <c r="M59" s="0" t="n">
        <f aca="false">SUM(J59:L59)</f>
        <v>30</v>
      </c>
      <c r="N59" s="14" t="n">
        <f aca="false">M59*G59</f>
        <v>39</v>
      </c>
    </row>
    <row r="60" customFormat="false" ht="18.55" hidden="false" customHeight="false" outlineLevel="0" collapsed="false">
      <c r="A60" s="11" t="s">
        <v>70</v>
      </c>
      <c r="B60" s="0" t="n">
        <v>7048323000102</v>
      </c>
      <c r="C60" s="0" t="s">
        <v>115</v>
      </c>
      <c r="D60" s="0" t="n">
        <v>16</v>
      </c>
      <c r="E60" s="0" t="n">
        <v>2970</v>
      </c>
      <c r="F60" s="0" t="n">
        <f aca="false">20*110</f>
        <v>2200</v>
      </c>
      <c r="G60" s="0" t="n">
        <f aca="false">E60/F60</f>
        <v>1.35</v>
      </c>
      <c r="H60" s="2" t="n">
        <v>70330129627</v>
      </c>
      <c r="I60" s="12" t="s">
        <v>116</v>
      </c>
      <c r="J60" s="13" t="n">
        <v>750</v>
      </c>
      <c r="K60" s="13" t="n">
        <v>0</v>
      </c>
      <c r="L60" s="13" t="n">
        <v>0</v>
      </c>
      <c r="M60" s="0" t="n">
        <f aca="false">SUM(J60:L60)</f>
        <v>750</v>
      </c>
      <c r="N60" s="14" t="n">
        <f aca="false">M60*G60</f>
        <v>1012.5</v>
      </c>
    </row>
    <row r="61" customFormat="false" ht="18.55" hidden="false" customHeight="false" outlineLevel="0" collapsed="false">
      <c r="A61" s="11" t="s">
        <v>70</v>
      </c>
      <c r="B61" s="0" t="n">
        <v>7048323000102</v>
      </c>
      <c r="C61" s="0" t="s">
        <v>71</v>
      </c>
      <c r="D61" s="0" t="n">
        <v>16</v>
      </c>
      <c r="E61" s="0" t="n">
        <v>540</v>
      </c>
      <c r="F61" s="0" t="n">
        <f aca="false">20*50</f>
        <v>1000</v>
      </c>
      <c r="G61" s="0" t="n">
        <f aca="false">E61/F61</f>
        <v>0.54</v>
      </c>
      <c r="H61" s="2" t="n">
        <v>70330129634</v>
      </c>
      <c r="I61" s="12" t="s">
        <v>117</v>
      </c>
      <c r="J61" s="13" t="n">
        <v>0</v>
      </c>
      <c r="K61" s="13" t="n">
        <v>0</v>
      </c>
      <c r="L61" s="13" t="n">
        <v>50</v>
      </c>
      <c r="M61" s="0" t="n">
        <f aca="false">SUM(J61:L61)</f>
        <v>50</v>
      </c>
      <c r="N61" s="14" t="n">
        <f aca="false">M61*G61</f>
        <v>27</v>
      </c>
    </row>
    <row r="62" s="15" customFormat="true" ht="18.55" hidden="false" customHeight="false" outlineLevel="0" collapsed="false">
      <c r="A62" s="11" t="s">
        <v>70</v>
      </c>
      <c r="B62" s="0" t="n">
        <v>7048323000102</v>
      </c>
      <c r="C62" s="15" t="s">
        <v>115</v>
      </c>
      <c r="D62" s="15" t="n">
        <v>16</v>
      </c>
      <c r="E62" s="15" t="n">
        <v>2970</v>
      </c>
      <c r="F62" s="15" t="n">
        <f aca="false">110*50</f>
        <v>5500</v>
      </c>
      <c r="G62" s="15" t="n">
        <f aca="false">E62/F62</f>
        <v>0.54</v>
      </c>
      <c r="H62" s="2" t="n">
        <v>70330129627</v>
      </c>
      <c r="I62" s="12" t="s">
        <v>118</v>
      </c>
      <c r="J62" s="13" t="n">
        <v>4650</v>
      </c>
      <c r="K62" s="13" t="n">
        <v>0</v>
      </c>
      <c r="L62" s="13" t="n">
        <v>447</v>
      </c>
      <c r="M62" s="0" t="n">
        <f aca="false">SUM(J62:L62)</f>
        <v>5097</v>
      </c>
      <c r="N62" s="14" t="n">
        <f aca="false">M62*G62</f>
        <v>2752.38</v>
      </c>
    </row>
    <row r="63" customFormat="false" ht="18.55" hidden="false" customHeight="false" outlineLevel="0" collapsed="false">
      <c r="A63" s="11" t="s">
        <v>70</v>
      </c>
      <c r="B63" s="0" t="n">
        <v>7048323000102</v>
      </c>
      <c r="C63" s="0" t="s">
        <v>115</v>
      </c>
      <c r="D63" s="0" t="n">
        <v>16</v>
      </c>
      <c r="E63" s="0" t="n">
        <v>540</v>
      </c>
      <c r="F63" s="0" t="n">
        <f aca="false">20*50</f>
        <v>1000</v>
      </c>
      <c r="G63" s="0" t="n">
        <f aca="false">E63/F63</f>
        <v>0.54</v>
      </c>
      <c r="H63" s="2" t="n">
        <v>70330129665</v>
      </c>
      <c r="I63" s="12" t="s">
        <v>119</v>
      </c>
      <c r="J63" s="13" t="n">
        <v>800</v>
      </c>
      <c r="K63" s="13" t="n">
        <v>0</v>
      </c>
      <c r="L63" s="13" t="n">
        <v>81</v>
      </c>
      <c r="M63" s="0" t="n">
        <f aca="false">SUM(J63:L63)</f>
        <v>881</v>
      </c>
      <c r="N63" s="14" t="n">
        <f aca="false">M63*G63</f>
        <v>475.74</v>
      </c>
    </row>
    <row r="64" customFormat="false" ht="18.55" hidden="false" customHeight="false" outlineLevel="0" collapsed="false">
      <c r="A64" s="11" t="s">
        <v>70</v>
      </c>
      <c r="B64" s="0" t="n">
        <v>7048323000102</v>
      </c>
      <c r="C64" s="0" t="s">
        <v>115</v>
      </c>
      <c r="D64" s="0" t="n">
        <v>16</v>
      </c>
      <c r="E64" s="0" t="n">
        <v>270</v>
      </c>
      <c r="F64" s="0" t="n">
        <f aca="false">10*50</f>
        <v>500</v>
      </c>
      <c r="G64" s="0" t="n">
        <f aca="false">E64/F64</f>
        <v>0.54</v>
      </c>
      <c r="H64" s="2" t="n">
        <v>7896572013899</v>
      </c>
      <c r="I64" s="12" t="s">
        <v>120</v>
      </c>
      <c r="J64" s="13" t="n">
        <v>1000</v>
      </c>
      <c r="K64" s="13" t="n">
        <v>0</v>
      </c>
      <c r="L64" s="13" t="n">
        <v>0</v>
      </c>
      <c r="M64" s="0" t="n">
        <f aca="false">SUM(J64:L64)</f>
        <v>1000</v>
      </c>
      <c r="N64" s="14" t="n">
        <f aca="false">M64*G64</f>
        <v>540</v>
      </c>
    </row>
    <row r="65" customFormat="false" ht="18.55" hidden="false" customHeight="false" outlineLevel="0" collapsed="false">
      <c r="A65" s="11" t="s">
        <v>70</v>
      </c>
      <c r="B65" s="0" t="n">
        <v>7048323000102</v>
      </c>
      <c r="C65" s="0" t="s">
        <v>71</v>
      </c>
      <c r="D65" s="0" t="n">
        <v>16</v>
      </c>
      <c r="E65" s="0" t="n">
        <v>575</v>
      </c>
      <c r="F65" s="0" t="n">
        <v>50</v>
      </c>
      <c r="G65" s="0" t="n">
        <f aca="false">E65/F65</f>
        <v>11.5</v>
      </c>
      <c r="H65" s="2" t="n">
        <v>7898906200326</v>
      </c>
      <c r="I65" s="12" t="s">
        <v>121</v>
      </c>
      <c r="J65" s="13" t="n">
        <v>0</v>
      </c>
      <c r="K65" s="13" t="n">
        <v>0</v>
      </c>
      <c r="L65" s="13" t="n">
        <v>13</v>
      </c>
      <c r="M65" s="0" t="n">
        <f aca="false">SUM(J65:L65)</f>
        <v>13</v>
      </c>
      <c r="N65" s="14" t="n">
        <f aca="false">M65*G65</f>
        <v>149.5</v>
      </c>
    </row>
    <row r="66" customFormat="false" ht="18.55" hidden="false" customHeight="false" outlineLevel="0" collapsed="false">
      <c r="A66" s="11" t="s">
        <v>122</v>
      </c>
      <c r="B66" s="0" t="n">
        <v>13181572000166</v>
      </c>
      <c r="C66" s="0" t="s">
        <v>123</v>
      </c>
      <c r="D66" s="0" t="n">
        <v>16</v>
      </c>
      <c r="E66" s="0" t="n">
        <v>3700</v>
      </c>
      <c r="F66" s="0" t="n">
        <v>2000</v>
      </c>
      <c r="G66" s="0" t="n">
        <f aca="false">E66/F66</f>
        <v>1.85</v>
      </c>
      <c r="H66" s="2" t="n">
        <v>7897185947823</v>
      </c>
      <c r="I66" s="12" t="s">
        <v>124</v>
      </c>
      <c r="J66" s="13" t="n">
        <v>864</v>
      </c>
      <c r="K66" s="13" t="n">
        <v>0</v>
      </c>
      <c r="L66" s="13" t="n">
        <v>91</v>
      </c>
      <c r="M66" s="0" t="n">
        <f aca="false">SUM(J66:L66)</f>
        <v>955</v>
      </c>
      <c r="N66" s="14" t="n">
        <f aca="false">M66*G66</f>
        <v>1766.75</v>
      </c>
    </row>
    <row r="67" customFormat="false" ht="18.55" hidden="false" customHeight="false" outlineLevel="0" collapsed="false">
      <c r="A67" s="11" t="s">
        <v>122</v>
      </c>
      <c r="B67" s="0" t="n">
        <v>13181572000166</v>
      </c>
      <c r="C67" s="0" t="s">
        <v>123</v>
      </c>
      <c r="D67" s="0" t="n">
        <v>16</v>
      </c>
      <c r="E67" s="0" t="n">
        <v>1497</v>
      </c>
      <c r="F67" s="0" t="n">
        <v>1000</v>
      </c>
      <c r="G67" s="0" t="n">
        <f aca="false">E67/F67</f>
        <v>1.497</v>
      </c>
      <c r="H67" s="2" t="n">
        <v>7897185947847</v>
      </c>
      <c r="I67" s="12" t="s">
        <v>125</v>
      </c>
      <c r="J67" s="13" t="n">
        <v>0</v>
      </c>
      <c r="K67" s="13" t="n">
        <v>0</v>
      </c>
      <c r="L67" s="13" t="n">
        <v>11</v>
      </c>
      <c r="M67" s="0" t="n">
        <f aca="false">SUM(J67:L67)</f>
        <v>11</v>
      </c>
      <c r="N67" s="14" t="n">
        <f aca="false">M67*G67</f>
        <v>16.467</v>
      </c>
    </row>
    <row r="68" customFormat="false" ht="18.55" hidden="false" customHeight="false" outlineLevel="0" collapsed="false">
      <c r="A68" s="11" t="s">
        <v>126</v>
      </c>
      <c r="B68" s="0" t="n">
        <v>813050000198</v>
      </c>
      <c r="C68" s="0" t="s">
        <v>127</v>
      </c>
      <c r="D68" s="0" t="n">
        <v>16</v>
      </c>
      <c r="E68" s="0" t="n">
        <v>267.48</v>
      </c>
      <c r="F68" s="0" t="n">
        <f aca="false">12*50</f>
        <v>600</v>
      </c>
      <c r="G68" s="0" t="n">
        <f aca="false">E68/F68</f>
        <v>0.4458</v>
      </c>
      <c r="H68" s="2" t="n">
        <v>7896619416010</v>
      </c>
      <c r="I68" s="12" t="s">
        <v>128</v>
      </c>
      <c r="J68" s="13" t="n">
        <v>3000</v>
      </c>
      <c r="K68" s="13" t="n">
        <v>0</v>
      </c>
      <c r="L68" s="13" t="n">
        <v>201</v>
      </c>
      <c r="M68" s="0" t="n">
        <f aca="false">SUM(J68:L68)</f>
        <v>3201</v>
      </c>
      <c r="N68" s="14" t="n">
        <f aca="false">M68*G68</f>
        <v>1427.0058</v>
      </c>
    </row>
    <row r="69" customFormat="false" ht="18.55" hidden="false" customHeight="false" outlineLevel="0" collapsed="false">
      <c r="A69" s="11" t="s">
        <v>126</v>
      </c>
      <c r="B69" s="0" t="n">
        <v>813050000198</v>
      </c>
      <c r="C69" s="0" t="s">
        <v>127</v>
      </c>
      <c r="D69" s="0" t="n">
        <v>16</v>
      </c>
      <c r="E69" s="0" t="n">
        <v>267.48</v>
      </c>
      <c r="F69" s="0" t="n">
        <f aca="false">12*50</f>
        <v>600</v>
      </c>
      <c r="G69" s="0" t="n">
        <f aca="false">E69/F69</f>
        <v>0.4458</v>
      </c>
      <c r="H69" s="2" t="n">
        <v>7896619416003</v>
      </c>
      <c r="I69" s="12" t="s">
        <v>129</v>
      </c>
      <c r="J69" s="13" t="n">
        <v>800</v>
      </c>
      <c r="K69" s="13" t="n">
        <v>0</v>
      </c>
      <c r="L69" s="13" t="n">
        <v>0</v>
      </c>
      <c r="M69" s="0" t="n">
        <f aca="false">SUM(J69:L69)</f>
        <v>800</v>
      </c>
      <c r="N69" s="14" t="n">
        <f aca="false">M69*G69</f>
        <v>356.64</v>
      </c>
    </row>
    <row r="70" customFormat="false" ht="18.55" hidden="false" customHeight="false" outlineLevel="0" collapsed="false">
      <c r="A70" s="11" t="s">
        <v>126</v>
      </c>
      <c r="B70" s="0" t="n">
        <v>813050000198</v>
      </c>
      <c r="C70" s="0" t="s">
        <v>127</v>
      </c>
      <c r="D70" s="0" t="n">
        <v>16</v>
      </c>
      <c r="E70" s="0" t="n">
        <v>267.48</v>
      </c>
      <c r="F70" s="0" t="n">
        <f aca="false">12*50</f>
        <v>600</v>
      </c>
      <c r="G70" s="0" t="n">
        <f aca="false">E70/F70</f>
        <v>0.4458</v>
      </c>
      <c r="H70" s="2" t="n">
        <v>7896619416027</v>
      </c>
      <c r="I70" s="12" t="s">
        <v>130</v>
      </c>
      <c r="J70" s="13" t="n">
        <v>4600</v>
      </c>
      <c r="K70" s="13" t="n">
        <v>0</v>
      </c>
      <c r="L70" s="13" t="n">
        <v>24</v>
      </c>
      <c r="M70" s="0" t="n">
        <f aca="false">SUM(J70:L70)</f>
        <v>4624</v>
      </c>
      <c r="N70" s="14" t="n">
        <f aca="false">M70*G70</f>
        <v>2061.3792</v>
      </c>
    </row>
    <row r="71" customFormat="false" ht="18.55" hidden="false" customHeight="false" outlineLevel="0" collapsed="false">
      <c r="A71" s="11" t="s">
        <v>34</v>
      </c>
      <c r="B71" s="0" t="n">
        <v>24005316000134</v>
      </c>
      <c r="C71" s="0" t="s">
        <v>35</v>
      </c>
      <c r="D71" s="0" t="n">
        <v>16</v>
      </c>
      <c r="E71" s="0" t="n">
        <f aca="false">188.7+189</f>
        <v>377.7</v>
      </c>
      <c r="F71" s="0" t="n">
        <f aca="false">20*100</f>
        <v>2000</v>
      </c>
      <c r="G71" s="0" t="n">
        <f aca="false">E71/F71</f>
        <v>0.18885</v>
      </c>
      <c r="H71" s="2" t="n">
        <v>7896452807587</v>
      </c>
      <c r="I71" s="12" t="s">
        <v>131</v>
      </c>
      <c r="J71" s="13" t="n">
        <v>2000</v>
      </c>
      <c r="K71" s="13" t="n">
        <v>0</v>
      </c>
      <c r="L71" s="13" t="n">
        <v>1</v>
      </c>
      <c r="M71" s="0" t="n">
        <f aca="false">SUM(J71:L71)</f>
        <v>2001</v>
      </c>
      <c r="N71" s="14" t="n">
        <f aca="false">M71*G71</f>
        <v>377.88885</v>
      </c>
    </row>
    <row r="72" customFormat="false" ht="18.55" hidden="false" customHeight="false" outlineLevel="0" collapsed="false">
      <c r="A72" s="11" t="s">
        <v>132</v>
      </c>
      <c r="B72" s="0" t="n">
        <v>10210196000100</v>
      </c>
      <c r="C72" s="0" t="s">
        <v>133</v>
      </c>
      <c r="D72" s="0" t="n">
        <v>150</v>
      </c>
      <c r="E72" s="0" t="n">
        <v>5700</v>
      </c>
      <c r="F72" s="0" t="n">
        <v>100</v>
      </c>
      <c r="G72" s="0" t="n">
        <f aca="false">E72/F72</f>
        <v>57</v>
      </c>
      <c r="H72" s="2" t="n">
        <v>0</v>
      </c>
      <c r="I72" s="12" t="s">
        <v>134</v>
      </c>
      <c r="J72" s="13" t="n">
        <v>0</v>
      </c>
      <c r="K72" s="13" t="n">
        <v>0</v>
      </c>
      <c r="L72" s="13" t="n">
        <v>21</v>
      </c>
      <c r="M72" s="0" t="n">
        <f aca="false">SUM(J72:L72)</f>
        <v>21</v>
      </c>
      <c r="N72" s="14" t="n">
        <f aca="false">M72*G72</f>
        <v>1197</v>
      </c>
    </row>
    <row r="73" customFormat="false" ht="18.55" hidden="false" customHeight="false" outlineLevel="0" collapsed="false">
      <c r="A73" s="11" t="s">
        <v>132</v>
      </c>
      <c r="B73" s="0" t="n">
        <v>10210196000100</v>
      </c>
      <c r="C73" s="0" t="s">
        <v>133</v>
      </c>
      <c r="D73" s="0" t="n">
        <v>17</v>
      </c>
      <c r="E73" s="0" t="n">
        <v>2500</v>
      </c>
      <c r="F73" s="0" t="n">
        <v>100</v>
      </c>
      <c r="G73" s="0" t="n">
        <f aca="false">E73/F73</f>
        <v>25</v>
      </c>
      <c r="H73" s="2" t="n">
        <v>0</v>
      </c>
      <c r="I73" s="12" t="s">
        <v>135</v>
      </c>
      <c r="J73" s="13" t="n">
        <v>0</v>
      </c>
      <c r="K73" s="13" t="n">
        <v>0</v>
      </c>
      <c r="L73" s="13" t="n">
        <v>69</v>
      </c>
      <c r="M73" s="0" t="n">
        <f aca="false">SUM(J73:L73)</f>
        <v>69</v>
      </c>
      <c r="N73" s="14" t="n">
        <f aca="false">M73*G73</f>
        <v>1725</v>
      </c>
    </row>
    <row r="74" customFormat="false" ht="18.55" hidden="false" customHeight="false" outlineLevel="0" collapsed="false">
      <c r="A74" s="11" t="s">
        <v>132</v>
      </c>
      <c r="B74" s="0" t="n">
        <v>10210196000100</v>
      </c>
      <c r="C74" s="0" t="s">
        <v>133</v>
      </c>
      <c r="D74" s="0" t="n">
        <v>17</v>
      </c>
      <c r="E74" s="0" t="n">
        <v>2500</v>
      </c>
      <c r="F74" s="0" t="n">
        <v>100</v>
      </c>
      <c r="G74" s="0" t="n">
        <f aca="false">E74/F74</f>
        <v>25</v>
      </c>
      <c r="H74" s="2" t="n">
        <v>0</v>
      </c>
      <c r="I74" s="12" t="s">
        <v>136</v>
      </c>
      <c r="J74" s="13" t="n">
        <v>0</v>
      </c>
      <c r="K74" s="13" t="n">
        <v>0</v>
      </c>
      <c r="L74" s="13" t="n">
        <v>93</v>
      </c>
      <c r="M74" s="0" t="n">
        <f aca="false">SUM(J74:L74)</f>
        <v>93</v>
      </c>
      <c r="N74" s="14" t="n">
        <f aca="false">M74*G74</f>
        <v>2325</v>
      </c>
    </row>
    <row r="75" customFormat="false" ht="18.55" hidden="false" customHeight="false" outlineLevel="0" collapsed="false">
      <c r="A75" s="11" t="s">
        <v>132</v>
      </c>
      <c r="B75" s="0" t="n">
        <v>10210196000100</v>
      </c>
      <c r="C75" s="0" t="s">
        <v>133</v>
      </c>
      <c r="D75" s="0" t="n">
        <v>17</v>
      </c>
      <c r="E75" s="0" t="n">
        <v>2500</v>
      </c>
      <c r="F75" s="0" t="n">
        <v>100</v>
      </c>
      <c r="G75" s="0" t="n">
        <f aca="false">E75/F75</f>
        <v>25</v>
      </c>
      <c r="H75" s="2" t="n">
        <v>0</v>
      </c>
      <c r="I75" s="12" t="s">
        <v>137</v>
      </c>
      <c r="J75" s="13" t="n">
        <v>0</v>
      </c>
      <c r="K75" s="13" t="n">
        <v>0</v>
      </c>
      <c r="L75" s="13" t="n">
        <v>52</v>
      </c>
      <c r="M75" s="0" t="n">
        <f aca="false">SUM(J75:L75)</f>
        <v>52</v>
      </c>
      <c r="N75" s="14" t="n">
        <f aca="false">M75*G75</f>
        <v>1300</v>
      </c>
    </row>
    <row r="76" customFormat="false" ht="18.55" hidden="false" customHeight="false" outlineLevel="0" collapsed="false">
      <c r="A76" s="11" t="s">
        <v>58</v>
      </c>
      <c r="B76" s="0" t="n">
        <v>0</v>
      </c>
      <c r="C76" s="0" t="s">
        <v>17</v>
      </c>
      <c r="D76" s="0" t="n">
        <v>16</v>
      </c>
      <c r="E76" s="0" t="n">
        <v>16</v>
      </c>
      <c r="F76" s="0" t="n">
        <v>71.6</v>
      </c>
      <c r="G76" s="0" t="n">
        <f aca="false">E76/F76</f>
        <v>0.223463687150838</v>
      </c>
      <c r="H76" s="2" t="n">
        <v>0</v>
      </c>
      <c r="I76" s="12" t="s">
        <v>138</v>
      </c>
      <c r="J76" s="13" t="n">
        <v>13</v>
      </c>
      <c r="K76" s="13" t="n">
        <v>0</v>
      </c>
      <c r="L76" s="13" t="n">
        <v>0</v>
      </c>
      <c r="M76" s="0" t="n">
        <f aca="false">SUM(J76:L76)</f>
        <v>13</v>
      </c>
      <c r="N76" s="14" t="n">
        <f aca="false">M76*G76</f>
        <v>2.90502793296089</v>
      </c>
    </row>
    <row r="77" customFormat="false" ht="18.55" hidden="false" customHeight="false" outlineLevel="0" collapsed="false">
      <c r="A77" s="11" t="s">
        <v>58</v>
      </c>
      <c r="B77" s="0" t="n">
        <v>0</v>
      </c>
      <c r="C77" s="0" t="s">
        <v>17</v>
      </c>
      <c r="D77" s="0" t="n">
        <v>16</v>
      </c>
      <c r="E77" s="0" t="n">
        <v>5</v>
      </c>
      <c r="F77" s="0" t="n">
        <v>145</v>
      </c>
      <c r="G77" s="0" t="n">
        <f aca="false">E77/F77</f>
        <v>0.0344827586206897</v>
      </c>
      <c r="H77" s="2" t="n">
        <v>0</v>
      </c>
      <c r="I77" s="12" t="s">
        <v>139</v>
      </c>
      <c r="J77" s="13" t="n">
        <v>0</v>
      </c>
      <c r="K77" s="13" t="n">
        <v>0</v>
      </c>
      <c r="L77" s="13" t="n">
        <v>3</v>
      </c>
      <c r="M77" s="0" t="n">
        <f aca="false">SUM(J77:L77)</f>
        <v>3</v>
      </c>
      <c r="N77" s="14" t="n">
        <f aca="false">M77*G77</f>
        <v>0.103448275862069</v>
      </c>
    </row>
    <row r="78" customFormat="false" ht="18.55" hidden="false" customHeight="false" outlineLevel="0" collapsed="false">
      <c r="A78" s="11" t="s">
        <v>58</v>
      </c>
      <c r="B78" s="0" t="n">
        <v>0</v>
      </c>
      <c r="C78" s="0" t="s">
        <v>17</v>
      </c>
      <c r="D78" s="0" t="n">
        <v>16</v>
      </c>
      <c r="E78" s="0" t="n">
        <v>0</v>
      </c>
      <c r="F78" s="0" t="n">
        <v>1</v>
      </c>
      <c r="G78" s="0" t="n">
        <f aca="false">E78/F78</f>
        <v>0</v>
      </c>
      <c r="H78" s="2" t="n">
        <v>0</v>
      </c>
      <c r="I78" s="12" t="s">
        <v>140</v>
      </c>
      <c r="J78" s="13" t="n">
        <v>0</v>
      </c>
      <c r="K78" s="13" t="n">
        <v>0</v>
      </c>
      <c r="L78" s="13" t="n">
        <v>7</v>
      </c>
      <c r="M78" s="0" t="n">
        <f aca="false">SUM(J78:L78)</f>
        <v>7</v>
      </c>
      <c r="N78" s="14" t="n">
        <f aca="false">M78*G78</f>
        <v>0</v>
      </c>
    </row>
    <row r="79" customFormat="false" ht="18.55" hidden="false" customHeight="false" outlineLevel="0" collapsed="false">
      <c r="A79" s="11" t="s">
        <v>141</v>
      </c>
      <c r="B79" s="0" t="n">
        <v>6514919770</v>
      </c>
      <c r="C79" s="0" t="s">
        <v>142</v>
      </c>
      <c r="D79" s="0" t="n">
        <v>17</v>
      </c>
      <c r="E79" s="0" t="n">
        <v>1850</v>
      </c>
      <c r="F79" s="0" t="n">
        <v>10</v>
      </c>
      <c r="G79" s="0" t="n">
        <f aca="false">E79/F79</f>
        <v>185</v>
      </c>
      <c r="H79" s="2" t="n">
        <v>635753624663</v>
      </c>
      <c r="I79" s="12" t="s">
        <v>143</v>
      </c>
      <c r="J79" s="13" t="n">
        <v>6</v>
      </c>
      <c r="K79" s="13" t="n">
        <v>0</v>
      </c>
      <c r="L79" s="13" t="n">
        <v>0</v>
      </c>
      <c r="M79" s="0" t="n">
        <f aca="false">SUM(J79:L79)</f>
        <v>6</v>
      </c>
      <c r="N79" s="14" t="n">
        <f aca="false">M79*G79</f>
        <v>1110</v>
      </c>
    </row>
    <row r="80" customFormat="false" ht="18.55" hidden="false" customHeight="false" outlineLevel="0" collapsed="false">
      <c r="A80" s="11" t="s">
        <v>144</v>
      </c>
      <c r="B80" s="0" t="n">
        <v>11901991000108</v>
      </c>
      <c r="C80" s="0" t="s">
        <v>145</v>
      </c>
      <c r="D80" s="0" t="n">
        <v>17</v>
      </c>
      <c r="E80" s="0" t="n">
        <v>1800</v>
      </c>
      <c r="F80" s="0" t="n">
        <v>60</v>
      </c>
      <c r="G80" s="0" t="n">
        <f aca="false">E80/F80</f>
        <v>30</v>
      </c>
      <c r="H80" s="2" t="n">
        <v>0</v>
      </c>
      <c r="I80" s="12" t="s">
        <v>146</v>
      </c>
      <c r="J80" s="13" t="n">
        <v>48</v>
      </c>
      <c r="K80" s="13" t="n">
        <v>0</v>
      </c>
      <c r="L80" s="13" t="n">
        <v>11</v>
      </c>
      <c r="M80" s="0" t="n">
        <f aca="false">SUM(J80:L80)</f>
        <v>59</v>
      </c>
      <c r="N80" s="14" t="n">
        <f aca="false">M80*G80</f>
        <v>1770</v>
      </c>
    </row>
    <row r="81" customFormat="false" ht="18.55" hidden="false" customHeight="false" outlineLevel="0" collapsed="false">
      <c r="A81" s="11" t="s">
        <v>132</v>
      </c>
      <c r="B81" s="0" t="n">
        <v>10210196000100</v>
      </c>
      <c r="C81" s="0" t="s">
        <v>133</v>
      </c>
      <c r="D81" s="0" t="n">
        <v>17</v>
      </c>
      <c r="E81" s="0" t="n">
        <v>2750</v>
      </c>
      <c r="F81" s="0" t="n">
        <v>50</v>
      </c>
      <c r="G81" s="0" t="n">
        <f aca="false">E81/F81</f>
        <v>55</v>
      </c>
      <c r="H81" s="2" t="n">
        <v>0</v>
      </c>
      <c r="I81" s="12" t="s">
        <v>147</v>
      </c>
      <c r="J81" s="13" t="n">
        <v>7</v>
      </c>
      <c r="K81" s="13" t="n">
        <v>0</v>
      </c>
      <c r="L81" s="13" t="n">
        <v>1</v>
      </c>
      <c r="M81" s="0" t="n">
        <f aca="false">SUM(J81:L81)</f>
        <v>8</v>
      </c>
      <c r="N81" s="14" t="n">
        <f aca="false">M81*G81</f>
        <v>440</v>
      </c>
    </row>
    <row r="82" customFormat="false" ht="18.55" hidden="false" customHeight="false" outlineLevel="0" collapsed="false">
      <c r="A82" s="11" t="s">
        <v>132</v>
      </c>
      <c r="B82" s="0" t="n">
        <v>10210196000100</v>
      </c>
      <c r="C82" s="0" t="s">
        <v>133</v>
      </c>
      <c r="D82" s="0" t="n">
        <v>17</v>
      </c>
      <c r="E82" s="0" t="n">
        <v>2750</v>
      </c>
      <c r="F82" s="0" t="n">
        <v>50</v>
      </c>
      <c r="G82" s="0" t="n">
        <f aca="false">E82/F82</f>
        <v>55</v>
      </c>
      <c r="H82" s="2" t="n">
        <v>0</v>
      </c>
      <c r="I82" s="12" t="s">
        <v>148</v>
      </c>
      <c r="J82" s="13" t="n">
        <v>8</v>
      </c>
      <c r="K82" s="13" t="n">
        <v>0</v>
      </c>
      <c r="L82" s="13" t="n">
        <v>1</v>
      </c>
      <c r="M82" s="0" t="n">
        <f aca="false">SUM(J82:L82)</f>
        <v>9</v>
      </c>
      <c r="N82" s="14" t="n">
        <f aca="false">M82*G82</f>
        <v>495</v>
      </c>
    </row>
    <row r="83" customFormat="false" ht="18.55" hidden="false" customHeight="false" outlineLevel="0" collapsed="false">
      <c r="A83" s="11" t="s">
        <v>132</v>
      </c>
      <c r="B83" s="0" t="n">
        <v>10210196000100</v>
      </c>
      <c r="C83" s="0" t="s">
        <v>133</v>
      </c>
      <c r="D83" s="0" t="n">
        <v>17</v>
      </c>
      <c r="E83" s="0" t="n">
        <v>2750</v>
      </c>
      <c r="F83" s="0" t="n">
        <v>50</v>
      </c>
      <c r="G83" s="0" t="n">
        <f aca="false">E83/F83</f>
        <v>55</v>
      </c>
      <c r="H83" s="2" t="n">
        <v>0</v>
      </c>
      <c r="I83" s="12" t="s">
        <v>149</v>
      </c>
      <c r="J83" s="13" t="n">
        <v>8</v>
      </c>
      <c r="K83" s="13" t="n">
        <v>0</v>
      </c>
      <c r="L83" s="13" t="n">
        <v>1</v>
      </c>
      <c r="M83" s="0" t="n">
        <f aca="false">SUM(J83:L83)</f>
        <v>9</v>
      </c>
      <c r="N83" s="14" t="n">
        <f aca="false">M83*G83</f>
        <v>495</v>
      </c>
    </row>
    <row r="84" customFormat="false" ht="18.55" hidden="false" customHeight="false" outlineLevel="0" collapsed="false">
      <c r="A84" s="11" t="s">
        <v>150</v>
      </c>
      <c r="B84" s="0" t="n">
        <v>3354613000115</v>
      </c>
      <c r="C84" s="0" t="s">
        <v>151</v>
      </c>
      <c r="D84" s="0" t="n">
        <v>17</v>
      </c>
      <c r="E84" s="0" t="n">
        <v>1947</v>
      </c>
      <c r="F84" s="0" t="n">
        <v>30</v>
      </c>
      <c r="G84" s="0" t="n">
        <f aca="false">E84/F84</f>
        <v>64.9</v>
      </c>
      <c r="H84" s="2" t="n">
        <v>0</v>
      </c>
      <c r="I84" s="12" t="s">
        <v>152</v>
      </c>
      <c r="J84" s="13" t="n">
        <v>24</v>
      </c>
      <c r="K84" s="13" t="n">
        <v>0</v>
      </c>
      <c r="L84" s="13" t="n">
        <v>6</v>
      </c>
      <c r="M84" s="0" t="n">
        <f aca="false">SUM(J84:L84)</f>
        <v>30</v>
      </c>
      <c r="N84" s="14" t="n">
        <f aca="false">M84*G84</f>
        <v>1947</v>
      </c>
    </row>
    <row r="85" customFormat="false" ht="18.55" hidden="false" customHeight="false" outlineLevel="0" collapsed="false">
      <c r="A85" s="11" t="s">
        <v>58</v>
      </c>
      <c r="B85" s="0" t="n">
        <v>0</v>
      </c>
      <c r="C85" s="0" t="s">
        <v>17</v>
      </c>
      <c r="D85" s="0" t="n">
        <v>16</v>
      </c>
      <c r="E85" s="0" t="n">
        <v>0</v>
      </c>
      <c r="F85" s="0" t="n">
        <v>1</v>
      </c>
      <c r="G85" s="0" t="n">
        <f aca="false">E85/F85</f>
        <v>0</v>
      </c>
      <c r="H85" s="2" t="n">
        <v>0</v>
      </c>
      <c r="I85" s="12" t="s">
        <v>153</v>
      </c>
      <c r="J85" s="13" t="n">
        <v>9</v>
      </c>
      <c r="K85" s="13" t="n">
        <v>0</v>
      </c>
      <c r="L85" s="13" t="n">
        <v>5</v>
      </c>
      <c r="M85" s="0" t="n">
        <f aca="false">SUM(J85:L85)</f>
        <v>14</v>
      </c>
      <c r="N85" s="14" t="n">
        <f aca="false">M85*G85</f>
        <v>0</v>
      </c>
    </row>
    <row r="86" customFormat="false" ht="18.55" hidden="false" customHeight="false" outlineLevel="0" collapsed="false">
      <c r="A86" s="11" t="s">
        <v>58</v>
      </c>
      <c r="B86" s="0" t="n">
        <v>0</v>
      </c>
      <c r="C86" s="0" t="s">
        <v>17</v>
      </c>
      <c r="D86" s="0" t="n">
        <v>16</v>
      </c>
      <c r="E86" s="0" t="n">
        <v>59.53</v>
      </c>
      <c r="F86" s="0" t="n">
        <v>1</v>
      </c>
      <c r="G86" s="0" t="n">
        <f aca="false">E86/F86</f>
        <v>59.53</v>
      </c>
      <c r="H86" s="2" t="n">
        <v>0</v>
      </c>
      <c r="I86" s="12" t="s">
        <v>154</v>
      </c>
      <c r="J86" s="13" t="n">
        <v>2</v>
      </c>
      <c r="K86" s="13" t="n">
        <v>0</v>
      </c>
      <c r="L86" s="13" t="n">
        <v>0</v>
      </c>
      <c r="M86" s="0" t="n">
        <f aca="false">SUM(J86:L86)</f>
        <v>2</v>
      </c>
      <c r="N86" s="14" t="n">
        <f aca="false">M86*G86</f>
        <v>119.06</v>
      </c>
    </row>
    <row r="87" customFormat="false" ht="18.55" hidden="false" customHeight="false" outlineLevel="0" collapsed="false">
      <c r="A87" s="11" t="s">
        <v>155</v>
      </c>
      <c r="B87" s="0" t="n">
        <v>6156242000155</v>
      </c>
      <c r="C87" s="0" t="s">
        <v>156</v>
      </c>
      <c r="D87" s="0" t="n">
        <v>17</v>
      </c>
      <c r="E87" s="0" t="n">
        <v>708</v>
      </c>
      <c r="F87" s="0" t="n">
        <v>10</v>
      </c>
      <c r="G87" s="0" t="n">
        <f aca="false">E87/F87</f>
        <v>70.8</v>
      </c>
      <c r="H87" s="2" t="n">
        <v>0</v>
      </c>
      <c r="I87" s="12" t="s">
        <v>157</v>
      </c>
      <c r="J87" s="13" t="n">
        <v>6</v>
      </c>
      <c r="K87" s="13" t="n">
        <v>0</v>
      </c>
      <c r="L87" s="13" t="n">
        <v>1</v>
      </c>
      <c r="M87" s="0" t="n">
        <f aca="false">SUM(J87:L87)</f>
        <v>7</v>
      </c>
      <c r="N87" s="14" t="n">
        <f aca="false">M87*G87</f>
        <v>495.6</v>
      </c>
    </row>
    <row r="88" customFormat="false" ht="18.55" hidden="false" customHeight="false" outlineLevel="0" collapsed="false">
      <c r="A88" s="11" t="s">
        <v>158</v>
      </c>
      <c r="B88" s="0" t="n">
        <v>2437893000117</v>
      </c>
      <c r="C88" s="0" t="s">
        <v>159</v>
      </c>
      <c r="D88" s="0" t="n">
        <v>17</v>
      </c>
      <c r="E88" s="0" t="n">
        <v>1040</v>
      </c>
      <c r="F88" s="0" t="n">
        <v>20</v>
      </c>
      <c r="G88" s="0" t="n">
        <f aca="false">E88/F88</f>
        <v>52</v>
      </c>
      <c r="H88" s="2" t="n">
        <v>0</v>
      </c>
      <c r="I88" s="12" t="s">
        <v>160</v>
      </c>
      <c r="J88" s="13" t="n">
        <v>15</v>
      </c>
      <c r="K88" s="13" t="n">
        <v>0</v>
      </c>
      <c r="L88" s="13" t="n">
        <v>4</v>
      </c>
      <c r="M88" s="0" t="n">
        <f aca="false">SUM(J88:L88)</f>
        <v>19</v>
      </c>
      <c r="N88" s="14" t="n">
        <f aca="false">M88*G88</f>
        <v>988</v>
      </c>
    </row>
    <row r="89" customFormat="false" ht="18.55" hidden="false" customHeight="false" outlineLevel="0" collapsed="false">
      <c r="A89" s="11" t="s">
        <v>58</v>
      </c>
      <c r="B89" s="0" t="n">
        <v>0</v>
      </c>
      <c r="C89" s="0" t="s">
        <v>17</v>
      </c>
      <c r="D89" s="0" t="n">
        <v>16</v>
      </c>
      <c r="E89" s="0" t="n">
        <v>897</v>
      </c>
      <c r="F89" s="0" t="n">
        <v>3</v>
      </c>
      <c r="G89" s="0" t="n">
        <f aca="false">E89/F89</f>
        <v>299</v>
      </c>
      <c r="H89" s="2" t="n">
        <v>0</v>
      </c>
      <c r="I89" s="12" t="s">
        <v>161</v>
      </c>
      <c r="J89" s="13" t="n">
        <v>0</v>
      </c>
      <c r="K89" s="13" t="n">
        <v>0</v>
      </c>
      <c r="L89" s="13" t="n">
        <v>3</v>
      </c>
      <c r="M89" s="0" t="n">
        <f aca="false">SUM(J89:L89)</f>
        <v>3</v>
      </c>
      <c r="N89" s="14" t="n">
        <f aca="false">M89*G89</f>
        <v>897</v>
      </c>
    </row>
    <row r="90" customFormat="false" ht="18.55" hidden="false" customHeight="false" outlineLevel="0" collapsed="false">
      <c r="A90" s="11" t="s">
        <v>150</v>
      </c>
      <c r="B90" s="0" t="n">
        <v>3354613000115</v>
      </c>
      <c r="C90" s="0" t="s">
        <v>162</v>
      </c>
      <c r="D90" s="0" t="n">
        <v>17</v>
      </c>
      <c r="E90" s="0" t="n">
        <v>506.85</v>
      </c>
      <c r="F90" s="0" t="n">
        <v>15</v>
      </c>
      <c r="G90" s="0" t="n">
        <f aca="false">E90/F90</f>
        <v>33.79</v>
      </c>
      <c r="H90" s="2" t="n">
        <v>0</v>
      </c>
      <c r="I90" s="12" t="s">
        <v>163</v>
      </c>
      <c r="J90" s="13" t="n">
        <v>0</v>
      </c>
      <c r="K90" s="13" t="n">
        <v>0</v>
      </c>
      <c r="L90" s="13" t="n">
        <v>4</v>
      </c>
      <c r="M90" s="0" t="n">
        <f aca="false">SUM(J90:L90)</f>
        <v>4</v>
      </c>
      <c r="N90" s="14" t="n">
        <f aca="false">M90*G90</f>
        <v>135.16</v>
      </c>
    </row>
    <row r="91" customFormat="false" ht="18.55" hidden="false" customHeight="false" outlineLevel="0" collapsed="false">
      <c r="A91" s="11" t="s">
        <v>58</v>
      </c>
      <c r="B91" s="0" t="n">
        <v>0</v>
      </c>
      <c r="C91" s="0" t="s">
        <v>17</v>
      </c>
      <c r="D91" s="0" t="n">
        <v>16</v>
      </c>
      <c r="E91" s="0" t="n">
        <v>2175</v>
      </c>
      <c r="F91" s="0" t="n">
        <v>87</v>
      </c>
      <c r="G91" s="0" t="n">
        <f aca="false">E91/F91</f>
        <v>25</v>
      </c>
      <c r="H91" s="2" t="n">
        <v>0</v>
      </c>
      <c r="I91" s="12" t="s">
        <v>164</v>
      </c>
      <c r="J91" s="13" t="n">
        <v>0</v>
      </c>
      <c r="K91" s="13" t="n">
        <v>0</v>
      </c>
      <c r="L91" s="13" t="n">
        <v>1</v>
      </c>
      <c r="M91" s="0" t="n">
        <f aca="false">SUM(J91:L91)</f>
        <v>1</v>
      </c>
      <c r="N91" s="14" t="n">
        <f aca="false">M91*G91</f>
        <v>25</v>
      </c>
    </row>
    <row r="92" customFormat="false" ht="18.55" hidden="false" customHeight="false" outlineLevel="0" collapsed="false">
      <c r="A92" s="11" t="s">
        <v>58</v>
      </c>
      <c r="B92" s="0" t="n">
        <v>0</v>
      </c>
      <c r="C92" s="0" t="s">
        <v>17</v>
      </c>
      <c r="D92" s="0" t="n">
        <v>16</v>
      </c>
      <c r="E92" s="0" t="n">
        <v>1435</v>
      </c>
      <c r="F92" s="0" t="n">
        <v>41</v>
      </c>
      <c r="G92" s="0" t="n">
        <f aca="false">E92/F92</f>
        <v>35</v>
      </c>
      <c r="H92" s="2" t="n">
        <v>0</v>
      </c>
      <c r="I92" s="12" t="s">
        <v>165</v>
      </c>
      <c r="J92" s="13" t="n">
        <v>0</v>
      </c>
      <c r="K92" s="13" t="n">
        <v>0</v>
      </c>
      <c r="L92" s="13" t="n">
        <v>4</v>
      </c>
      <c r="M92" s="0" t="n">
        <f aca="false">SUM(J92:L92)</f>
        <v>4</v>
      </c>
      <c r="N92" s="14" t="n">
        <f aca="false">M92*G92</f>
        <v>140</v>
      </c>
    </row>
    <row r="93" customFormat="false" ht="18.55" hidden="false" customHeight="false" outlineLevel="0" collapsed="false">
      <c r="A93" s="11" t="s">
        <v>58</v>
      </c>
      <c r="B93" s="0" t="n">
        <v>0</v>
      </c>
      <c r="C93" s="0" t="s">
        <v>17</v>
      </c>
      <c r="D93" s="0" t="n">
        <v>16</v>
      </c>
      <c r="E93" s="0" t="n">
        <v>2725.8</v>
      </c>
      <c r="F93" s="0" t="n">
        <v>42</v>
      </c>
      <c r="G93" s="0" t="n">
        <f aca="false">E93/F93</f>
        <v>64.9</v>
      </c>
      <c r="H93" s="2" t="n">
        <v>0</v>
      </c>
      <c r="I93" s="12" t="s">
        <v>166</v>
      </c>
      <c r="J93" s="13" t="n">
        <v>0</v>
      </c>
      <c r="K93" s="13" t="n">
        <v>0</v>
      </c>
      <c r="L93" s="13" t="n">
        <v>1</v>
      </c>
      <c r="M93" s="0" t="n">
        <f aca="false">SUM(J93:L93)</f>
        <v>1</v>
      </c>
      <c r="N93" s="14" t="n">
        <f aca="false">M93*G93</f>
        <v>64.9</v>
      </c>
    </row>
    <row r="94" customFormat="false" ht="18.55" hidden="false" customHeight="false" outlineLevel="0" collapsed="false">
      <c r="A94" s="11" t="s">
        <v>58</v>
      </c>
      <c r="B94" s="0" t="n">
        <v>0</v>
      </c>
      <c r="C94" s="0" t="s">
        <v>17</v>
      </c>
      <c r="D94" s="0" t="n">
        <v>16</v>
      </c>
      <c r="E94" s="0" t="n">
        <v>439.27</v>
      </c>
      <c r="F94" s="0" t="n">
        <v>13</v>
      </c>
      <c r="G94" s="0" t="n">
        <f aca="false">E94/F94</f>
        <v>33.79</v>
      </c>
      <c r="H94" s="2" t="n">
        <v>0</v>
      </c>
      <c r="I94" s="12" t="s">
        <v>167</v>
      </c>
      <c r="J94" s="13" t="n">
        <v>0</v>
      </c>
      <c r="K94" s="13" t="n">
        <v>0</v>
      </c>
      <c r="L94" s="13" t="n">
        <v>7</v>
      </c>
      <c r="M94" s="0" t="n">
        <f aca="false">SUM(J94:L94)</f>
        <v>7</v>
      </c>
      <c r="N94" s="14" t="n">
        <f aca="false">M94*G94</f>
        <v>236.53</v>
      </c>
    </row>
    <row r="95" customFormat="false" ht="18.55" hidden="false" customHeight="false" outlineLevel="0" collapsed="false">
      <c r="A95" s="11" t="s">
        <v>31</v>
      </c>
      <c r="B95" s="0" t="n">
        <v>8978000190</v>
      </c>
      <c r="C95" s="0" t="s">
        <v>168</v>
      </c>
      <c r="D95" s="0" t="n">
        <v>16</v>
      </c>
      <c r="E95" s="0" t="n">
        <v>780</v>
      </c>
      <c r="F95" s="0" t="n">
        <v>1500</v>
      </c>
      <c r="G95" s="0" t="n">
        <f aca="false">E95/F95</f>
        <v>0.52</v>
      </c>
      <c r="H95" s="2" t="n">
        <v>7897294403937</v>
      </c>
      <c r="I95" s="12" t="s">
        <v>169</v>
      </c>
      <c r="J95" s="13" t="n">
        <v>1400</v>
      </c>
      <c r="K95" s="13" t="n">
        <v>0</v>
      </c>
      <c r="L95" s="13" t="n">
        <v>29</v>
      </c>
      <c r="M95" s="0" t="n">
        <f aca="false">SUM(J95:L95)</f>
        <v>1429</v>
      </c>
      <c r="N95" s="14" t="n">
        <f aca="false">M95*G95</f>
        <v>743.08</v>
      </c>
    </row>
    <row r="96" customFormat="false" ht="18.55" hidden="false" customHeight="false" outlineLevel="0" collapsed="false">
      <c r="A96" s="11" t="s">
        <v>63</v>
      </c>
      <c r="B96" s="0" t="n">
        <v>24005316000134</v>
      </c>
      <c r="C96" s="0" t="s">
        <v>170</v>
      </c>
      <c r="D96" s="0" t="n">
        <v>16</v>
      </c>
      <c r="E96" s="0" t="n">
        <v>175</v>
      </c>
      <c r="F96" s="0" t="n">
        <f aca="false">50*12</f>
        <v>600</v>
      </c>
      <c r="G96" s="0" t="n">
        <f aca="false">E96/F96</f>
        <v>0.291666666666667</v>
      </c>
      <c r="H96" s="2" t="n">
        <v>7898948807293</v>
      </c>
      <c r="I96" s="12" t="s">
        <v>171</v>
      </c>
      <c r="J96" s="13" t="n">
        <v>528</v>
      </c>
      <c r="K96" s="13" t="n">
        <v>0</v>
      </c>
      <c r="L96" s="13" t="n">
        <v>0</v>
      </c>
      <c r="M96" s="0" t="n">
        <f aca="false">SUM(J96:L96)</f>
        <v>528</v>
      </c>
      <c r="N96" s="14" t="n">
        <f aca="false">M96*G96</f>
        <v>154</v>
      </c>
    </row>
    <row r="97" customFormat="false" ht="18.55" hidden="false" customHeight="false" outlineLevel="0" collapsed="false">
      <c r="A97" s="11" t="s">
        <v>172</v>
      </c>
      <c r="B97" s="0" t="n">
        <v>18988405000145</v>
      </c>
      <c r="C97" s="0" t="s">
        <v>173</v>
      </c>
      <c r="D97" s="0" t="n">
        <v>17</v>
      </c>
      <c r="E97" s="0" t="n">
        <v>449.5</v>
      </c>
      <c r="F97" s="0" t="n">
        <f aca="false">50*1000</f>
        <v>50000</v>
      </c>
      <c r="G97" s="0" t="n">
        <f aca="false">E97/F97</f>
        <v>0.00899</v>
      </c>
      <c r="H97" s="2" t="n">
        <v>0</v>
      </c>
      <c r="I97" s="12" t="s">
        <v>174</v>
      </c>
      <c r="J97" s="13" t="n">
        <v>0</v>
      </c>
      <c r="K97" s="13" t="n">
        <v>0</v>
      </c>
      <c r="L97" s="13" t="n">
        <v>215</v>
      </c>
      <c r="M97" s="0" t="n">
        <f aca="false">SUM(J97:L97)</f>
        <v>215</v>
      </c>
      <c r="N97" s="14" t="n">
        <f aca="false">M97*G97</f>
        <v>1.93285</v>
      </c>
    </row>
    <row r="98" customFormat="false" ht="18.55" hidden="false" customHeight="false" outlineLevel="0" collapsed="false">
      <c r="A98" s="11" t="s">
        <v>58</v>
      </c>
      <c r="B98" s="0" t="n">
        <v>0</v>
      </c>
      <c r="C98" s="0" t="s">
        <v>17</v>
      </c>
      <c r="D98" s="0" t="n">
        <v>16</v>
      </c>
      <c r="E98" s="0" t="n">
        <v>93.5</v>
      </c>
      <c r="F98" s="0" t="n">
        <v>55</v>
      </c>
      <c r="G98" s="0" t="n">
        <f aca="false">E98/F98</f>
        <v>1.7</v>
      </c>
      <c r="H98" s="2" t="n">
        <v>7897693615535</v>
      </c>
      <c r="I98" s="12" t="s">
        <v>175</v>
      </c>
      <c r="J98" s="13" t="n">
        <v>180</v>
      </c>
      <c r="K98" s="13" t="n">
        <v>0</v>
      </c>
      <c r="L98" s="13" t="n">
        <v>12</v>
      </c>
      <c r="M98" s="0" t="n">
        <f aca="false">SUM(J98:L98)</f>
        <v>192</v>
      </c>
      <c r="N98" s="14" t="n">
        <f aca="false">M98*G98</f>
        <v>326.4</v>
      </c>
    </row>
    <row r="99" customFormat="false" ht="18.55" hidden="false" customHeight="false" outlineLevel="0" collapsed="false">
      <c r="A99" s="11" t="s">
        <v>58</v>
      </c>
      <c r="B99" s="0" t="n">
        <v>0</v>
      </c>
      <c r="C99" s="0" t="s">
        <v>17</v>
      </c>
      <c r="D99" s="0" t="n">
        <v>16</v>
      </c>
      <c r="E99" s="0" t="n">
        <v>3.99</v>
      </c>
      <c r="F99" s="0" t="n">
        <v>1</v>
      </c>
      <c r="G99" s="0" t="n">
        <f aca="false">E99/F99</f>
        <v>3.99</v>
      </c>
      <c r="H99" s="2" t="n">
        <v>7898936754110</v>
      </c>
      <c r="I99" s="12" t="s">
        <v>176</v>
      </c>
      <c r="J99" s="13" t="n">
        <v>50</v>
      </c>
      <c r="K99" s="13" t="n">
        <v>0</v>
      </c>
      <c r="L99" s="13" t="n">
        <v>0</v>
      </c>
      <c r="M99" s="0" t="n">
        <f aca="false">SUM(J99:L99)</f>
        <v>50</v>
      </c>
      <c r="N99" s="14" t="n">
        <f aca="false">M99*G99</f>
        <v>199.5</v>
      </c>
    </row>
    <row r="100" customFormat="false" ht="18.55" hidden="false" customHeight="false" outlineLevel="0" collapsed="false">
      <c r="A100" s="11" t="s">
        <v>45</v>
      </c>
      <c r="B100" s="0" t="n">
        <v>13970625000128</v>
      </c>
      <c r="C100" s="0" t="s">
        <v>46</v>
      </c>
      <c r="D100" s="0" t="n">
        <v>16</v>
      </c>
      <c r="E100" s="0" t="n">
        <v>57</v>
      </c>
      <c r="F100" s="0" t="n">
        <v>50</v>
      </c>
      <c r="G100" s="0" t="n">
        <f aca="false">E100/F100</f>
        <v>1.14</v>
      </c>
      <c r="H100" s="2" t="n">
        <v>0</v>
      </c>
      <c r="I100" s="12" t="s">
        <v>177</v>
      </c>
      <c r="J100" s="13" t="n">
        <v>548</v>
      </c>
      <c r="K100" s="13" t="n">
        <v>0</v>
      </c>
      <c r="L100" s="13" t="n">
        <v>0</v>
      </c>
      <c r="M100" s="0" t="n">
        <f aca="false">SUM(J100:L100)</f>
        <v>548</v>
      </c>
      <c r="N100" s="14" t="n">
        <f aca="false">M100*G100</f>
        <v>624.72</v>
      </c>
    </row>
    <row r="101" customFormat="false" ht="18.55" hidden="false" customHeight="false" outlineLevel="0" collapsed="false">
      <c r="A101" s="11" t="s">
        <v>31</v>
      </c>
      <c r="B101" s="0" t="n">
        <v>8978000190</v>
      </c>
      <c r="C101" s="0" t="s">
        <v>168</v>
      </c>
      <c r="D101" s="0" t="n">
        <v>16</v>
      </c>
      <c r="E101" s="0" t="n">
        <v>246</v>
      </c>
      <c r="F101" s="0" t="n">
        <v>200</v>
      </c>
      <c r="G101" s="0" t="n">
        <f aca="false">E101/F101</f>
        <v>1.23</v>
      </c>
      <c r="H101" s="2" t="n">
        <v>7898615920171</v>
      </c>
      <c r="I101" s="12" t="s">
        <v>178</v>
      </c>
      <c r="J101" s="13" t="n">
        <v>200</v>
      </c>
      <c r="K101" s="13" t="n">
        <v>0</v>
      </c>
      <c r="L101" s="13" t="n">
        <v>0</v>
      </c>
      <c r="M101" s="0" t="n">
        <f aca="false">SUM(J101:L101)</f>
        <v>200</v>
      </c>
      <c r="N101" s="14" t="n">
        <f aca="false">M101*G101</f>
        <v>246</v>
      </c>
    </row>
    <row r="102" customFormat="false" ht="18.55" hidden="false" customHeight="false" outlineLevel="0" collapsed="false">
      <c r="A102" s="11" t="s">
        <v>31</v>
      </c>
      <c r="B102" s="0" t="n">
        <v>8978000190</v>
      </c>
      <c r="C102" s="0" t="s">
        <v>168</v>
      </c>
      <c r="D102" s="0" t="n">
        <v>16</v>
      </c>
      <c r="E102" s="0" t="n">
        <v>248</v>
      </c>
      <c r="F102" s="0" t="n">
        <v>200</v>
      </c>
      <c r="G102" s="0" t="n">
        <f aca="false">E102/F102</f>
        <v>1.24</v>
      </c>
      <c r="H102" s="2" t="n">
        <v>7898615920010</v>
      </c>
      <c r="I102" s="12" t="s">
        <v>179</v>
      </c>
      <c r="J102" s="13" t="n">
        <v>200</v>
      </c>
      <c r="K102" s="13" t="n">
        <v>0</v>
      </c>
      <c r="L102" s="13" t="n">
        <v>0</v>
      </c>
      <c r="M102" s="0" t="n">
        <f aca="false">SUM(J102:L102)</f>
        <v>200</v>
      </c>
      <c r="N102" s="14" t="n">
        <f aca="false">M102*G102</f>
        <v>248</v>
      </c>
    </row>
    <row r="103" customFormat="false" ht="18.55" hidden="false" customHeight="false" outlineLevel="0" collapsed="false">
      <c r="A103" s="11" t="s">
        <v>58</v>
      </c>
      <c r="B103" s="0" t="n">
        <v>0</v>
      </c>
      <c r="C103" s="0" t="s">
        <v>17</v>
      </c>
      <c r="D103" s="0" t="n">
        <v>16</v>
      </c>
      <c r="E103" s="0" t="n">
        <v>3.99</v>
      </c>
      <c r="F103" s="0" t="n">
        <v>1</v>
      </c>
      <c r="G103" s="0" t="n">
        <f aca="false">E103/F103</f>
        <v>3.99</v>
      </c>
      <c r="H103" s="2" t="n">
        <v>7898173550094</v>
      </c>
      <c r="I103" s="12" t="s">
        <v>180</v>
      </c>
      <c r="J103" s="13" t="n">
        <v>70</v>
      </c>
      <c r="K103" s="13" t="n">
        <v>0</v>
      </c>
      <c r="L103" s="13" t="n">
        <v>0</v>
      </c>
      <c r="M103" s="0" t="n">
        <f aca="false">SUM(J103:L103)</f>
        <v>70</v>
      </c>
      <c r="N103" s="14" t="n">
        <f aca="false">M103*G103</f>
        <v>279.3</v>
      </c>
    </row>
    <row r="104" customFormat="false" ht="18.55" hidden="false" customHeight="false" outlineLevel="0" collapsed="false">
      <c r="A104" s="11" t="s">
        <v>31</v>
      </c>
      <c r="B104" s="0" t="n">
        <v>8978000190</v>
      </c>
      <c r="C104" s="0" t="s">
        <v>168</v>
      </c>
      <c r="D104" s="0" t="n">
        <v>16</v>
      </c>
      <c r="E104" s="0" t="n">
        <v>1158</v>
      </c>
      <c r="F104" s="0" t="n">
        <v>200</v>
      </c>
      <c r="G104" s="0" t="n">
        <f aca="false">E104/F104</f>
        <v>5.79</v>
      </c>
      <c r="H104" s="2" t="n">
        <v>7898173550032</v>
      </c>
      <c r="I104" s="12" t="s">
        <v>181</v>
      </c>
      <c r="J104" s="13" t="n">
        <v>50</v>
      </c>
      <c r="K104" s="13" t="n">
        <v>0</v>
      </c>
      <c r="L104" s="13" t="n">
        <v>0</v>
      </c>
      <c r="M104" s="0" t="n">
        <f aca="false">SUM(J104:L104)</f>
        <v>50</v>
      </c>
      <c r="N104" s="14" t="n">
        <f aca="false">M104*G104</f>
        <v>289.5</v>
      </c>
    </row>
    <row r="105" customFormat="false" ht="18.55" hidden="false" customHeight="false" outlineLevel="0" collapsed="false">
      <c r="A105" s="11" t="s">
        <v>45</v>
      </c>
      <c r="B105" s="0" t="n">
        <v>13970625000125</v>
      </c>
      <c r="C105" s="0" t="s">
        <v>46</v>
      </c>
      <c r="D105" s="0" t="n">
        <v>16</v>
      </c>
      <c r="E105" s="0" t="n">
        <v>57</v>
      </c>
      <c r="F105" s="0" t="n">
        <v>50</v>
      </c>
      <c r="G105" s="0" t="n">
        <f aca="false">E105/F105</f>
        <v>1.14</v>
      </c>
      <c r="H105" s="2" t="n">
        <v>7898033751586</v>
      </c>
      <c r="I105" s="12" t="s">
        <v>182</v>
      </c>
      <c r="J105" s="13" t="n">
        <v>25</v>
      </c>
      <c r="K105" s="13" t="n">
        <v>0</v>
      </c>
      <c r="L105" s="13" t="n">
        <v>0</v>
      </c>
      <c r="M105" s="0" t="n">
        <f aca="false">SUM(J105:L105)</f>
        <v>25</v>
      </c>
      <c r="N105" s="14" t="n">
        <f aca="false">M105*G105</f>
        <v>28.5</v>
      </c>
    </row>
    <row r="106" customFormat="false" ht="18.55" hidden="false" customHeight="false" outlineLevel="0" collapsed="false">
      <c r="A106" s="11" t="s">
        <v>28</v>
      </c>
      <c r="B106" s="0" t="n">
        <v>5075962000123</v>
      </c>
      <c r="C106" s="0" t="s">
        <v>29</v>
      </c>
      <c r="D106" s="0" t="n">
        <v>16</v>
      </c>
      <c r="E106" s="0" t="n">
        <v>165</v>
      </c>
      <c r="F106" s="0" t="n">
        <f aca="false">50*8</f>
        <v>400</v>
      </c>
      <c r="G106" s="0" t="n">
        <f aca="false">E106/F106</f>
        <v>0.4125</v>
      </c>
      <c r="H106" s="2" t="n">
        <v>7899150703779</v>
      </c>
      <c r="I106" s="12" t="s">
        <v>183</v>
      </c>
      <c r="J106" s="13" t="n">
        <v>1224</v>
      </c>
      <c r="K106" s="13" t="n">
        <v>0</v>
      </c>
      <c r="L106" s="13" t="n">
        <v>81</v>
      </c>
      <c r="M106" s="0" t="n">
        <f aca="false">SUM(J106:L106)</f>
        <v>1305</v>
      </c>
      <c r="N106" s="14" t="n">
        <f aca="false">M106*G106</f>
        <v>538.3125</v>
      </c>
    </row>
    <row r="107" customFormat="false" ht="18.55" hidden="false" customHeight="false" outlineLevel="0" collapsed="false">
      <c r="A107" s="11" t="s">
        <v>184</v>
      </c>
      <c r="B107" s="0" t="n">
        <v>50759620001223</v>
      </c>
      <c r="C107" s="0" t="s">
        <v>185</v>
      </c>
      <c r="D107" s="0" t="n">
        <v>16</v>
      </c>
      <c r="E107" s="0" t="n">
        <v>1530</v>
      </c>
      <c r="F107" s="0" t="n">
        <v>1800</v>
      </c>
      <c r="G107" s="0" t="n">
        <f aca="false">E107/F107</f>
        <v>0.85</v>
      </c>
      <c r="H107" s="2" t="n">
        <v>7898272660014</v>
      </c>
      <c r="I107" s="12" t="s">
        <v>186</v>
      </c>
      <c r="J107" s="13" t="n">
        <v>682</v>
      </c>
      <c r="K107" s="13" t="n">
        <v>0</v>
      </c>
      <c r="L107" s="13" t="n">
        <v>199</v>
      </c>
      <c r="M107" s="0" t="n">
        <f aca="false">SUM(J107:L107)</f>
        <v>881</v>
      </c>
      <c r="N107" s="14" t="n">
        <f aca="false">M107*G107</f>
        <v>748.85</v>
      </c>
    </row>
    <row r="108" customFormat="false" ht="18.55" hidden="false" customHeight="false" outlineLevel="0" collapsed="false">
      <c r="A108" s="11" t="s">
        <v>184</v>
      </c>
      <c r="B108" s="0" t="n">
        <v>50759620001223</v>
      </c>
      <c r="C108" s="0" t="s">
        <v>185</v>
      </c>
      <c r="D108" s="0" t="n">
        <v>16</v>
      </c>
      <c r="E108" s="0" t="n">
        <v>1800</v>
      </c>
      <c r="F108" s="0" t="n">
        <v>1000</v>
      </c>
      <c r="G108" s="0" t="n">
        <f aca="false">E108/F108</f>
        <v>1.8</v>
      </c>
      <c r="H108" s="2" t="s">
        <v>187</v>
      </c>
      <c r="I108" s="12" t="s">
        <v>188</v>
      </c>
      <c r="J108" s="13" t="n">
        <v>1610</v>
      </c>
      <c r="K108" s="13" t="n">
        <v>0</v>
      </c>
      <c r="L108" s="13" t="n">
        <v>39</v>
      </c>
      <c r="M108" s="0" t="n">
        <f aca="false">SUM(J108:L108)</f>
        <v>1649</v>
      </c>
      <c r="N108" s="14" t="n">
        <f aca="false">M108*G108</f>
        <v>2968.2</v>
      </c>
    </row>
    <row r="109" customFormat="false" ht="18.55" hidden="false" customHeight="false" outlineLevel="0" collapsed="false">
      <c r="A109" s="11" t="s">
        <v>189</v>
      </c>
      <c r="B109" s="0" t="n">
        <v>9480197000188</v>
      </c>
      <c r="C109" s="0" t="s">
        <v>190</v>
      </c>
      <c r="D109" s="0" t="n">
        <v>16</v>
      </c>
      <c r="E109" s="0" t="n">
        <v>199</v>
      </c>
      <c r="F109" s="0" t="n">
        <v>50</v>
      </c>
      <c r="G109" s="0" t="n">
        <f aca="false">E109/F109</f>
        <v>3.98</v>
      </c>
      <c r="H109" s="2" t="n">
        <v>7896303601005</v>
      </c>
      <c r="I109" s="12" t="s">
        <v>191</v>
      </c>
      <c r="J109" s="13" t="n">
        <v>0</v>
      </c>
      <c r="K109" s="13" t="n">
        <v>0</v>
      </c>
      <c r="L109" s="13" t="n">
        <v>22</v>
      </c>
      <c r="M109" s="0" t="n">
        <f aca="false">SUM(J109:L109)</f>
        <v>22</v>
      </c>
      <c r="N109" s="14" t="n">
        <f aca="false">M109*G109</f>
        <v>87.56</v>
      </c>
    </row>
    <row r="110" customFormat="false" ht="18.55" hidden="false" customHeight="false" outlineLevel="0" collapsed="false">
      <c r="A110" s="11" t="s">
        <v>58</v>
      </c>
      <c r="B110" s="0" t="n">
        <v>0</v>
      </c>
      <c r="C110" s="0" t="s">
        <v>17</v>
      </c>
      <c r="D110" s="0" t="n">
        <v>16</v>
      </c>
      <c r="E110" s="0" t="n">
        <v>9911.04</v>
      </c>
      <c r="F110" s="0" t="n">
        <v>174</v>
      </c>
      <c r="G110" s="0" t="n">
        <f aca="false">E110/F110</f>
        <v>56.96</v>
      </c>
      <c r="H110" s="2" t="n">
        <v>4007817550045</v>
      </c>
      <c r="I110" s="12" t="s">
        <v>192</v>
      </c>
      <c r="J110" s="13" t="n">
        <v>0</v>
      </c>
      <c r="K110" s="13" t="n">
        <v>0</v>
      </c>
      <c r="L110" s="13" t="n">
        <v>77</v>
      </c>
      <c r="M110" s="0" t="n">
        <f aca="false">SUM(J110:L110)</f>
        <v>77</v>
      </c>
      <c r="N110" s="14" t="n">
        <f aca="false">M110*G110</f>
        <v>4385.92</v>
      </c>
    </row>
    <row r="111" customFormat="false" ht="18.55" hidden="false" customHeight="false" outlineLevel="0" collapsed="false">
      <c r="A111" s="11" t="s">
        <v>172</v>
      </c>
      <c r="B111" s="0" t="n">
        <v>18988405000145</v>
      </c>
      <c r="C111" s="0" t="s">
        <v>173</v>
      </c>
      <c r="D111" s="0" t="n">
        <v>17</v>
      </c>
      <c r="E111" s="0" t="n">
        <v>449.5</v>
      </c>
      <c r="F111" s="0" t="n">
        <f aca="false">50*1000</f>
        <v>50000</v>
      </c>
      <c r="G111" s="0" t="n">
        <f aca="false">E111/F111</f>
        <v>0.00899</v>
      </c>
      <c r="H111" s="2" t="n">
        <v>0</v>
      </c>
      <c r="I111" s="12" t="s">
        <v>193</v>
      </c>
      <c r="J111" s="13" t="n">
        <v>0</v>
      </c>
      <c r="K111" s="13" t="n">
        <v>0</v>
      </c>
      <c r="L111" s="13" t="n">
        <v>123</v>
      </c>
      <c r="M111" s="0" t="n">
        <f aca="false">SUM(J111:L111)</f>
        <v>123</v>
      </c>
      <c r="N111" s="14" t="n">
        <f aca="false">M111*G111</f>
        <v>1.10577</v>
      </c>
    </row>
    <row r="112" customFormat="false" ht="18.55" hidden="false" customHeight="false" outlineLevel="0" collapsed="false">
      <c r="A112" s="11" t="s">
        <v>194</v>
      </c>
      <c r="B112" s="0" t="n">
        <v>12210110000167</v>
      </c>
      <c r="C112" s="0" t="s">
        <v>195</v>
      </c>
      <c r="D112" s="0" t="n">
        <v>21</v>
      </c>
      <c r="E112" s="0" t="n">
        <v>560</v>
      </c>
      <c r="F112" s="0" t="n">
        <v>500</v>
      </c>
      <c r="G112" s="0" t="n">
        <f aca="false">E112/F112</f>
        <v>1.12</v>
      </c>
      <c r="H112" s="2" t="n">
        <v>7898930340012</v>
      </c>
      <c r="I112" s="12" t="s">
        <v>196</v>
      </c>
      <c r="J112" s="13" t="n">
        <v>350</v>
      </c>
      <c r="K112" s="13" t="n">
        <v>0</v>
      </c>
      <c r="L112" s="13" t="n">
        <v>12</v>
      </c>
      <c r="M112" s="0" t="n">
        <f aca="false">SUM(J112:L112)</f>
        <v>362</v>
      </c>
      <c r="N112" s="14" t="n">
        <f aca="false">M112*G112</f>
        <v>405.44</v>
      </c>
    </row>
    <row r="113" s="15" customFormat="true" ht="18.55" hidden="false" customHeight="false" outlineLevel="0" collapsed="false">
      <c r="A113" s="11" t="s">
        <v>197</v>
      </c>
      <c r="B113" s="0" t="s">
        <v>198</v>
      </c>
      <c r="C113" s="15" t="s">
        <v>199</v>
      </c>
      <c r="D113" s="15" t="n">
        <v>21</v>
      </c>
      <c r="E113" s="15" t="n">
        <v>11833.5</v>
      </c>
      <c r="F113" s="15" t="n">
        <f aca="false">150*100</f>
        <v>15000</v>
      </c>
      <c r="G113" s="15" t="n">
        <f aca="false">E113/F113</f>
        <v>0.7889</v>
      </c>
      <c r="H113" s="2" t="n">
        <v>7896245000140</v>
      </c>
      <c r="I113" s="12" t="s">
        <v>200</v>
      </c>
      <c r="J113" s="13" t="n">
        <v>1525</v>
      </c>
      <c r="K113" s="13" t="n">
        <v>0</v>
      </c>
      <c r="L113" s="13" t="n">
        <v>79</v>
      </c>
      <c r="M113" s="0" t="n">
        <f aca="false">SUM(J113:L113)</f>
        <v>1604</v>
      </c>
      <c r="N113" s="14" t="n">
        <f aca="false">M113*G113</f>
        <v>1265.3956</v>
      </c>
    </row>
    <row r="114" customFormat="false" ht="18.55" hidden="false" customHeight="false" outlineLevel="0" collapsed="false">
      <c r="A114" s="11" t="s">
        <v>70</v>
      </c>
      <c r="B114" s="0" t="n">
        <v>7048323000102</v>
      </c>
      <c r="C114" s="0" t="s">
        <v>115</v>
      </c>
      <c r="D114" s="0" t="n">
        <v>16</v>
      </c>
      <c r="E114" s="0" t="n">
        <v>400</v>
      </c>
      <c r="F114" s="0" t="n">
        <v>100</v>
      </c>
      <c r="G114" s="0" t="n">
        <f aca="false">E114/F114</f>
        <v>4</v>
      </c>
      <c r="H114" s="2" t="n">
        <v>7899150702154</v>
      </c>
      <c r="I114" s="12" t="s">
        <v>201</v>
      </c>
      <c r="J114" s="13" t="n">
        <v>12</v>
      </c>
      <c r="K114" s="13" t="n">
        <v>0</v>
      </c>
      <c r="L114" s="13" t="n">
        <v>8</v>
      </c>
      <c r="M114" s="0" t="n">
        <f aca="false">SUM(J114:L114)</f>
        <v>20</v>
      </c>
      <c r="N114" s="14" t="n">
        <f aca="false">M114*G114</f>
        <v>80</v>
      </c>
    </row>
    <row r="115" customFormat="false" ht="18.55" hidden="false" customHeight="false" outlineLevel="0" collapsed="false">
      <c r="A115" s="11" t="s">
        <v>31</v>
      </c>
      <c r="B115" s="0" t="n">
        <v>8978000190</v>
      </c>
      <c r="C115" s="0" t="s">
        <v>168</v>
      </c>
      <c r="D115" s="0" t="n">
        <v>16</v>
      </c>
      <c r="E115" s="0" t="n">
        <v>745</v>
      </c>
      <c r="F115" s="0" t="n">
        <v>500</v>
      </c>
      <c r="G115" s="0" t="n">
        <f aca="false">E115/F115</f>
        <v>1.49</v>
      </c>
      <c r="H115" s="2" t="n">
        <v>7897254100401</v>
      </c>
      <c r="I115" s="12" t="s">
        <v>202</v>
      </c>
      <c r="J115" s="13" t="n">
        <v>396</v>
      </c>
      <c r="K115" s="13" t="n">
        <v>0</v>
      </c>
      <c r="L115" s="13" t="n">
        <v>0</v>
      </c>
      <c r="M115" s="0" t="n">
        <f aca="false">SUM(J115:L115)</f>
        <v>396</v>
      </c>
      <c r="N115" s="14" t="n">
        <f aca="false">M115*G115</f>
        <v>590.04</v>
      </c>
    </row>
    <row r="116" customFormat="false" ht="18.55" hidden="false" customHeight="false" outlineLevel="0" collapsed="false">
      <c r="A116" s="11" t="s">
        <v>203</v>
      </c>
      <c r="B116" s="0" t="n">
        <v>24005316000134</v>
      </c>
      <c r="C116" s="0" t="s">
        <v>35</v>
      </c>
      <c r="D116" s="0" t="n">
        <v>16</v>
      </c>
      <c r="E116" s="0" t="n">
        <v>70</v>
      </c>
      <c r="F116" s="0" t="n">
        <v>100</v>
      </c>
      <c r="G116" s="0" t="n">
        <f aca="false">E116/F116</f>
        <v>0.7</v>
      </c>
      <c r="H116" s="2" t="n">
        <v>0</v>
      </c>
      <c r="I116" s="12" t="s">
        <v>204</v>
      </c>
      <c r="J116" s="13" t="n">
        <v>12</v>
      </c>
      <c r="K116" s="13" t="n">
        <v>0</v>
      </c>
      <c r="L116" s="13" t="n">
        <v>8</v>
      </c>
      <c r="M116" s="0" t="n">
        <f aca="false">SUM(J116:L116)</f>
        <v>20</v>
      </c>
      <c r="N116" s="14" t="n">
        <f aca="false">M116*G116</f>
        <v>14</v>
      </c>
    </row>
    <row r="117" customFormat="false" ht="18.55" hidden="false" customHeight="false" outlineLevel="0" collapsed="false">
      <c r="A117" s="11" t="s">
        <v>102</v>
      </c>
      <c r="B117" s="0" t="n">
        <v>9060758000190</v>
      </c>
      <c r="C117" s="0" t="s">
        <v>103</v>
      </c>
      <c r="D117" s="0" t="n">
        <v>26</v>
      </c>
      <c r="E117" s="0" t="n">
        <v>128.57</v>
      </c>
      <c r="F117" s="0" t="n">
        <v>43</v>
      </c>
      <c r="G117" s="0" t="n">
        <f aca="false">E117/F117</f>
        <v>2.99</v>
      </c>
      <c r="H117" s="2" t="n">
        <v>0</v>
      </c>
      <c r="I117" s="12" t="s">
        <v>205</v>
      </c>
      <c r="J117" s="13" t="n">
        <v>0</v>
      </c>
      <c r="K117" s="13" t="n">
        <v>0</v>
      </c>
      <c r="L117" s="13" t="n">
        <v>12</v>
      </c>
      <c r="M117" s="0" t="n">
        <f aca="false">SUM(J117:L117)</f>
        <v>12</v>
      </c>
      <c r="N117" s="14" t="n">
        <f aca="false">M117*G117</f>
        <v>35.88</v>
      </c>
    </row>
    <row r="118" customFormat="false" ht="18.55" hidden="false" customHeight="false" outlineLevel="0" collapsed="false">
      <c r="A118" s="11" t="s">
        <v>206</v>
      </c>
      <c r="B118" s="0" t="n">
        <v>4896671000133</v>
      </c>
      <c r="C118" s="0" t="s">
        <v>207</v>
      </c>
      <c r="D118" s="0" t="n">
        <v>42</v>
      </c>
      <c r="E118" s="0" t="n">
        <v>74.75</v>
      </c>
      <c r="F118" s="0" t="n">
        <v>5</v>
      </c>
      <c r="G118" s="0" t="n">
        <f aca="false">E118/F118</f>
        <v>14.95</v>
      </c>
      <c r="H118" s="2" t="n">
        <v>7898159701397</v>
      </c>
      <c r="I118" s="12" t="s">
        <v>208</v>
      </c>
      <c r="J118" s="13" t="n">
        <v>12</v>
      </c>
      <c r="K118" s="13" t="n">
        <v>0</v>
      </c>
      <c r="L118" s="13" t="n">
        <v>1</v>
      </c>
      <c r="M118" s="0" t="n">
        <f aca="false">SUM(J118:L118)</f>
        <v>13</v>
      </c>
      <c r="N118" s="14" t="n">
        <f aca="false">M118*G118</f>
        <v>194.35</v>
      </c>
    </row>
    <row r="119" customFormat="false" ht="18.55" hidden="false" customHeight="false" outlineLevel="0" collapsed="false">
      <c r="A119" s="11" t="s">
        <v>209</v>
      </c>
      <c r="B119" s="0" t="n">
        <v>10483532000180</v>
      </c>
      <c r="C119" s="0" t="s">
        <v>210</v>
      </c>
      <c r="D119" s="0" t="n">
        <v>26</v>
      </c>
      <c r="E119" s="0" t="n">
        <v>59</v>
      </c>
      <c r="F119" s="0" t="n">
        <v>20</v>
      </c>
      <c r="G119" s="0" t="n">
        <f aca="false">E119/F119</f>
        <v>2.95</v>
      </c>
      <c r="H119" s="2" t="n">
        <v>7892327511603</v>
      </c>
      <c r="I119" s="12" t="s">
        <v>211</v>
      </c>
      <c r="J119" s="13" t="n">
        <v>0</v>
      </c>
      <c r="K119" s="13" t="n">
        <v>0</v>
      </c>
      <c r="L119" s="13" t="n">
        <v>2</v>
      </c>
      <c r="M119" s="0" t="n">
        <f aca="false">SUM(J119:L119)</f>
        <v>2</v>
      </c>
      <c r="N119" s="14" t="n">
        <f aca="false">M119*G119</f>
        <v>5.9</v>
      </c>
    </row>
    <row r="120" customFormat="false" ht="18.55" hidden="false" customHeight="false" outlineLevel="0" collapsed="false">
      <c r="A120" s="11" t="s">
        <v>209</v>
      </c>
      <c r="B120" s="0" t="n">
        <v>10483532000180</v>
      </c>
      <c r="C120" s="0" t="s">
        <v>210</v>
      </c>
      <c r="D120" s="0" t="n">
        <v>26</v>
      </c>
      <c r="E120" s="0" t="n">
        <v>59</v>
      </c>
      <c r="F120" s="0" t="n">
        <v>20</v>
      </c>
      <c r="G120" s="0" t="n">
        <f aca="false">E120/F120</f>
        <v>2.95</v>
      </c>
      <c r="H120" s="2" t="n">
        <v>7892327521770</v>
      </c>
      <c r="I120" s="12" t="s">
        <v>212</v>
      </c>
      <c r="J120" s="13" t="n">
        <v>0</v>
      </c>
      <c r="K120" s="13" t="n">
        <v>0</v>
      </c>
      <c r="L120" s="13" t="n">
        <v>12</v>
      </c>
      <c r="M120" s="0" t="n">
        <f aca="false">SUM(J120:L120)</f>
        <v>12</v>
      </c>
      <c r="N120" s="14" t="n">
        <f aca="false">M120*G120</f>
        <v>35.4</v>
      </c>
    </row>
    <row r="121" customFormat="false" ht="18.55" hidden="false" customHeight="false" outlineLevel="0" collapsed="false">
      <c r="A121" s="11" t="s">
        <v>209</v>
      </c>
      <c r="B121" s="0" t="n">
        <v>10483532000180</v>
      </c>
      <c r="C121" s="0" t="s">
        <v>210</v>
      </c>
      <c r="D121" s="0" t="n">
        <v>26</v>
      </c>
      <c r="E121" s="0" t="n">
        <v>14.75</v>
      </c>
      <c r="F121" s="0" t="n">
        <v>5</v>
      </c>
      <c r="G121" s="0" t="n">
        <f aca="false">E121/F121</f>
        <v>2.95</v>
      </c>
      <c r="H121" s="2" t="n">
        <v>0</v>
      </c>
      <c r="I121" s="12" t="s">
        <v>213</v>
      </c>
      <c r="J121" s="13" t="n">
        <v>0</v>
      </c>
      <c r="K121" s="13" t="n">
        <v>0</v>
      </c>
      <c r="L121" s="13" t="n">
        <v>1</v>
      </c>
      <c r="M121" s="0" t="n">
        <f aca="false">SUM(J121:L121)</f>
        <v>1</v>
      </c>
      <c r="N121" s="14" t="n">
        <f aca="false">M121*G121</f>
        <v>2.95</v>
      </c>
    </row>
    <row r="122" customFormat="false" ht="18.55" hidden="false" customHeight="false" outlineLevel="0" collapsed="false">
      <c r="A122" s="11" t="s">
        <v>58</v>
      </c>
      <c r="B122" s="0" t="n">
        <v>0</v>
      </c>
      <c r="C122" s="0" t="s">
        <v>17</v>
      </c>
      <c r="D122" s="0" t="n">
        <v>26</v>
      </c>
      <c r="E122" s="0" t="n">
        <v>63.96</v>
      </c>
      <c r="F122" s="0" t="n">
        <v>4</v>
      </c>
      <c r="G122" s="0" t="n">
        <f aca="false">E122/F122</f>
        <v>15.99</v>
      </c>
      <c r="H122" s="2" t="n">
        <v>0</v>
      </c>
      <c r="I122" s="12" t="s">
        <v>214</v>
      </c>
      <c r="J122" s="13" t="n">
        <v>0</v>
      </c>
      <c r="K122" s="13" t="n">
        <v>0</v>
      </c>
      <c r="L122" s="13" t="n">
        <v>2</v>
      </c>
      <c r="M122" s="0" t="n">
        <f aca="false">SUM(J122:L122)</f>
        <v>2</v>
      </c>
      <c r="N122" s="14" t="n">
        <f aca="false">M122*G122</f>
        <v>31.98</v>
      </c>
    </row>
    <row r="123" customFormat="false" ht="18.55" hidden="false" customHeight="false" outlineLevel="0" collapsed="false">
      <c r="A123" s="11" t="s">
        <v>58</v>
      </c>
      <c r="B123" s="0" t="n">
        <v>0</v>
      </c>
      <c r="C123" s="0" t="s">
        <v>17</v>
      </c>
      <c r="D123" s="0" t="n">
        <v>26</v>
      </c>
      <c r="E123" s="0" t="n">
        <v>80.92</v>
      </c>
      <c r="F123" s="0" t="n">
        <v>28</v>
      </c>
      <c r="G123" s="0" t="n">
        <f aca="false">E123/F123</f>
        <v>2.89</v>
      </c>
      <c r="H123" s="2" t="n">
        <v>7896565994433</v>
      </c>
      <c r="I123" s="12" t="s">
        <v>215</v>
      </c>
      <c r="J123" s="13" t="n">
        <v>0</v>
      </c>
      <c r="K123" s="13" t="n">
        <v>0</v>
      </c>
      <c r="L123" s="13" t="n">
        <v>4</v>
      </c>
      <c r="M123" s="0" t="n">
        <f aca="false">SUM(J123:L123)</f>
        <v>4</v>
      </c>
      <c r="N123" s="14" t="n">
        <f aca="false">M123*G123</f>
        <v>11.56</v>
      </c>
    </row>
    <row r="124" customFormat="false" ht="18.55" hidden="false" customHeight="false" outlineLevel="0" collapsed="false">
      <c r="A124" s="11" t="s">
        <v>58</v>
      </c>
      <c r="B124" s="0" t="n">
        <v>0</v>
      </c>
      <c r="C124" s="0" t="s">
        <v>17</v>
      </c>
      <c r="D124" s="0" t="n">
        <v>26</v>
      </c>
      <c r="E124" s="0" t="n">
        <v>58</v>
      </c>
      <c r="F124" s="0" t="n">
        <v>20</v>
      </c>
      <c r="G124" s="0" t="n">
        <f aca="false">E124/F124</f>
        <v>2.9</v>
      </c>
      <c r="H124" s="2" t="n">
        <v>7891140314286</v>
      </c>
      <c r="I124" s="12" t="s">
        <v>216</v>
      </c>
      <c r="J124" s="13" t="n">
        <v>0</v>
      </c>
      <c r="K124" s="13" t="n">
        <v>0</v>
      </c>
      <c r="L124" s="13" t="n">
        <v>2</v>
      </c>
      <c r="M124" s="0" t="n">
        <f aca="false">SUM(J124:L124)</f>
        <v>2</v>
      </c>
      <c r="N124" s="14" t="n">
        <f aca="false">M124*G124</f>
        <v>5.8</v>
      </c>
    </row>
    <row r="125" customFormat="false" ht="18.55" hidden="false" customHeight="false" outlineLevel="0" collapsed="false">
      <c r="A125" s="11" t="s">
        <v>209</v>
      </c>
      <c r="B125" s="0" t="n">
        <v>10483532000180</v>
      </c>
      <c r="C125" s="0" t="s">
        <v>210</v>
      </c>
      <c r="D125" s="0" t="n">
        <v>26</v>
      </c>
      <c r="E125" s="0" t="n">
        <v>69.95</v>
      </c>
      <c r="F125" s="0" t="n">
        <v>5</v>
      </c>
      <c r="G125" s="0" t="n">
        <f aca="false">E125/F125</f>
        <v>13.99</v>
      </c>
      <c r="H125" s="2" t="n">
        <v>7891140314293</v>
      </c>
      <c r="I125" s="12" t="s">
        <v>217</v>
      </c>
      <c r="J125" s="13" t="n">
        <v>0</v>
      </c>
      <c r="K125" s="13" t="n">
        <v>0</v>
      </c>
      <c r="L125" s="13" t="n">
        <v>10</v>
      </c>
      <c r="M125" s="0" t="n">
        <f aca="false">SUM(J125:L125)</f>
        <v>10</v>
      </c>
      <c r="N125" s="14" t="n">
        <f aca="false">M125*G125</f>
        <v>139.9</v>
      </c>
    </row>
    <row r="126" customFormat="false" ht="18.55" hidden="false" customHeight="false" outlineLevel="0" collapsed="false">
      <c r="A126" s="11" t="s">
        <v>209</v>
      </c>
      <c r="B126" s="0" t="n">
        <v>10483532000180</v>
      </c>
      <c r="C126" s="0" t="s">
        <v>210</v>
      </c>
      <c r="D126" s="0" t="n">
        <v>26</v>
      </c>
      <c r="E126" s="0" t="n">
        <v>59.95</v>
      </c>
      <c r="F126" s="0" t="n">
        <v>5</v>
      </c>
      <c r="G126" s="0" t="n">
        <f aca="false">E126/F126</f>
        <v>11.99</v>
      </c>
      <c r="H126" s="2" t="n">
        <v>7891140314316</v>
      </c>
      <c r="I126" s="12" t="s">
        <v>218</v>
      </c>
      <c r="J126" s="13" t="n">
        <v>0</v>
      </c>
      <c r="K126" s="13" t="n">
        <v>0</v>
      </c>
      <c r="L126" s="13" t="n">
        <v>3</v>
      </c>
      <c r="M126" s="0" t="n">
        <f aca="false">SUM(J126:L126)</f>
        <v>3</v>
      </c>
      <c r="N126" s="14" t="n">
        <f aca="false">M126*G126</f>
        <v>35.97</v>
      </c>
    </row>
    <row r="127" customFormat="false" ht="18.55" hidden="false" customHeight="false" outlineLevel="0" collapsed="false">
      <c r="A127" s="11" t="s">
        <v>209</v>
      </c>
      <c r="B127" s="0" t="n">
        <v>10483532000180</v>
      </c>
      <c r="C127" s="0" t="s">
        <v>210</v>
      </c>
      <c r="D127" s="0" t="n">
        <v>26</v>
      </c>
      <c r="E127" s="0" t="n">
        <v>64.95</v>
      </c>
      <c r="F127" s="0" t="n">
        <v>5</v>
      </c>
      <c r="G127" s="0" t="n">
        <f aca="false">E127/F127</f>
        <v>12.99</v>
      </c>
      <c r="H127" s="2" t="n">
        <v>7891140314330</v>
      </c>
      <c r="I127" s="12" t="s">
        <v>219</v>
      </c>
      <c r="J127" s="13" t="n">
        <v>0</v>
      </c>
      <c r="K127" s="13" t="n">
        <v>0</v>
      </c>
      <c r="L127" s="13" t="n">
        <v>2</v>
      </c>
      <c r="M127" s="0" t="n">
        <f aca="false">SUM(J127:L127)</f>
        <v>2</v>
      </c>
      <c r="N127" s="14" t="n">
        <f aca="false">M127*G127</f>
        <v>25.98</v>
      </c>
    </row>
    <row r="128" customFormat="false" ht="18.55" hidden="false" customHeight="false" outlineLevel="0" collapsed="false">
      <c r="A128" s="11" t="s">
        <v>58</v>
      </c>
      <c r="B128" s="0" t="n">
        <v>0</v>
      </c>
      <c r="C128" s="0" t="s">
        <v>17</v>
      </c>
      <c r="D128" s="0" t="n">
        <v>16</v>
      </c>
      <c r="E128" s="0" t="n">
        <v>29.9</v>
      </c>
      <c r="F128" s="0" t="n">
        <v>1</v>
      </c>
      <c r="G128" s="0" t="n">
        <f aca="false">E128/F128</f>
        <v>29.9</v>
      </c>
      <c r="H128" s="2" t="n">
        <v>17898109852823</v>
      </c>
      <c r="I128" s="12" t="s">
        <v>220</v>
      </c>
      <c r="J128" s="13" t="n">
        <v>36</v>
      </c>
      <c r="K128" s="13" t="n">
        <v>0</v>
      </c>
      <c r="L128" s="13" t="n">
        <v>1</v>
      </c>
      <c r="M128" s="0" t="n">
        <f aca="false">SUM(J128:L128)</f>
        <v>37</v>
      </c>
      <c r="N128" s="14" t="n">
        <f aca="false">M128*G128</f>
        <v>1106.3</v>
      </c>
    </row>
    <row r="129" customFormat="false" ht="18.55" hidden="false" customHeight="false" outlineLevel="0" collapsed="false">
      <c r="A129" s="11" t="s">
        <v>221</v>
      </c>
      <c r="B129" s="0" t="n">
        <v>4420130000134</v>
      </c>
      <c r="C129" s="0" t="s">
        <v>222</v>
      </c>
      <c r="D129" s="0" t="n">
        <v>21</v>
      </c>
      <c r="E129" s="0" t="n">
        <v>1797.6</v>
      </c>
      <c r="F129" s="0" t="n">
        <v>30</v>
      </c>
      <c r="G129" s="0" t="n">
        <f aca="false">E129/F129</f>
        <v>59.92</v>
      </c>
      <c r="H129" s="2" t="n">
        <v>7898109858669</v>
      </c>
      <c r="I129" s="12" t="s">
        <v>223</v>
      </c>
      <c r="J129" s="13" t="n">
        <v>15</v>
      </c>
      <c r="K129" s="13" t="n">
        <v>0</v>
      </c>
      <c r="L129" s="13" t="n">
        <v>0</v>
      </c>
      <c r="M129" s="0" t="n">
        <f aca="false">SUM(J129:L129)</f>
        <v>15</v>
      </c>
      <c r="N129" s="14" t="n">
        <f aca="false">M129*G129</f>
        <v>898.8</v>
      </c>
    </row>
    <row r="130" customFormat="false" ht="18.55" hidden="false" customHeight="false" outlineLevel="0" collapsed="false">
      <c r="A130" s="11" t="s">
        <v>224</v>
      </c>
      <c r="B130" s="0" t="n">
        <v>42941690000123</v>
      </c>
      <c r="C130" s="0" t="s">
        <v>225</v>
      </c>
      <c r="D130" s="0" t="n">
        <v>42</v>
      </c>
      <c r="E130" s="0" t="n">
        <v>4190</v>
      </c>
      <c r="F130" s="0" t="n">
        <v>100</v>
      </c>
      <c r="G130" s="0" t="n">
        <f aca="false">E130/F130</f>
        <v>41.9</v>
      </c>
      <c r="H130" s="2" t="n">
        <v>0</v>
      </c>
      <c r="I130" s="12" t="s">
        <v>226</v>
      </c>
      <c r="J130" s="13" t="n">
        <v>20</v>
      </c>
      <c r="K130" s="13" t="n">
        <v>0</v>
      </c>
      <c r="L130" s="13" t="n">
        <v>9</v>
      </c>
      <c r="M130" s="0" t="n">
        <f aca="false">SUM(J130:L130)</f>
        <v>29</v>
      </c>
      <c r="N130" s="14" t="n">
        <f aca="false">M130*G130</f>
        <v>1215.1</v>
      </c>
    </row>
    <row r="131" customFormat="false" ht="18.55" hidden="false" customHeight="false" outlineLevel="0" collapsed="false">
      <c r="A131" s="11" t="s">
        <v>227</v>
      </c>
      <c r="B131" s="0" t="n">
        <v>24005316000134</v>
      </c>
      <c r="C131" s="0" t="s">
        <v>35</v>
      </c>
      <c r="D131" s="0" t="n">
        <v>16</v>
      </c>
      <c r="E131" s="0" t="n">
        <v>23.9</v>
      </c>
      <c r="F131" s="0" t="n">
        <f aca="false">10</f>
        <v>10</v>
      </c>
      <c r="G131" s="0" t="n">
        <f aca="false">E131/F131</f>
        <v>2.39</v>
      </c>
      <c r="H131" s="2" t="n">
        <v>7898094380039</v>
      </c>
      <c r="I131" s="12" t="s">
        <v>228</v>
      </c>
      <c r="J131" s="13" t="n">
        <v>55</v>
      </c>
      <c r="K131" s="13" t="n">
        <v>0</v>
      </c>
      <c r="L131" s="13" t="n">
        <v>1</v>
      </c>
      <c r="M131" s="0" t="n">
        <f aca="false">SUM(J131:L131)</f>
        <v>56</v>
      </c>
      <c r="N131" s="14" t="n">
        <f aca="false">M131*G131</f>
        <v>133.84</v>
      </c>
    </row>
    <row r="132" customFormat="false" ht="18.55" hidden="false" customHeight="false" outlineLevel="0" collapsed="false">
      <c r="A132" s="11" t="s">
        <v>229</v>
      </c>
      <c r="B132" s="0" t="n">
        <v>12802564000127</v>
      </c>
      <c r="C132" s="0" t="s">
        <v>230</v>
      </c>
      <c r="D132" s="0" t="n">
        <v>16</v>
      </c>
      <c r="E132" s="0" t="n">
        <v>9360</v>
      </c>
      <c r="F132" s="0" t="n">
        <f aca="false">4000</f>
        <v>4000</v>
      </c>
      <c r="G132" s="0" t="n">
        <f aca="false">E132/F132</f>
        <v>2.34</v>
      </c>
      <c r="H132" s="2" t="n">
        <v>7899098150345</v>
      </c>
      <c r="I132" s="12" t="s">
        <v>231</v>
      </c>
      <c r="J132" s="13" t="n">
        <v>3500</v>
      </c>
      <c r="K132" s="13" t="n">
        <v>0</v>
      </c>
      <c r="L132" s="13" t="n">
        <v>276</v>
      </c>
      <c r="M132" s="0" t="n">
        <f aca="false">SUM(J132:L132)</f>
        <v>3776</v>
      </c>
      <c r="N132" s="14" t="n">
        <f aca="false">M132*G132</f>
        <v>8835.84</v>
      </c>
    </row>
    <row r="133" customFormat="false" ht="18.55" hidden="false" customHeight="false" outlineLevel="0" collapsed="false">
      <c r="A133" s="11" t="s">
        <v>31</v>
      </c>
      <c r="B133" s="0" t="n">
        <v>8978381000190</v>
      </c>
      <c r="C133" s="0" t="s">
        <v>32</v>
      </c>
      <c r="D133" s="0" t="n">
        <v>16</v>
      </c>
      <c r="E133" s="0" t="n">
        <v>2450</v>
      </c>
      <c r="F133" s="0" t="n">
        <v>5000</v>
      </c>
      <c r="G133" s="0" t="n">
        <f aca="false">E133/F133</f>
        <v>0.49</v>
      </c>
      <c r="H133" s="2" t="n">
        <v>7896740900280</v>
      </c>
      <c r="I133" s="12" t="s">
        <v>232</v>
      </c>
      <c r="J133" s="13" t="n">
        <v>300</v>
      </c>
      <c r="K133" s="13" t="n">
        <v>0</v>
      </c>
      <c r="L133" s="13" t="n">
        <v>0</v>
      </c>
      <c r="M133" s="0" t="n">
        <f aca="false">SUM(J133:L133)</f>
        <v>300</v>
      </c>
      <c r="N133" s="14" t="n">
        <f aca="false">M133*G133</f>
        <v>147</v>
      </c>
    </row>
    <row r="134" customFormat="false" ht="18.55" hidden="false" customHeight="false" outlineLevel="0" collapsed="false">
      <c r="A134" s="11" t="s">
        <v>31</v>
      </c>
      <c r="B134" s="0" t="n">
        <v>8978000190</v>
      </c>
      <c r="C134" s="0" t="s">
        <v>168</v>
      </c>
      <c r="D134" s="0" t="n">
        <v>16</v>
      </c>
      <c r="E134" s="0" t="n">
        <v>2450</v>
      </c>
      <c r="F134" s="0" t="n">
        <v>5000</v>
      </c>
      <c r="G134" s="0" t="n">
        <f aca="false">E134/F134</f>
        <v>0.49</v>
      </c>
      <c r="H134" s="2" t="n">
        <v>0</v>
      </c>
      <c r="I134" s="12" t="s">
        <v>233</v>
      </c>
      <c r="J134" s="13" t="n">
        <v>1800</v>
      </c>
      <c r="K134" s="13" t="n">
        <v>0</v>
      </c>
      <c r="L134" s="13" t="n">
        <v>0</v>
      </c>
      <c r="M134" s="0" t="n">
        <f aca="false">SUM(J134:L134)</f>
        <v>1800</v>
      </c>
      <c r="N134" s="14" t="n">
        <f aca="false">M134*G134</f>
        <v>882</v>
      </c>
    </row>
    <row r="135" customFormat="false" ht="18.55" hidden="false" customHeight="false" outlineLevel="0" collapsed="false">
      <c r="A135" s="11" t="s">
        <v>58</v>
      </c>
      <c r="B135" s="0" t="n">
        <v>0</v>
      </c>
      <c r="C135" s="0" t="s">
        <v>17</v>
      </c>
      <c r="D135" s="0" t="n">
        <v>16</v>
      </c>
      <c r="E135" s="0" t="n">
        <v>8190</v>
      </c>
      <c r="F135" s="0" t="n">
        <v>3500</v>
      </c>
      <c r="G135" s="0" t="n">
        <f aca="false">E135/F135</f>
        <v>2.34</v>
      </c>
      <c r="H135" s="2" t="n">
        <v>0</v>
      </c>
      <c r="I135" s="12" t="s">
        <v>234</v>
      </c>
      <c r="J135" s="13" t="n">
        <v>1000</v>
      </c>
      <c r="K135" s="13" t="n">
        <v>0</v>
      </c>
      <c r="L135" s="13" t="n">
        <v>98</v>
      </c>
      <c r="M135" s="0" t="n">
        <f aca="false">SUM(J135:L135)</f>
        <v>1098</v>
      </c>
      <c r="N135" s="14" t="n">
        <f aca="false">M135*G135</f>
        <v>2569.32</v>
      </c>
    </row>
    <row r="136" customFormat="false" ht="18.55" hidden="false" customHeight="false" outlineLevel="0" collapsed="false">
      <c r="A136" s="11" t="s">
        <v>63</v>
      </c>
      <c r="B136" s="0" t="n">
        <v>2405316000134</v>
      </c>
      <c r="C136" s="0" t="s">
        <v>35</v>
      </c>
      <c r="D136" s="0" t="n">
        <v>16</v>
      </c>
      <c r="E136" s="0" t="n">
        <v>4539</v>
      </c>
      <c r="F136" s="0" t="n">
        <v>26700</v>
      </c>
      <c r="G136" s="0" t="n">
        <f aca="false">E136/F136</f>
        <v>0.17</v>
      </c>
      <c r="H136" s="2" t="n">
        <v>0</v>
      </c>
      <c r="I136" s="12" t="s">
        <v>235</v>
      </c>
      <c r="J136" s="13" t="n">
        <v>5000</v>
      </c>
      <c r="K136" s="13" t="n">
        <v>0</v>
      </c>
      <c r="L136" s="13" t="n">
        <v>0</v>
      </c>
      <c r="M136" s="0" t="n">
        <f aca="false">SUM(J136:L136)</f>
        <v>5000</v>
      </c>
      <c r="N136" s="14" t="n">
        <f aca="false">M136*G136</f>
        <v>850</v>
      </c>
    </row>
    <row r="137" customFormat="false" ht="18.55" hidden="false" customHeight="false" outlineLevel="0" collapsed="false">
      <c r="A137" s="11" t="s">
        <v>63</v>
      </c>
      <c r="B137" s="0" t="n">
        <v>24005316000134</v>
      </c>
      <c r="C137" s="0" t="s">
        <v>35</v>
      </c>
      <c r="D137" s="0" t="n">
        <v>16</v>
      </c>
      <c r="E137" s="0" t="n">
        <v>4539</v>
      </c>
      <c r="F137" s="0" t="n">
        <v>26700</v>
      </c>
      <c r="G137" s="0" t="n">
        <f aca="false">E137/F137</f>
        <v>0.17</v>
      </c>
      <c r="H137" s="2" t="n">
        <v>7898563360838</v>
      </c>
      <c r="I137" s="12" t="s">
        <v>236</v>
      </c>
      <c r="J137" s="13" t="n">
        <v>0</v>
      </c>
      <c r="K137" s="13" t="n">
        <v>21000</v>
      </c>
      <c r="L137" s="13" t="n">
        <v>128</v>
      </c>
      <c r="M137" s="0" t="n">
        <f aca="false">SUM(J137:L137)</f>
        <v>21128</v>
      </c>
      <c r="N137" s="14" t="n">
        <f aca="false">M137*G137</f>
        <v>3591.76</v>
      </c>
    </row>
    <row r="138" customFormat="false" ht="18.55" hidden="false" customHeight="false" outlineLevel="0" collapsed="false">
      <c r="A138" s="11" t="s">
        <v>58</v>
      </c>
      <c r="B138" s="0" t="n">
        <v>0</v>
      </c>
      <c r="C138" s="0" t="s">
        <v>17</v>
      </c>
      <c r="D138" s="0" t="n">
        <v>16</v>
      </c>
      <c r="E138" s="0" t="n">
        <v>7200</v>
      </c>
      <c r="F138" s="0" t="n">
        <v>14400</v>
      </c>
      <c r="G138" s="0" t="n">
        <f aca="false">E138/F138</f>
        <v>0.5</v>
      </c>
      <c r="H138" s="2" t="n">
        <v>0</v>
      </c>
      <c r="I138" s="12" t="s">
        <v>237</v>
      </c>
      <c r="J138" s="13" t="n">
        <v>12300</v>
      </c>
      <c r="K138" s="13" t="n">
        <v>0</v>
      </c>
      <c r="L138" s="13" t="n">
        <v>178</v>
      </c>
      <c r="M138" s="0" t="n">
        <f aca="false">SUM(J138:L138)</f>
        <v>12478</v>
      </c>
      <c r="N138" s="14" t="n">
        <f aca="false">M138*G138</f>
        <v>6239</v>
      </c>
    </row>
    <row r="139" customFormat="false" ht="18.55" hidden="false" customHeight="false" outlineLevel="0" collapsed="false">
      <c r="A139" s="11" t="s">
        <v>58</v>
      </c>
      <c r="B139" s="0" t="n">
        <v>0</v>
      </c>
      <c r="C139" s="0" t="s">
        <v>17</v>
      </c>
      <c r="D139" s="0" t="n">
        <v>16</v>
      </c>
      <c r="E139" s="0" t="n">
        <v>0.012</v>
      </c>
      <c r="F139" s="0" t="n">
        <v>1</v>
      </c>
      <c r="G139" s="0" t="n">
        <f aca="false">E139/F139</f>
        <v>0.012</v>
      </c>
      <c r="H139" s="2" t="n">
        <v>0</v>
      </c>
      <c r="I139" s="12" t="s">
        <v>238</v>
      </c>
      <c r="J139" s="13" t="n">
        <v>0</v>
      </c>
      <c r="K139" s="13" t="n">
        <v>0</v>
      </c>
      <c r="L139" s="13" t="n">
        <v>287</v>
      </c>
      <c r="M139" s="0" t="n">
        <f aca="false">SUM(J139:L139)</f>
        <v>287</v>
      </c>
      <c r="N139" s="14" t="n">
        <f aca="false">M139*G139</f>
        <v>3.444</v>
      </c>
    </row>
    <row r="140" customFormat="false" ht="18.55" hidden="false" customHeight="false" outlineLevel="0" collapsed="false">
      <c r="A140" s="11" t="s">
        <v>58</v>
      </c>
      <c r="B140" s="0" t="n">
        <v>0</v>
      </c>
      <c r="C140" s="0" t="s">
        <v>17</v>
      </c>
      <c r="D140" s="0" t="n">
        <v>16</v>
      </c>
      <c r="E140" s="0" t="n">
        <v>0.012</v>
      </c>
      <c r="F140" s="0" t="n">
        <v>1</v>
      </c>
      <c r="G140" s="0" t="n">
        <f aca="false">E140/F140</f>
        <v>0.012</v>
      </c>
      <c r="H140" s="2" t="n">
        <v>0</v>
      </c>
      <c r="I140" s="12" t="s">
        <v>239</v>
      </c>
      <c r="J140" s="13" t="n">
        <v>0</v>
      </c>
      <c r="K140" s="13" t="n">
        <v>0</v>
      </c>
      <c r="L140" s="13" t="n">
        <v>806</v>
      </c>
      <c r="M140" s="0" t="n">
        <f aca="false">SUM(J140:L140)</f>
        <v>806</v>
      </c>
      <c r="N140" s="14" t="n">
        <f aca="false">M140*G140</f>
        <v>9.672</v>
      </c>
    </row>
    <row r="141" customFormat="false" ht="18.55" hidden="false" customHeight="false" outlineLevel="0" collapsed="false">
      <c r="A141" s="11" t="s">
        <v>58</v>
      </c>
      <c r="B141" s="0" t="n">
        <v>0</v>
      </c>
      <c r="C141" s="0" t="s">
        <v>17</v>
      </c>
      <c r="D141" s="0" t="n">
        <v>16</v>
      </c>
      <c r="E141" s="0" t="n">
        <v>5378.4</v>
      </c>
      <c r="F141" s="0" t="n">
        <v>249</v>
      </c>
      <c r="G141" s="0" t="n">
        <f aca="false">E141/F141</f>
        <v>21.6</v>
      </c>
      <c r="H141" s="2" t="n">
        <v>7897876114343</v>
      </c>
      <c r="I141" s="12" t="s">
        <v>240</v>
      </c>
      <c r="J141" s="13" t="n">
        <v>210</v>
      </c>
      <c r="K141" s="13" t="n">
        <v>0</v>
      </c>
      <c r="L141" s="13" t="n">
        <v>9</v>
      </c>
      <c r="M141" s="0" t="n">
        <f aca="false">SUM(J141:L141)</f>
        <v>219</v>
      </c>
      <c r="N141" s="14" t="n">
        <f aca="false">M141*G141</f>
        <v>4730.4</v>
      </c>
    </row>
    <row r="142" customFormat="false" ht="18.55" hidden="false" customHeight="false" outlineLevel="0" collapsed="false">
      <c r="A142" s="11" t="s">
        <v>58</v>
      </c>
      <c r="B142" s="0" t="n">
        <v>0</v>
      </c>
      <c r="C142" s="0" t="s">
        <v>17</v>
      </c>
      <c r="D142" s="0" t="n">
        <v>16</v>
      </c>
      <c r="E142" s="0" t="n">
        <v>1850</v>
      </c>
      <c r="F142" s="0" t="n">
        <v>185</v>
      </c>
      <c r="G142" s="0" t="n">
        <f aca="false">E142/F142</f>
        <v>10</v>
      </c>
      <c r="H142" s="2" t="n">
        <v>7891055230305</v>
      </c>
      <c r="I142" s="12" t="s">
        <v>241</v>
      </c>
      <c r="J142" s="13" t="n">
        <v>156</v>
      </c>
      <c r="K142" s="13" t="n">
        <v>0</v>
      </c>
      <c r="L142" s="13" t="n">
        <v>5</v>
      </c>
      <c r="M142" s="0" t="n">
        <f aca="false">SUM(J142:L142)</f>
        <v>161</v>
      </c>
      <c r="N142" s="14" t="n">
        <f aca="false">M142*G142</f>
        <v>1610</v>
      </c>
    </row>
    <row r="143" customFormat="false" ht="18.55" hidden="false" customHeight="false" outlineLevel="0" collapsed="false">
      <c r="A143" s="11" t="s">
        <v>58</v>
      </c>
      <c r="B143" s="0" t="n">
        <v>0</v>
      </c>
      <c r="C143" s="0" t="s">
        <v>17</v>
      </c>
      <c r="D143" s="0" t="n">
        <v>24</v>
      </c>
      <c r="E143" s="0" t="n">
        <v>3.35</v>
      </c>
      <c r="F143" s="0" t="n">
        <v>1</v>
      </c>
      <c r="G143" s="0" t="n">
        <f aca="false">E143/F143</f>
        <v>3.35</v>
      </c>
      <c r="H143" s="2" t="n">
        <v>0</v>
      </c>
      <c r="I143" s="12" t="s">
        <v>242</v>
      </c>
      <c r="J143" s="13" t="n">
        <v>0</v>
      </c>
      <c r="K143" s="13" t="n">
        <v>0</v>
      </c>
      <c r="L143" s="13" t="n">
        <v>17</v>
      </c>
      <c r="M143" s="0" t="n">
        <f aca="false">SUM(J143:L143)</f>
        <v>17</v>
      </c>
      <c r="N143" s="14" t="n">
        <f aca="false">M143*G143</f>
        <v>56.95</v>
      </c>
    </row>
    <row r="144" customFormat="false" ht="18.55" hidden="false" customHeight="false" outlineLevel="0" collapsed="false">
      <c r="A144" s="11" t="s">
        <v>107</v>
      </c>
      <c r="B144" s="0" t="n">
        <v>0</v>
      </c>
      <c r="C144" s="0" t="s">
        <v>243</v>
      </c>
      <c r="D144" s="0" t="n">
        <v>42</v>
      </c>
      <c r="E144" s="0" t="n">
        <v>20</v>
      </c>
      <c r="F144" s="0" t="n">
        <v>5</v>
      </c>
      <c r="G144" s="0" t="n">
        <f aca="false">E144/F144</f>
        <v>4</v>
      </c>
      <c r="H144" s="2" t="n">
        <v>0</v>
      </c>
      <c r="I144" s="12" t="s">
        <v>244</v>
      </c>
      <c r="J144" s="13" t="n">
        <v>0</v>
      </c>
      <c r="K144" s="13" t="n">
        <v>0</v>
      </c>
      <c r="L144" s="13" t="n">
        <v>1</v>
      </c>
      <c r="M144" s="0" t="n">
        <f aca="false">SUM(J144:L144)</f>
        <v>1</v>
      </c>
      <c r="N144" s="14" t="n">
        <f aca="false">M144*G144</f>
        <v>4</v>
      </c>
    </row>
    <row r="145" customFormat="false" ht="18.55" hidden="false" customHeight="false" outlineLevel="0" collapsed="false">
      <c r="A145" s="11" t="s">
        <v>58</v>
      </c>
      <c r="B145" s="0" t="n">
        <v>0</v>
      </c>
      <c r="C145" s="0" t="s">
        <v>245</v>
      </c>
      <c r="D145" s="0" t="n">
        <v>24</v>
      </c>
      <c r="E145" s="0" t="n">
        <v>20</v>
      </c>
      <c r="F145" s="0" t="n">
        <v>5</v>
      </c>
      <c r="G145" s="0" t="n">
        <f aca="false">E145/F145</f>
        <v>4</v>
      </c>
      <c r="H145" s="2" t="n">
        <v>7897613512418</v>
      </c>
      <c r="I145" s="12" t="s">
        <v>246</v>
      </c>
      <c r="J145" s="13" t="n">
        <v>5</v>
      </c>
      <c r="K145" s="13" t="n">
        <v>0</v>
      </c>
      <c r="L145" s="13" t="n">
        <v>0</v>
      </c>
      <c r="M145" s="0" t="n">
        <f aca="false">SUM(J145:L145)</f>
        <v>5</v>
      </c>
      <c r="N145" s="14" t="n">
        <f aca="false">M145*G145</f>
        <v>20</v>
      </c>
    </row>
    <row r="146" customFormat="false" ht="18.55" hidden="false" customHeight="false" outlineLevel="0" collapsed="false">
      <c r="A146" s="11" t="s">
        <v>58</v>
      </c>
      <c r="B146" s="0" t="n">
        <v>0</v>
      </c>
      <c r="C146" s="0" t="s">
        <v>17</v>
      </c>
      <c r="D146" s="15" t="n">
        <v>16</v>
      </c>
      <c r="E146" s="15" t="n">
        <v>5249</v>
      </c>
      <c r="F146" s="15" t="n">
        <v>181</v>
      </c>
      <c r="G146" s="15" t="n">
        <f aca="false">E146/F146</f>
        <v>29</v>
      </c>
      <c r="H146" s="2" t="n">
        <v>0</v>
      </c>
      <c r="I146" s="12" t="s">
        <v>247</v>
      </c>
      <c r="J146" s="13" t="n">
        <v>110</v>
      </c>
      <c r="K146" s="13" t="n">
        <v>0</v>
      </c>
      <c r="L146" s="13" t="n">
        <v>23</v>
      </c>
      <c r="M146" s="0" t="n">
        <f aca="false">SUM(J146:L146)</f>
        <v>133</v>
      </c>
      <c r="N146" s="14" t="n">
        <f aca="false">M146*G146</f>
        <v>3857</v>
      </c>
    </row>
    <row r="147" customFormat="false" ht="18.55" hidden="false" customHeight="false" outlineLevel="0" collapsed="false">
      <c r="A147" s="11" t="s">
        <v>60</v>
      </c>
      <c r="B147" s="0" t="n">
        <v>7245458000150</v>
      </c>
      <c r="C147" s="0" t="s">
        <v>61</v>
      </c>
      <c r="D147" s="0" t="n">
        <v>16</v>
      </c>
      <c r="E147" s="0" t="n">
        <v>192</v>
      </c>
      <c r="F147" s="0" t="n">
        <v>300</v>
      </c>
      <c r="G147" s="0" t="n">
        <f aca="false">E147/F147</f>
        <v>0.64</v>
      </c>
      <c r="H147" s="2" t="n">
        <v>7898119129568</v>
      </c>
      <c r="I147" s="12" t="s">
        <v>248</v>
      </c>
      <c r="J147" s="13" t="n">
        <v>336</v>
      </c>
      <c r="K147" s="13" t="n">
        <v>0</v>
      </c>
      <c r="L147" s="13" t="n">
        <v>42</v>
      </c>
      <c r="M147" s="0" t="n">
        <f aca="false">SUM(J147:L147)</f>
        <v>378</v>
      </c>
      <c r="N147" s="14" t="n">
        <f aca="false">M147*G147</f>
        <v>241.92</v>
      </c>
    </row>
    <row r="148" customFormat="false" ht="18.55" hidden="false" customHeight="false" outlineLevel="0" collapsed="false">
      <c r="A148" s="11" t="s">
        <v>73</v>
      </c>
      <c r="B148" s="0" t="n">
        <v>7188943000139</v>
      </c>
      <c r="C148" s="0" t="s">
        <v>74</v>
      </c>
      <c r="D148" s="0" t="n">
        <v>24</v>
      </c>
      <c r="E148" s="0" t="n">
        <v>79</v>
      </c>
      <c r="F148" s="0" t="n">
        <v>100</v>
      </c>
      <c r="G148" s="0" t="n">
        <f aca="false">E148/F148</f>
        <v>0.79</v>
      </c>
      <c r="H148" s="2" t="n">
        <v>7898307680024</v>
      </c>
      <c r="I148" s="12" t="s">
        <v>249</v>
      </c>
      <c r="J148" s="13" t="n">
        <v>45</v>
      </c>
      <c r="K148" s="13" t="n">
        <v>0</v>
      </c>
      <c r="L148" s="13" t="n">
        <v>2</v>
      </c>
      <c r="M148" s="0" t="n">
        <f aca="false">SUM(J148:L148)</f>
        <v>47</v>
      </c>
      <c r="N148" s="14" t="n">
        <f aca="false">M148*G148</f>
        <v>37.13</v>
      </c>
    </row>
    <row r="149" customFormat="false" ht="18.55" hidden="false" customHeight="false" outlineLevel="0" collapsed="false">
      <c r="A149" s="11" t="s">
        <v>58</v>
      </c>
      <c r="B149" s="0" t="n">
        <v>0</v>
      </c>
      <c r="C149" s="0" t="s">
        <v>17</v>
      </c>
      <c r="D149" s="0" t="n">
        <v>16</v>
      </c>
      <c r="E149" s="0" t="n">
        <v>132</v>
      </c>
      <c r="F149" s="0" t="n">
        <v>12000</v>
      </c>
      <c r="G149" s="0" t="n">
        <f aca="false">E149/F149</f>
        <v>0.011</v>
      </c>
      <c r="H149" s="2" t="n">
        <v>7896041903010</v>
      </c>
      <c r="I149" s="12" t="s">
        <v>250</v>
      </c>
      <c r="J149" s="13" t="n">
        <v>0</v>
      </c>
      <c r="K149" s="13" t="n">
        <v>0</v>
      </c>
      <c r="L149" s="13" t="n">
        <v>526</v>
      </c>
      <c r="M149" s="0" t="n">
        <f aca="false">SUM(J149:L149)</f>
        <v>526</v>
      </c>
      <c r="N149" s="14" t="n">
        <f aca="false">M149*G149</f>
        <v>5.786</v>
      </c>
    </row>
    <row r="150" customFormat="false" ht="18.55" hidden="false" customHeight="false" outlineLevel="0" collapsed="false">
      <c r="A150" s="11" t="s">
        <v>28</v>
      </c>
      <c r="B150" s="0" t="n">
        <v>5075962000123</v>
      </c>
      <c r="C150" s="0" t="s">
        <v>29</v>
      </c>
      <c r="D150" s="0" t="n">
        <v>16</v>
      </c>
      <c r="E150" s="0" t="n">
        <v>290</v>
      </c>
      <c r="F150" s="0" t="n">
        <v>500</v>
      </c>
      <c r="G150" s="0" t="n">
        <f aca="false">E150/F150</f>
        <v>0.58</v>
      </c>
      <c r="H150" s="2" t="n">
        <v>7897256230502</v>
      </c>
      <c r="I150" s="12" t="s">
        <v>251</v>
      </c>
      <c r="J150" s="13" t="n">
        <v>432</v>
      </c>
      <c r="K150" s="13" t="n">
        <v>0</v>
      </c>
      <c r="L150" s="13" t="n">
        <v>100</v>
      </c>
      <c r="M150" s="0" t="n">
        <f aca="false">SUM(J150:L150)</f>
        <v>532</v>
      </c>
      <c r="N150" s="14" t="n">
        <f aca="false">M150*G150</f>
        <v>308.56</v>
      </c>
    </row>
    <row r="151" customFormat="false" ht="18.55" hidden="false" customHeight="false" outlineLevel="0" collapsed="false">
      <c r="A151" s="11" t="s">
        <v>252</v>
      </c>
      <c r="B151" s="0" t="n">
        <v>129841327000170</v>
      </c>
      <c r="C151" s="0" t="s">
        <v>253</v>
      </c>
      <c r="D151" s="0" t="n">
        <v>24</v>
      </c>
      <c r="E151" s="0" t="n">
        <v>868.8</v>
      </c>
      <c r="F151" s="0" t="n">
        <v>30</v>
      </c>
      <c r="G151" s="0" t="n">
        <f aca="false">E151/F151</f>
        <v>28.96</v>
      </c>
      <c r="H151" s="2" t="n">
        <v>7892327398242</v>
      </c>
      <c r="I151" s="12" t="s">
        <v>254</v>
      </c>
      <c r="J151" s="13" t="n">
        <v>22</v>
      </c>
      <c r="K151" s="13" t="n">
        <v>0</v>
      </c>
      <c r="L151" s="13" t="n">
        <v>6</v>
      </c>
      <c r="M151" s="0" t="n">
        <f aca="false">SUM(J151:L151)</f>
        <v>28</v>
      </c>
      <c r="N151" s="14" t="n">
        <f aca="false">M151*G151</f>
        <v>810.88</v>
      </c>
    </row>
    <row r="152" customFormat="false" ht="18.55" hidden="false" customHeight="false" outlineLevel="0" collapsed="false">
      <c r="A152" s="11" t="s">
        <v>73</v>
      </c>
      <c r="B152" s="0" t="n">
        <v>7188943000139</v>
      </c>
      <c r="C152" s="0" t="n">
        <v>24</v>
      </c>
      <c r="D152" s="0" t="n">
        <v>24</v>
      </c>
      <c r="E152" s="0" t="n">
        <v>599.7</v>
      </c>
      <c r="F152" s="0" t="n">
        <v>30</v>
      </c>
      <c r="G152" s="0" t="n">
        <f aca="false">E152/F152</f>
        <v>19.99</v>
      </c>
      <c r="H152" s="2" t="n">
        <v>7892327045849</v>
      </c>
      <c r="I152" s="12" t="s">
        <v>255</v>
      </c>
      <c r="J152" s="13" t="n">
        <v>0</v>
      </c>
      <c r="K152" s="13" t="n">
        <v>0</v>
      </c>
      <c r="L152" s="13" t="n">
        <v>20</v>
      </c>
      <c r="M152" s="0" t="n">
        <f aca="false">SUM(J152:L152)</f>
        <v>20</v>
      </c>
      <c r="N152" s="14" t="n">
        <f aca="false">M152*G152</f>
        <v>399.8</v>
      </c>
    </row>
    <row r="153" customFormat="false" ht="18.55" hidden="false" customHeight="false" outlineLevel="0" collapsed="false">
      <c r="A153" s="11" t="s">
        <v>256</v>
      </c>
      <c r="B153" s="0" t="n">
        <v>13322188000136</v>
      </c>
      <c r="C153" s="0" t="s">
        <v>257</v>
      </c>
      <c r="D153" s="0" t="n">
        <v>35</v>
      </c>
      <c r="E153" s="0" t="n">
        <v>6151.6</v>
      </c>
      <c r="F153" s="0" t="n">
        <v>40</v>
      </c>
      <c r="G153" s="0" t="n">
        <f aca="false">E153/F153</f>
        <v>153.79</v>
      </c>
      <c r="H153" s="2" t="n">
        <v>7893007715649</v>
      </c>
      <c r="I153" s="12" t="s">
        <v>258</v>
      </c>
      <c r="J153" s="13" t="n">
        <v>28</v>
      </c>
      <c r="K153" s="13" t="n">
        <v>0</v>
      </c>
      <c r="L153" s="13" t="n">
        <v>0</v>
      </c>
      <c r="M153" s="0" t="n">
        <f aca="false">SUM(J153:L153)</f>
        <v>28</v>
      </c>
      <c r="N153" s="14" t="n">
        <f aca="false">M153*G153</f>
        <v>4306.12</v>
      </c>
    </row>
    <row r="154" customFormat="false" ht="18.55" hidden="false" customHeight="false" outlineLevel="0" collapsed="false">
      <c r="A154" s="11" t="s">
        <v>259</v>
      </c>
      <c r="B154" s="0" t="n">
        <v>58440686000111</v>
      </c>
      <c r="C154" s="0" t="s">
        <v>260</v>
      </c>
      <c r="D154" s="0" t="n">
        <v>16</v>
      </c>
      <c r="E154" s="0" t="n">
        <v>1500</v>
      </c>
      <c r="F154" s="0" t="n">
        <v>100</v>
      </c>
      <c r="G154" s="0" t="n">
        <f aca="false">E154/F154</f>
        <v>15</v>
      </c>
      <c r="H154" s="2" t="n">
        <v>7898925801726</v>
      </c>
      <c r="I154" s="12" t="s">
        <v>261</v>
      </c>
      <c r="J154" s="13" t="n">
        <v>70</v>
      </c>
      <c r="K154" s="13" t="n">
        <v>0</v>
      </c>
      <c r="L154" s="13" t="n">
        <v>2</v>
      </c>
      <c r="M154" s="0" t="n">
        <f aca="false">SUM(J154:L154)</f>
        <v>72</v>
      </c>
      <c r="N154" s="14" t="n">
        <f aca="false">M154*G154</f>
        <v>1080</v>
      </c>
    </row>
    <row r="155" customFormat="false" ht="18.55" hidden="false" customHeight="false" outlineLevel="0" collapsed="false">
      <c r="A155" s="11" t="s">
        <v>107</v>
      </c>
      <c r="B155" s="0" t="n">
        <v>0</v>
      </c>
      <c r="C155" s="0" t="s">
        <v>243</v>
      </c>
      <c r="D155" s="0" t="n">
        <v>28</v>
      </c>
      <c r="E155" s="0" t="n">
        <f aca="false">6*9.7</f>
        <v>58.2</v>
      </c>
      <c r="F155" s="0" t="n">
        <v>6</v>
      </c>
      <c r="G155" s="0" t="n">
        <f aca="false">E155/F155</f>
        <v>9.7</v>
      </c>
      <c r="H155" s="2" t="n">
        <v>27898161063081</v>
      </c>
      <c r="I155" s="12" t="s">
        <v>262</v>
      </c>
      <c r="J155" s="13" t="n">
        <v>31</v>
      </c>
      <c r="K155" s="13" t="n">
        <v>0</v>
      </c>
      <c r="L155" s="13" t="n">
        <v>0</v>
      </c>
      <c r="M155" s="0" t="n">
        <f aca="false">SUM(J155:L155)</f>
        <v>31</v>
      </c>
      <c r="N155" s="14" t="n">
        <f aca="false">M155*G155</f>
        <v>300.7</v>
      </c>
    </row>
    <row r="156" customFormat="false" ht="18.55" hidden="false" customHeight="false" outlineLevel="0" collapsed="false">
      <c r="A156" s="11" t="s">
        <v>58</v>
      </c>
      <c r="B156" s="0" t="n">
        <v>0</v>
      </c>
      <c r="C156" s="0" t="s">
        <v>17</v>
      </c>
      <c r="D156" s="0" t="n">
        <v>16</v>
      </c>
      <c r="E156" s="0" t="n">
        <v>298.15</v>
      </c>
      <c r="F156" s="0" t="n">
        <v>67</v>
      </c>
      <c r="G156" s="0" t="n">
        <f aca="false">E156/F156</f>
        <v>4.45</v>
      </c>
      <c r="H156" s="2" t="n">
        <v>7899320369934</v>
      </c>
      <c r="I156" s="12" t="s">
        <v>263</v>
      </c>
      <c r="J156" s="13" t="n">
        <v>0</v>
      </c>
      <c r="K156" s="13" t="n">
        <v>0</v>
      </c>
      <c r="L156" s="13" t="n">
        <v>27</v>
      </c>
      <c r="M156" s="0" t="n">
        <f aca="false">SUM(J156:L156)</f>
        <v>27</v>
      </c>
      <c r="N156" s="14" t="n">
        <f aca="false">M156*G156</f>
        <v>120.15</v>
      </c>
    </row>
    <row r="157" customFormat="false" ht="18.55" hidden="false" customHeight="false" outlineLevel="0" collapsed="false">
      <c r="A157" s="11" t="s">
        <v>264</v>
      </c>
      <c r="B157" s="0" t="n">
        <v>8658622000113</v>
      </c>
      <c r="C157" s="0" t="s">
        <v>14</v>
      </c>
      <c r="D157" s="0" t="n">
        <v>16</v>
      </c>
      <c r="E157" s="0" t="n">
        <v>727.8</v>
      </c>
      <c r="F157" s="0" t="n">
        <v>10</v>
      </c>
      <c r="G157" s="0" t="n">
        <f aca="false">E157/F157</f>
        <v>72.78</v>
      </c>
      <c r="H157" s="2" t="n">
        <v>7891040162062</v>
      </c>
      <c r="I157" s="12" t="s">
        <v>265</v>
      </c>
      <c r="J157" s="13" t="n">
        <v>8</v>
      </c>
      <c r="K157" s="13" t="n">
        <v>0</v>
      </c>
      <c r="L157" s="13" t="n">
        <v>1</v>
      </c>
      <c r="M157" s="0" t="n">
        <f aca="false">SUM(J157:L157)</f>
        <v>9</v>
      </c>
      <c r="N157" s="14" t="n">
        <f aca="false">M157*G157</f>
        <v>655.02</v>
      </c>
    </row>
    <row r="158" customFormat="false" ht="18.55" hidden="false" customHeight="false" outlineLevel="0" collapsed="false">
      <c r="A158" s="11" t="s">
        <v>28</v>
      </c>
      <c r="B158" s="0" t="n">
        <v>5075962000123</v>
      </c>
      <c r="C158" s="0" t="s">
        <v>29</v>
      </c>
      <c r="D158" s="0" t="n">
        <v>16</v>
      </c>
      <c r="E158" s="0" t="n">
        <v>42.6</v>
      </c>
      <c r="F158" s="0" t="n">
        <v>30</v>
      </c>
      <c r="G158" s="0" t="n">
        <f aca="false">E158/F158</f>
        <v>1.42</v>
      </c>
      <c r="H158" s="2" t="n">
        <v>7896603800399</v>
      </c>
      <c r="I158" s="12" t="s">
        <v>266</v>
      </c>
      <c r="J158" s="13" t="n">
        <v>0</v>
      </c>
      <c r="K158" s="13" t="n">
        <v>0</v>
      </c>
      <c r="L158" s="13" t="n">
        <v>57</v>
      </c>
      <c r="M158" s="0" t="n">
        <f aca="false">SUM(J158:L158)</f>
        <v>57</v>
      </c>
      <c r="N158" s="14" t="n">
        <f aca="false">M158*G158</f>
        <v>80.94</v>
      </c>
    </row>
    <row r="159" customFormat="false" ht="18.55" hidden="false" customHeight="false" outlineLevel="0" collapsed="false">
      <c r="A159" s="11" t="s">
        <v>28</v>
      </c>
      <c r="B159" s="0" t="n">
        <v>5075962000123</v>
      </c>
      <c r="C159" s="0" t="s">
        <v>29</v>
      </c>
      <c r="D159" s="0" t="n">
        <v>16</v>
      </c>
      <c r="E159" s="0" t="n">
        <v>42.6</v>
      </c>
      <c r="F159" s="0" t="n">
        <v>30</v>
      </c>
      <c r="G159" s="0" t="n">
        <f aca="false">E159/F159</f>
        <v>1.42</v>
      </c>
      <c r="H159" s="2" t="n">
        <v>7896603800504</v>
      </c>
      <c r="I159" s="12" t="s">
        <v>267</v>
      </c>
      <c r="J159" s="13" t="n">
        <v>0</v>
      </c>
      <c r="K159" s="13" t="n">
        <v>0</v>
      </c>
      <c r="L159" s="13" t="n">
        <v>32</v>
      </c>
      <c r="M159" s="0" t="n">
        <f aca="false">SUM(J159:L159)</f>
        <v>32</v>
      </c>
      <c r="N159" s="14" t="n">
        <f aca="false">M159*G159</f>
        <v>45.44</v>
      </c>
    </row>
    <row r="160" customFormat="false" ht="18.55" hidden="false" customHeight="false" outlineLevel="0" collapsed="false">
      <c r="A160" s="11" t="s">
        <v>65</v>
      </c>
      <c r="B160" s="0" t="n">
        <v>62492798000193</v>
      </c>
      <c r="C160" s="0" t="s">
        <v>66</v>
      </c>
      <c r="D160" s="0" t="n">
        <v>16</v>
      </c>
      <c r="E160" s="0" t="n">
        <v>4680</v>
      </c>
      <c r="F160" s="0" t="n">
        <v>2000</v>
      </c>
      <c r="G160" s="0" t="n">
        <f aca="false">E160/F160</f>
        <v>2.34</v>
      </c>
      <c r="H160" s="2" t="n">
        <v>0</v>
      </c>
      <c r="I160" s="12" t="s">
        <v>268</v>
      </c>
      <c r="J160" s="13" t="n">
        <v>85</v>
      </c>
      <c r="K160" s="13" t="n">
        <v>0</v>
      </c>
      <c r="L160" s="13" t="n">
        <v>31</v>
      </c>
      <c r="M160" s="0" t="n">
        <f aca="false">SUM(J160:L160)</f>
        <v>116</v>
      </c>
      <c r="N160" s="14" t="n">
        <f aca="false">M160*G160</f>
        <v>271.44</v>
      </c>
    </row>
    <row r="161" customFormat="false" ht="18.55" hidden="false" customHeight="false" outlineLevel="0" collapsed="false">
      <c r="A161" s="11" t="s">
        <v>65</v>
      </c>
      <c r="B161" s="0" t="n">
        <v>62492798000193</v>
      </c>
      <c r="C161" s="0" t="s">
        <v>66</v>
      </c>
      <c r="D161" s="0" t="n">
        <v>16</v>
      </c>
      <c r="E161" s="0" t="n">
        <v>4680</v>
      </c>
      <c r="F161" s="0" t="n">
        <v>2000</v>
      </c>
      <c r="G161" s="0" t="n">
        <f aca="false">E161/F161</f>
        <v>2.34</v>
      </c>
      <c r="H161" s="2" t="n">
        <v>0</v>
      </c>
      <c r="I161" s="12" t="s">
        <v>269</v>
      </c>
      <c r="J161" s="13" t="n">
        <v>1800</v>
      </c>
      <c r="K161" s="13" t="n">
        <v>0</v>
      </c>
      <c r="L161" s="13" t="n">
        <v>13</v>
      </c>
      <c r="M161" s="0" t="n">
        <f aca="false">SUM(J161:L161)</f>
        <v>1813</v>
      </c>
      <c r="N161" s="14" t="n">
        <f aca="false">M161*G161</f>
        <v>4242.42</v>
      </c>
    </row>
    <row r="162" customFormat="false" ht="18.55" hidden="false" customHeight="false" outlineLevel="0" collapsed="false">
      <c r="A162" s="11" t="s">
        <v>58</v>
      </c>
      <c r="B162" s="0" t="n">
        <v>0</v>
      </c>
      <c r="C162" s="0" t="s">
        <v>17</v>
      </c>
      <c r="D162" s="0" t="n">
        <v>16</v>
      </c>
      <c r="E162" s="0" t="n">
        <v>42.6</v>
      </c>
      <c r="F162" s="0" t="n">
        <v>20</v>
      </c>
      <c r="G162" s="0" t="n">
        <f aca="false">E162/F162</f>
        <v>2.13</v>
      </c>
      <c r="H162" s="2" t="n">
        <v>7899320367763</v>
      </c>
      <c r="I162" s="12" t="s">
        <v>270</v>
      </c>
      <c r="J162" s="13" t="n">
        <v>0</v>
      </c>
      <c r="K162" s="13" t="n">
        <v>0</v>
      </c>
      <c r="L162" s="13" t="n">
        <v>39</v>
      </c>
      <c r="M162" s="0" t="n">
        <f aca="false">SUM(J162:L162)</f>
        <v>39</v>
      </c>
      <c r="N162" s="14" t="n">
        <f aca="false">M162*G162</f>
        <v>83.07</v>
      </c>
    </row>
    <row r="163" customFormat="false" ht="18.55" hidden="false" customHeight="false" outlineLevel="0" collapsed="false">
      <c r="A163" s="11" t="s">
        <v>31</v>
      </c>
      <c r="B163" s="0" t="n">
        <v>8978381000190</v>
      </c>
      <c r="C163" s="0" t="s">
        <v>168</v>
      </c>
      <c r="D163" s="0" t="n">
        <v>16</v>
      </c>
      <c r="E163" s="0" t="n">
        <v>3876</v>
      </c>
      <c r="F163" s="0" t="n">
        <v>1200</v>
      </c>
      <c r="G163" s="0" t="n">
        <f aca="false">E163/F163</f>
        <v>3.23</v>
      </c>
      <c r="H163" s="2" t="n">
        <v>7896603802881</v>
      </c>
      <c r="I163" s="12" t="s">
        <v>271</v>
      </c>
      <c r="J163" s="13" t="n">
        <v>930</v>
      </c>
      <c r="K163" s="13" t="n">
        <v>0</v>
      </c>
      <c r="L163" s="13" t="n">
        <v>5</v>
      </c>
      <c r="M163" s="0" t="n">
        <f aca="false">SUM(J163:L163)</f>
        <v>935</v>
      </c>
      <c r="N163" s="14" t="n">
        <f aca="false">M163*G163</f>
        <v>3020.05</v>
      </c>
    </row>
    <row r="164" customFormat="false" ht="18.55" hidden="false" customHeight="false" outlineLevel="0" collapsed="false">
      <c r="A164" s="11" t="s">
        <v>58</v>
      </c>
      <c r="B164" s="0" t="n">
        <v>0</v>
      </c>
      <c r="C164" s="0" t="s">
        <v>17</v>
      </c>
      <c r="D164" s="0" t="n">
        <v>16</v>
      </c>
      <c r="E164" s="0" t="n">
        <v>8.7</v>
      </c>
      <c r="F164" s="0" t="n">
        <v>1</v>
      </c>
      <c r="G164" s="0" t="n">
        <f aca="false">E164/F164</f>
        <v>8.7</v>
      </c>
      <c r="H164" s="2" t="n">
        <v>0</v>
      </c>
      <c r="I164" s="12" t="s">
        <v>272</v>
      </c>
      <c r="J164" s="13" t="n">
        <v>0</v>
      </c>
      <c r="K164" s="13" t="n">
        <v>0</v>
      </c>
      <c r="L164" s="13" t="n">
        <v>1</v>
      </c>
      <c r="M164" s="0" t="n">
        <f aca="false">SUM(J164:L164)</f>
        <v>1</v>
      </c>
      <c r="N164" s="14" t="n">
        <f aca="false">M164*G164</f>
        <v>8.7</v>
      </c>
    </row>
    <row r="165" customFormat="false" ht="18.55" hidden="false" customHeight="false" outlineLevel="0" collapsed="false">
      <c r="A165" s="11" t="s">
        <v>58</v>
      </c>
      <c r="B165" s="0" t="n">
        <v>0</v>
      </c>
      <c r="C165" s="0" t="s">
        <v>17</v>
      </c>
      <c r="D165" s="0" t="n">
        <v>16</v>
      </c>
      <c r="E165" s="0" t="n">
        <v>2209.08</v>
      </c>
      <c r="F165" s="0" t="n">
        <v>246</v>
      </c>
      <c r="G165" s="0" t="n">
        <f aca="false">E165/F165</f>
        <v>8.98</v>
      </c>
      <c r="H165" s="2" t="n">
        <v>7898357460423</v>
      </c>
      <c r="I165" s="12" t="s">
        <v>273</v>
      </c>
      <c r="J165" s="13" t="n">
        <v>2160</v>
      </c>
      <c r="K165" s="13" t="n">
        <v>0</v>
      </c>
      <c r="L165" s="13" t="n">
        <v>44</v>
      </c>
      <c r="M165" s="0" t="n">
        <f aca="false">SUM(J165:L165)</f>
        <v>2204</v>
      </c>
      <c r="N165" s="14" t="n">
        <f aca="false">M165*G165</f>
        <v>19791.92</v>
      </c>
    </row>
    <row r="166" customFormat="false" ht="18.55" hidden="false" customHeight="false" outlineLevel="0" collapsed="false">
      <c r="A166" s="11" t="s">
        <v>112</v>
      </c>
      <c r="B166" s="0" t="n">
        <v>2430360000159</v>
      </c>
      <c r="C166" s="0" t="s">
        <v>113</v>
      </c>
      <c r="D166" s="0" t="n">
        <v>26</v>
      </c>
      <c r="E166" s="0" t="n">
        <v>26</v>
      </c>
      <c r="F166" s="0" t="n">
        <f aca="false">10*15</f>
        <v>150</v>
      </c>
      <c r="G166" s="0" t="n">
        <f aca="false">E166/F166</f>
        <v>0.173333333333333</v>
      </c>
      <c r="H166" s="2" t="n">
        <v>0</v>
      </c>
      <c r="I166" s="12" t="s">
        <v>274</v>
      </c>
      <c r="J166" s="13" t="n">
        <v>0</v>
      </c>
      <c r="K166" s="13" t="n">
        <v>0</v>
      </c>
      <c r="L166" s="13" t="n">
        <v>145</v>
      </c>
      <c r="M166" s="0" t="n">
        <f aca="false">SUM(J166:L166)</f>
        <v>145</v>
      </c>
      <c r="N166" s="14" t="n">
        <f aca="false">M166*G166</f>
        <v>25.1333333333333</v>
      </c>
    </row>
    <row r="167" customFormat="false" ht="18.55" hidden="false" customHeight="false" outlineLevel="0" collapsed="false">
      <c r="A167" s="11" t="s">
        <v>112</v>
      </c>
      <c r="B167" s="0" t="n">
        <v>2430360000159</v>
      </c>
      <c r="C167" s="0" t="s">
        <v>113</v>
      </c>
      <c r="D167" s="0" t="n">
        <v>26</v>
      </c>
      <c r="E167" s="0" t="n">
        <v>26</v>
      </c>
      <c r="F167" s="0" t="n">
        <f aca="false">10*15</f>
        <v>150</v>
      </c>
      <c r="G167" s="0" t="n">
        <f aca="false">E167/F167</f>
        <v>0.173333333333333</v>
      </c>
      <c r="H167" s="2" t="n">
        <v>0</v>
      </c>
      <c r="I167" s="12" t="s">
        <v>275</v>
      </c>
      <c r="J167" s="13" t="n">
        <v>0</v>
      </c>
      <c r="K167" s="13" t="n">
        <v>0</v>
      </c>
      <c r="L167" s="13" t="n">
        <v>35</v>
      </c>
      <c r="M167" s="0" t="n">
        <f aca="false">SUM(J167:L167)</f>
        <v>35</v>
      </c>
      <c r="N167" s="14" t="n">
        <f aca="false">M167*G167</f>
        <v>6.06666666666667</v>
      </c>
    </row>
    <row r="168" customFormat="false" ht="18.55" hidden="false" customHeight="false" outlineLevel="0" collapsed="false">
      <c r="A168" s="11" t="s">
        <v>126</v>
      </c>
      <c r="B168" s="0" t="n">
        <v>813050000198</v>
      </c>
      <c r="C168" s="0" t="s">
        <v>127</v>
      </c>
      <c r="D168" s="0" t="n">
        <v>21</v>
      </c>
      <c r="E168" s="0" t="n">
        <v>698.7</v>
      </c>
      <c r="F168" s="0" t="n">
        <v>10</v>
      </c>
      <c r="G168" s="0" t="n">
        <f aca="false">E168/F168</f>
        <v>69.87</v>
      </c>
      <c r="H168" s="2" t="n">
        <v>7891023087092</v>
      </c>
      <c r="I168" s="12" t="s">
        <v>276</v>
      </c>
      <c r="J168" s="13" t="n">
        <v>52</v>
      </c>
      <c r="K168" s="13" t="n">
        <v>0</v>
      </c>
      <c r="L168" s="13" t="n">
        <v>1</v>
      </c>
      <c r="M168" s="0" t="n">
        <f aca="false">SUM(J168:L168)</f>
        <v>53</v>
      </c>
      <c r="N168" s="14" t="n">
        <f aca="false">M168*G168</f>
        <v>3703.11</v>
      </c>
    </row>
    <row r="169" customFormat="false" ht="18.55" hidden="false" customHeight="false" outlineLevel="0" collapsed="false">
      <c r="A169" s="11" t="s">
        <v>70</v>
      </c>
      <c r="B169" s="0" t="n">
        <v>7048323000102</v>
      </c>
      <c r="C169" s="0" t="s">
        <v>115</v>
      </c>
      <c r="D169" s="0" t="n">
        <v>16</v>
      </c>
      <c r="E169" s="0" t="n">
        <v>2400</v>
      </c>
      <c r="F169" s="0" t="n">
        <v>200</v>
      </c>
      <c r="G169" s="0" t="n">
        <f aca="false">E169/F169</f>
        <v>12</v>
      </c>
      <c r="H169" s="2" t="n">
        <v>7898923324074</v>
      </c>
      <c r="I169" s="12" t="s">
        <v>277</v>
      </c>
      <c r="J169" s="13" t="n">
        <v>504</v>
      </c>
      <c r="K169" s="13" t="n">
        <v>0</v>
      </c>
      <c r="L169" s="13" t="n">
        <v>10</v>
      </c>
      <c r="M169" s="0" t="n">
        <f aca="false">SUM(J169:L169)</f>
        <v>514</v>
      </c>
      <c r="N169" s="14" t="n">
        <f aca="false">M169*G169</f>
        <v>6168</v>
      </c>
    </row>
    <row r="170" customFormat="false" ht="18.55" hidden="false" customHeight="false" outlineLevel="0" collapsed="false">
      <c r="A170" s="11" t="s">
        <v>126</v>
      </c>
      <c r="B170" s="0" t="n">
        <v>813050000198</v>
      </c>
      <c r="C170" s="0" t="s">
        <v>127</v>
      </c>
      <c r="D170" s="0" t="n">
        <v>16</v>
      </c>
      <c r="E170" s="0" t="n">
        <v>251.4</v>
      </c>
      <c r="F170" s="0" t="n">
        <v>3</v>
      </c>
      <c r="G170" s="0" t="n">
        <f aca="false">E170/F170</f>
        <v>83.8</v>
      </c>
      <c r="H170" s="2" t="n">
        <v>0</v>
      </c>
      <c r="I170" s="12" t="s">
        <v>278</v>
      </c>
      <c r="J170" s="13" t="n">
        <v>2</v>
      </c>
      <c r="K170" s="13" t="n">
        <v>0</v>
      </c>
      <c r="L170" s="13" t="n">
        <v>0</v>
      </c>
      <c r="M170" s="0" t="n">
        <f aca="false">SUM(J170:L170)</f>
        <v>2</v>
      </c>
      <c r="N170" s="14" t="n">
        <f aca="false">M170*G170</f>
        <v>167.6</v>
      </c>
    </row>
    <row r="171" customFormat="false" ht="18.55" hidden="false" customHeight="false" outlineLevel="0" collapsed="false">
      <c r="A171" s="11" t="s">
        <v>70</v>
      </c>
      <c r="B171" s="0" t="n">
        <v>7048323000102</v>
      </c>
      <c r="C171" s="0" t="s">
        <v>115</v>
      </c>
      <c r="D171" s="0" t="n">
        <v>16</v>
      </c>
      <c r="E171" s="0" t="n">
        <v>2400</v>
      </c>
      <c r="F171" s="0" t="n">
        <v>200</v>
      </c>
      <c r="G171" s="0" t="n">
        <f aca="false">E171/F171</f>
        <v>12</v>
      </c>
      <c r="H171" s="2" t="n">
        <v>0</v>
      </c>
      <c r="I171" s="12" t="s">
        <v>279</v>
      </c>
      <c r="J171" s="13" t="n">
        <v>0</v>
      </c>
      <c r="K171" s="13" t="n">
        <v>0</v>
      </c>
      <c r="L171" s="13" t="n">
        <v>1</v>
      </c>
      <c r="M171" s="0" t="n">
        <f aca="false">SUM(J171:L171)</f>
        <v>1</v>
      </c>
      <c r="N171" s="14" t="n">
        <f aca="false">M171*G171</f>
        <v>12</v>
      </c>
    </row>
    <row r="172" customFormat="false" ht="18.55" hidden="false" customHeight="false" outlineLevel="0" collapsed="false">
      <c r="A172" s="11" t="s">
        <v>280</v>
      </c>
      <c r="B172" s="0" t="n">
        <v>7048323000102</v>
      </c>
      <c r="C172" s="0" t="s">
        <v>115</v>
      </c>
      <c r="D172" s="0" t="n">
        <v>16</v>
      </c>
      <c r="E172" s="0" t="n">
        <v>400</v>
      </c>
      <c r="F172" s="0" t="n">
        <v>10</v>
      </c>
      <c r="G172" s="0" t="n">
        <f aca="false">E172/F172</f>
        <v>40</v>
      </c>
      <c r="H172" s="2" t="n">
        <v>7899150746004</v>
      </c>
      <c r="I172" s="12" t="s">
        <v>281</v>
      </c>
      <c r="J172" s="13" t="n">
        <v>0</v>
      </c>
      <c r="K172" s="13" t="n">
        <v>0</v>
      </c>
      <c r="L172" s="13" t="n">
        <v>8</v>
      </c>
      <c r="M172" s="0" t="n">
        <f aca="false">SUM(J172:L172)</f>
        <v>8</v>
      </c>
      <c r="N172" s="14" t="n">
        <f aca="false">M172*G172</f>
        <v>320</v>
      </c>
    </row>
    <row r="173" customFormat="false" ht="18.55" hidden="false" customHeight="false" outlineLevel="0" collapsed="false">
      <c r="A173" s="11" t="s">
        <v>264</v>
      </c>
      <c r="B173" s="0" t="n">
        <v>8658622000113</v>
      </c>
      <c r="C173" s="0" t="s">
        <v>282</v>
      </c>
      <c r="D173" s="0" t="n">
        <v>16</v>
      </c>
      <c r="E173" s="0" t="n">
        <v>112</v>
      </c>
      <c r="F173" s="0" t="n">
        <v>20</v>
      </c>
      <c r="G173" s="0" t="n">
        <f aca="false">E173/F173</f>
        <v>5.6</v>
      </c>
      <c r="H173" s="2" t="n">
        <v>0</v>
      </c>
      <c r="I173" s="12" t="s">
        <v>283</v>
      </c>
      <c r="J173" s="13" t="n">
        <v>0</v>
      </c>
      <c r="K173" s="13" t="n">
        <v>0</v>
      </c>
      <c r="L173" s="13" t="n">
        <v>1</v>
      </c>
      <c r="M173" s="0" t="n">
        <f aca="false">SUM(J173:L173)</f>
        <v>1</v>
      </c>
      <c r="N173" s="14" t="n">
        <f aca="false">M173*G173</f>
        <v>5.6</v>
      </c>
    </row>
    <row r="174" customFormat="false" ht="18.55" hidden="false" customHeight="false" outlineLevel="0" collapsed="false">
      <c r="A174" s="11" t="s">
        <v>126</v>
      </c>
      <c r="B174" s="0" t="n">
        <v>813050000198</v>
      </c>
      <c r="C174" s="0" t="s">
        <v>127</v>
      </c>
      <c r="D174" s="0" t="n">
        <v>16</v>
      </c>
      <c r="E174" s="0" t="n">
        <v>120</v>
      </c>
      <c r="F174" s="0" t="n">
        <v>50</v>
      </c>
      <c r="G174" s="0" t="n">
        <f aca="false">E174/F174</f>
        <v>2.4</v>
      </c>
      <c r="H174" s="2" t="n">
        <v>7898936754011</v>
      </c>
      <c r="I174" s="12" t="s">
        <v>284</v>
      </c>
      <c r="J174" s="13" t="n">
        <v>102</v>
      </c>
      <c r="K174" s="13" t="n">
        <v>0</v>
      </c>
      <c r="L174" s="13" t="n">
        <v>24</v>
      </c>
      <c r="M174" s="0" t="n">
        <f aca="false">SUM(J174:L174)</f>
        <v>126</v>
      </c>
      <c r="N174" s="14" t="n">
        <f aca="false">M174*G174</f>
        <v>302.4</v>
      </c>
    </row>
    <row r="175" customFormat="false" ht="18.55" hidden="false" customHeight="false" outlineLevel="0" collapsed="false">
      <c r="A175" s="11" t="s">
        <v>28</v>
      </c>
      <c r="B175" s="0" t="n">
        <v>5075962000123</v>
      </c>
      <c r="C175" s="0" t="s">
        <v>29</v>
      </c>
      <c r="D175" s="0" t="n">
        <v>16</v>
      </c>
      <c r="E175" s="0" t="n">
        <v>400</v>
      </c>
      <c r="F175" s="0" t="n">
        <v>200</v>
      </c>
      <c r="G175" s="0" t="n">
        <f aca="false">E175/F175</f>
        <v>2</v>
      </c>
      <c r="H175" s="2" t="n">
        <v>7898936754981</v>
      </c>
      <c r="I175" s="12" t="s">
        <v>285</v>
      </c>
      <c r="J175" s="13" t="n">
        <v>0</v>
      </c>
      <c r="K175" s="13" t="n">
        <v>0</v>
      </c>
      <c r="L175" s="13" t="n">
        <v>1</v>
      </c>
      <c r="M175" s="0" t="n">
        <f aca="false">SUM(J175:L175)</f>
        <v>1</v>
      </c>
      <c r="N175" s="14" t="n">
        <f aca="false">M175*G175</f>
        <v>2</v>
      </c>
    </row>
    <row r="176" customFormat="false" ht="18.55" hidden="false" customHeight="false" outlineLevel="0" collapsed="false">
      <c r="A176" s="11" t="s">
        <v>31</v>
      </c>
      <c r="B176" s="0" t="n">
        <v>8978381000190</v>
      </c>
      <c r="C176" s="0" t="s">
        <v>168</v>
      </c>
      <c r="D176" s="0" t="n">
        <v>16</v>
      </c>
      <c r="E176" s="0" t="n">
        <v>365</v>
      </c>
      <c r="F176" s="0" t="n">
        <v>500</v>
      </c>
      <c r="G176" s="0" t="n">
        <f aca="false">E176/F176</f>
        <v>0.73</v>
      </c>
      <c r="H176" s="2" t="n">
        <v>7503002900727</v>
      </c>
      <c r="I176" s="12" t="s">
        <v>286</v>
      </c>
      <c r="J176" s="13" t="n">
        <v>380</v>
      </c>
      <c r="K176" s="13" t="n">
        <v>0</v>
      </c>
      <c r="L176" s="13" t="n">
        <v>7</v>
      </c>
      <c r="M176" s="0" t="n">
        <f aca="false">SUM(J176:L176)</f>
        <v>387</v>
      </c>
      <c r="N176" s="14" t="n">
        <f aca="false">M176*G176</f>
        <v>282.51</v>
      </c>
    </row>
    <row r="177" customFormat="false" ht="18.55" hidden="false" customHeight="false" outlineLevel="0" collapsed="false">
      <c r="A177" s="11" t="s">
        <v>58</v>
      </c>
      <c r="B177" s="0" t="n">
        <v>0</v>
      </c>
      <c r="C177" s="0" t="s">
        <v>17</v>
      </c>
      <c r="D177" s="0" t="n">
        <v>16</v>
      </c>
      <c r="E177" s="0" t="n">
        <v>2139</v>
      </c>
      <c r="F177" s="0" t="n">
        <v>300</v>
      </c>
      <c r="G177" s="0" t="n">
        <f aca="false">E177/F177</f>
        <v>7.13</v>
      </c>
      <c r="H177" s="2" t="n">
        <v>7898929094377</v>
      </c>
      <c r="I177" s="12" t="s">
        <v>287</v>
      </c>
      <c r="J177" s="13" t="n">
        <v>100</v>
      </c>
      <c r="K177" s="13" t="n">
        <v>0</v>
      </c>
      <c r="L177" s="13" t="n">
        <v>0</v>
      </c>
      <c r="M177" s="0" t="n">
        <f aca="false">SUM(J177:L177)</f>
        <v>100</v>
      </c>
      <c r="N177" s="14" t="n">
        <f aca="false">M177*G177</f>
        <v>713</v>
      </c>
    </row>
    <row r="178" customFormat="false" ht="18.55" hidden="false" customHeight="false" outlineLevel="0" collapsed="false">
      <c r="A178" s="11" t="s">
        <v>288</v>
      </c>
      <c r="B178" s="0" t="n">
        <v>37878675000148</v>
      </c>
      <c r="C178" s="0" t="s">
        <v>289</v>
      </c>
      <c r="D178" s="0" t="n">
        <v>16</v>
      </c>
      <c r="E178" s="0" t="n">
        <v>350</v>
      </c>
      <c r="F178" s="0" t="n">
        <v>500</v>
      </c>
      <c r="G178" s="0" t="n">
        <f aca="false">E178/F178</f>
        <v>0.7</v>
      </c>
      <c r="H178" s="2" t="n">
        <v>7896926532052</v>
      </c>
      <c r="I178" s="12" t="s">
        <v>290</v>
      </c>
      <c r="J178" s="13" t="n">
        <v>0</v>
      </c>
      <c r="K178" s="13" t="n">
        <v>0</v>
      </c>
      <c r="L178" s="13" t="n">
        <f aca="false">2*50</f>
        <v>100</v>
      </c>
      <c r="M178" s="0" t="n">
        <f aca="false">SUM(J178:L178)</f>
        <v>100</v>
      </c>
      <c r="N178" s="14" t="n">
        <f aca="false">M178*G178</f>
        <v>70</v>
      </c>
    </row>
    <row r="179" customFormat="false" ht="18.55" hidden="false" customHeight="false" outlineLevel="0" collapsed="false">
      <c r="A179" s="11" t="s">
        <v>291</v>
      </c>
      <c r="B179" s="0" t="n">
        <v>10595878000170</v>
      </c>
      <c r="C179" s="0" t="s">
        <v>292</v>
      </c>
      <c r="D179" s="0" t="n">
        <v>21</v>
      </c>
      <c r="E179" s="0" t="n">
        <v>59.7</v>
      </c>
      <c r="F179" s="0" t="n">
        <v>30</v>
      </c>
      <c r="G179" s="0" t="n">
        <f aca="false">E179/F179</f>
        <v>1.99</v>
      </c>
      <c r="H179" s="2" t="n">
        <v>7898933061389</v>
      </c>
      <c r="I179" s="12" t="s">
        <v>293</v>
      </c>
      <c r="J179" s="13" t="n">
        <v>1170</v>
      </c>
      <c r="K179" s="13" t="n">
        <v>0</v>
      </c>
      <c r="L179" s="13" t="n">
        <v>29</v>
      </c>
      <c r="M179" s="0" t="n">
        <f aca="false">SUM(J179:L179)</f>
        <v>1199</v>
      </c>
      <c r="N179" s="14" t="n">
        <f aca="false">M179*G179</f>
        <v>2386.01</v>
      </c>
    </row>
    <row r="180" customFormat="false" ht="18.55" hidden="false" customHeight="false" outlineLevel="0" collapsed="false">
      <c r="A180" s="11" t="s">
        <v>31</v>
      </c>
      <c r="B180" s="0" t="n">
        <v>8978381000190</v>
      </c>
      <c r="C180" s="0" t="s">
        <v>168</v>
      </c>
      <c r="D180" s="0" t="n">
        <v>16</v>
      </c>
      <c r="E180" s="0" t="n">
        <v>557.56</v>
      </c>
      <c r="F180" s="0" t="n">
        <v>4</v>
      </c>
      <c r="G180" s="0" t="n">
        <f aca="false">E180/F180</f>
        <v>139.39</v>
      </c>
      <c r="H180" s="2" t="n">
        <v>0</v>
      </c>
      <c r="I180" s="12" t="s">
        <v>294</v>
      </c>
      <c r="J180" s="13" t="n">
        <v>4</v>
      </c>
      <c r="K180" s="13" t="n">
        <v>0</v>
      </c>
      <c r="L180" s="13" t="n">
        <v>0</v>
      </c>
      <c r="M180" s="0" t="n">
        <f aca="false">SUM(J180:L180)</f>
        <v>4</v>
      </c>
      <c r="N180" s="14" t="n">
        <f aca="false">M180*G180</f>
        <v>557.56</v>
      </c>
    </row>
    <row r="181" customFormat="false" ht="18.55" hidden="false" customHeight="false" outlineLevel="0" collapsed="false">
      <c r="A181" s="11" t="s">
        <v>295</v>
      </c>
      <c r="B181" s="0" t="n">
        <v>2430360000159</v>
      </c>
      <c r="C181" s="0" t="s">
        <v>113</v>
      </c>
      <c r="D181" s="0" t="n">
        <v>26</v>
      </c>
      <c r="E181" s="0" t="n">
        <v>66</v>
      </c>
      <c r="F181" s="0" t="n">
        <v>40</v>
      </c>
      <c r="G181" s="0" t="n">
        <f aca="false">E181/F181</f>
        <v>1.65</v>
      </c>
      <c r="H181" s="2" t="n">
        <v>7898493990631</v>
      </c>
      <c r="I181" s="12" t="s">
        <v>296</v>
      </c>
      <c r="J181" s="13" t="n">
        <v>0</v>
      </c>
      <c r="K181" s="13" t="n">
        <v>0</v>
      </c>
      <c r="L181" s="13" t="n">
        <v>3</v>
      </c>
      <c r="M181" s="0" t="n">
        <f aca="false">SUM(J181:L181)</f>
        <v>3</v>
      </c>
      <c r="N181" s="14" t="n">
        <f aca="false">M181*G181</f>
        <v>4.95</v>
      </c>
    </row>
    <row r="182" customFormat="false" ht="18.55" hidden="false" customHeight="false" outlineLevel="0" collapsed="false">
      <c r="A182" s="11" t="s">
        <v>297</v>
      </c>
      <c r="B182" s="0" t="n">
        <v>11686277000136</v>
      </c>
      <c r="C182" s="0" t="s">
        <v>298</v>
      </c>
      <c r="D182" s="0" t="n">
        <v>26</v>
      </c>
      <c r="E182" s="0" t="n">
        <v>221.6</v>
      </c>
      <c r="F182" s="0" t="n">
        <v>20</v>
      </c>
      <c r="G182" s="0" t="n">
        <f aca="false">E182/F182</f>
        <v>11.08</v>
      </c>
      <c r="H182" s="2" t="n">
        <v>7898195640322</v>
      </c>
      <c r="I182" s="12" t="s">
        <v>299</v>
      </c>
      <c r="J182" s="13" t="n">
        <v>0</v>
      </c>
      <c r="K182" s="13" t="n">
        <v>0</v>
      </c>
      <c r="L182" s="13" t="n">
        <v>7</v>
      </c>
      <c r="M182" s="0" t="n">
        <f aca="false">SUM(J182:L182)</f>
        <v>7</v>
      </c>
      <c r="N182" s="14" t="n">
        <f aca="false">M182*G182</f>
        <v>77.56</v>
      </c>
    </row>
    <row r="183" customFormat="false" ht="18.55" hidden="false" customHeight="false" outlineLevel="0" collapsed="false">
      <c r="A183" s="11" t="s">
        <v>58</v>
      </c>
      <c r="B183" s="0" t="n">
        <v>0</v>
      </c>
      <c r="C183" s="0" t="s">
        <v>17</v>
      </c>
      <c r="D183" s="0" t="n">
        <v>26</v>
      </c>
      <c r="E183" s="0" t="n">
        <v>222</v>
      </c>
      <c r="F183" s="0" t="n">
        <v>15</v>
      </c>
      <c r="G183" s="0" t="n">
        <f aca="false">E183/F183</f>
        <v>14.8</v>
      </c>
      <c r="H183" s="2" t="n">
        <v>7891284005231</v>
      </c>
      <c r="I183" s="12" t="s">
        <v>300</v>
      </c>
      <c r="J183" s="13" t="n">
        <v>0</v>
      </c>
      <c r="K183" s="13" t="n">
        <v>0</v>
      </c>
      <c r="L183" s="13" t="n">
        <v>12</v>
      </c>
      <c r="M183" s="0" t="n">
        <f aca="false">SUM(J183:L183)</f>
        <v>12</v>
      </c>
      <c r="N183" s="14" t="n">
        <f aca="false">M183*G183</f>
        <v>177.6</v>
      </c>
    </row>
    <row r="184" customFormat="false" ht="18.55" hidden="false" customHeight="false" outlineLevel="0" collapsed="false">
      <c r="A184" s="11" t="s">
        <v>301</v>
      </c>
      <c r="B184" s="0" t="n">
        <v>15530841000188</v>
      </c>
      <c r="C184" s="0" t="s">
        <v>302</v>
      </c>
      <c r="D184" s="0" t="n">
        <v>16</v>
      </c>
      <c r="E184" s="0" t="n">
        <v>94.5</v>
      </c>
      <c r="F184" s="0" t="n">
        <v>30</v>
      </c>
      <c r="G184" s="0" t="n">
        <f aca="false">E184/F184</f>
        <v>3.15</v>
      </c>
      <c r="H184" s="2" t="n">
        <v>7891128024817</v>
      </c>
      <c r="I184" s="12" t="s">
        <v>303</v>
      </c>
      <c r="J184" s="13" t="n">
        <v>0</v>
      </c>
      <c r="K184" s="13" t="n">
        <v>0</v>
      </c>
      <c r="L184" s="13" t="n">
        <v>2</v>
      </c>
      <c r="M184" s="0" t="n">
        <f aca="false">SUM(J184:L184)</f>
        <v>2</v>
      </c>
      <c r="N184" s="14" t="n">
        <f aca="false">M184*G184</f>
        <v>6.3</v>
      </c>
    </row>
    <row r="185" customFormat="false" ht="18.55" hidden="false" customHeight="false" outlineLevel="0" collapsed="false">
      <c r="A185" s="11" t="s">
        <v>58</v>
      </c>
      <c r="B185" s="0" t="n">
        <v>0</v>
      </c>
      <c r="C185" s="0" t="s">
        <v>17</v>
      </c>
      <c r="D185" s="0" t="n">
        <v>26</v>
      </c>
      <c r="E185" s="0" t="n">
        <v>35</v>
      </c>
      <c r="F185" s="0" t="n">
        <v>10</v>
      </c>
      <c r="G185" s="0" t="n">
        <f aca="false">E185/F185</f>
        <v>3.5</v>
      </c>
      <c r="H185" s="2" t="n">
        <v>7891284005064</v>
      </c>
      <c r="I185" s="12" t="s">
        <v>304</v>
      </c>
      <c r="J185" s="13" t="n">
        <v>0</v>
      </c>
      <c r="K185" s="13" t="n">
        <v>0</v>
      </c>
      <c r="L185" s="13" t="n">
        <v>4</v>
      </c>
      <c r="M185" s="0" t="n">
        <f aca="false">SUM(J185:L185)</f>
        <v>4</v>
      </c>
      <c r="N185" s="14" t="n">
        <f aca="false">M185*G185</f>
        <v>14</v>
      </c>
    </row>
    <row r="186" customFormat="false" ht="18.55" hidden="false" customHeight="false" outlineLevel="0" collapsed="false">
      <c r="A186" s="11" t="s">
        <v>58</v>
      </c>
      <c r="B186" s="0" t="n">
        <v>0</v>
      </c>
      <c r="C186" s="0" t="s">
        <v>17</v>
      </c>
      <c r="D186" s="0" t="n">
        <v>26</v>
      </c>
      <c r="E186" s="0" t="n">
        <v>35</v>
      </c>
      <c r="F186" s="0" t="n">
        <v>10</v>
      </c>
      <c r="G186" s="0" t="n">
        <f aca="false">E186/F186</f>
        <v>3.5</v>
      </c>
      <c r="H186" s="2" t="n">
        <v>0</v>
      </c>
      <c r="I186" s="12" t="s">
        <v>305</v>
      </c>
      <c r="J186" s="13" t="n">
        <v>0</v>
      </c>
      <c r="K186" s="13" t="n">
        <v>0</v>
      </c>
      <c r="L186" s="13" t="n">
        <v>2</v>
      </c>
      <c r="M186" s="0" t="n">
        <f aca="false">SUM(J186:L186)</f>
        <v>2</v>
      </c>
      <c r="N186" s="14" t="n">
        <f aca="false">M186*G186</f>
        <v>7</v>
      </c>
    </row>
    <row r="187" customFormat="false" ht="18.55" hidden="false" customHeight="false" outlineLevel="0" collapsed="false">
      <c r="A187" s="11" t="s">
        <v>58</v>
      </c>
      <c r="B187" s="0" t="n">
        <v>0</v>
      </c>
      <c r="C187" s="0" t="s">
        <v>17</v>
      </c>
      <c r="D187" s="0" t="n">
        <v>26</v>
      </c>
      <c r="E187" s="0" t="n">
        <v>90</v>
      </c>
      <c r="F187" s="0" t="n">
        <v>15</v>
      </c>
      <c r="G187" s="0" t="n">
        <f aca="false">E187/F187</f>
        <v>6</v>
      </c>
      <c r="H187" s="2" t="n">
        <v>7898195640933</v>
      </c>
      <c r="I187" s="12" t="s">
        <v>306</v>
      </c>
      <c r="J187" s="13" t="n">
        <v>0</v>
      </c>
      <c r="K187" s="13" t="n">
        <v>0</v>
      </c>
      <c r="L187" s="13" t="n">
        <v>2</v>
      </c>
      <c r="M187" s="0" t="n">
        <f aca="false">SUM(J187:L187)</f>
        <v>2</v>
      </c>
      <c r="N187" s="14" t="n">
        <f aca="false">M187*G187</f>
        <v>12</v>
      </c>
    </row>
    <row r="188" customFormat="false" ht="18.55" hidden="false" customHeight="false" outlineLevel="0" collapsed="false">
      <c r="A188" s="11" t="s">
        <v>58</v>
      </c>
      <c r="B188" s="0" t="n">
        <v>0</v>
      </c>
      <c r="C188" s="0" t="s">
        <v>17</v>
      </c>
      <c r="D188" s="0" t="n">
        <v>26</v>
      </c>
      <c r="E188" s="0" t="n">
        <v>11.9</v>
      </c>
      <c r="F188" s="0" t="n">
        <v>1</v>
      </c>
      <c r="G188" s="0" t="n">
        <f aca="false">E188/F188</f>
        <v>11.9</v>
      </c>
      <c r="H188" s="2" t="n">
        <v>7898322643851</v>
      </c>
      <c r="I188" s="12" t="s">
        <v>307</v>
      </c>
      <c r="J188" s="13" t="n">
        <v>0</v>
      </c>
      <c r="K188" s="13" t="n">
        <v>0</v>
      </c>
      <c r="L188" s="13" t="n">
        <v>7</v>
      </c>
      <c r="M188" s="0" t="n">
        <f aca="false">SUM(J188:L188)</f>
        <v>7</v>
      </c>
      <c r="N188" s="14" t="n">
        <f aca="false">M188*G188</f>
        <v>83.3</v>
      </c>
    </row>
    <row r="189" customFormat="false" ht="18.55" hidden="false" customHeight="false" outlineLevel="0" collapsed="false">
      <c r="A189" s="11" t="s">
        <v>58</v>
      </c>
      <c r="B189" s="0" t="n">
        <v>0</v>
      </c>
      <c r="C189" s="0" t="s">
        <v>17</v>
      </c>
      <c r="D189" s="0" t="n">
        <v>26</v>
      </c>
      <c r="E189" s="0" t="n">
        <v>11.9</v>
      </c>
      <c r="F189" s="0" t="n">
        <v>1</v>
      </c>
      <c r="G189" s="0" t="n">
        <f aca="false">E189/F189</f>
        <v>11.9</v>
      </c>
      <c r="H189" s="2" t="n">
        <v>7898322640706</v>
      </c>
      <c r="I189" s="12" t="s">
        <v>308</v>
      </c>
      <c r="J189" s="13" t="n">
        <v>0</v>
      </c>
      <c r="K189" s="13" t="n">
        <v>0</v>
      </c>
      <c r="L189" s="13" t="n">
        <v>10</v>
      </c>
      <c r="M189" s="0" t="n">
        <f aca="false">SUM(J189:L189)</f>
        <v>10</v>
      </c>
      <c r="N189" s="14" t="n">
        <f aca="false">M189*G189</f>
        <v>119</v>
      </c>
    </row>
    <row r="190" customFormat="false" ht="18.55" hidden="false" customHeight="false" outlineLevel="0" collapsed="false">
      <c r="A190" s="11" t="s">
        <v>34</v>
      </c>
      <c r="B190" s="0" t="n">
        <v>24005316000134</v>
      </c>
      <c r="C190" s="0" t="s">
        <v>35</v>
      </c>
      <c r="D190" s="0" t="n">
        <v>16</v>
      </c>
      <c r="E190" s="0" t="n">
        <v>22.6</v>
      </c>
      <c r="F190" s="0" t="n">
        <f aca="false">10*10</f>
        <v>100</v>
      </c>
      <c r="G190" s="0" t="n">
        <f aca="false">E190/F190</f>
        <v>0.226</v>
      </c>
      <c r="H190" s="2" t="n">
        <v>7898119129575</v>
      </c>
      <c r="I190" s="12" t="s">
        <v>309</v>
      </c>
      <c r="J190" s="13" t="n">
        <v>60</v>
      </c>
      <c r="K190" s="13" t="n">
        <v>0</v>
      </c>
      <c r="L190" s="13" t="n">
        <v>14</v>
      </c>
      <c r="M190" s="0" t="n">
        <f aca="false">SUM(J190:L190)</f>
        <v>74</v>
      </c>
      <c r="N190" s="14" t="n">
        <f aca="false">M190*G190</f>
        <v>16.724</v>
      </c>
    </row>
    <row r="191" customFormat="false" ht="18.55" hidden="false" customHeight="false" outlineLevel="0" collapsed="false">
      <c r="A191" s="11" t="s">
        <v>58</v>
      </c>
      <c r="B191" s="0" t="n">
        <v>0</v>
      </c>
      <c r="C191" s="0" t="s">
        <v>17</v>
      </c>
      <c r="D191" s="0" t="n">
        <v>16</v>
      </c>
      <c r="E191" s="0" t="n">
        <v>696.96</v>
      </c>
      <c r="F191" s="0" t="n">
        <v>6336</v>
      </c>
      <c r="G191" s="0" t="n">
        <f aca="false">E191/F191</f>
        <v>0.11</v>
      </c>
      <c r="H191" s="2" t="n">
        <v>821876268031</v>
      </c>
      <c r="I191" s="12" t="s">
        <v>310</v>
      </c>
      <c r="J191" s="13" t="n">
        <v>3312</v>
      </c>
      <c r="K191" s="13" t="n">
        <v>0</v>
      </c>
      <c r="L191" s="13" t="n">
        <v>78</v>
      </c>
      <c r="M191" s="0" t="n">
        <f aca="false">SUM(J191:L191)</f>
        <v>3390</v>
      </c>
      <c r="N191" s="14" t="n">
        <f aca="false">M191*G191</f>
        <v>372.9</v>
      </c>
    </row>
    <row r="192" customFormat="false" ht="18.55" hidden="false" customHeight="false" outlineLevel="0" collapsed="false">
      <c r="A192" s="11" t="s">
        <v>311</v>
      </c>
      <c r="B192" s="0" t="n">
        <v>10764307000465</v>
      </c>
      <c r="C192" s="0" t="s">
        <v>312</v>
      </c>
      <c r="D192" s="0" t="n">
        <v>16</v>
      </c>
      <c r="E192" s="0" t="n">
        <v>185</v>
      </c>
      <c r="F192" s="0" t="n">
        <f aca="false">10*144</f>
        <v>1440</v>
      </c>
      <c r="G192" s="0" t="n">
        <f aca="false">E192/F192</f>
        <v>0.128472222222222</v>
      </c>
      <c r="H192" s="2" t="n">
        <v>7897771111102</v>
      </c>
      <c r="I192" s="12" t="s">
        <v>313</v>
      </c>
      <c r="J192" s="13" t="n">
        <v>7200</v>
      </c>
      <c r="K192" s="13" t="n">
        <v>0</v>
      </c>
      <c r="L192" s="13" t="n">
        <v>1038</v>
      </c>
      <c r="M192" s="0" t="n">
        <f aca="false">SUM(J192:L192)</f>
        <v>8238</v>
      </c>
      <c r="N192" s="14" t="n">
        <f aca="false">M192*G192</f>
        <v>1058.35416666667</v>
      </c>
    </row>
    <row r="193" customFormat="false" ht="18.55" hidden="false" customHeight="false" outlineLevel="0" collapsed="false">
      <c r="A193" s="11" t="s">
        <v>58</v>
      </c>
      <c r="B193" s="0" t="n">
        <v>0</v>
      </c>
      <c r="C193" s="0" t="s">
        <v>17</v>
      </c>
      <c r="D193" s="0" t="n">
        <v>16</v>
      </c>
      <c r="E193" s="0" t="n">
        <v>449.2</v>
      </c>
      <c r="F193" s="0" t="n">
        <f aca="false">1123</f>
        <v>1123</v>
      </c>
      <c r="G193" s="0" t="n">
        <f aca="false">E193/F193</f>
        <v>0.4</v>
      </c>
      <c r="H193" s="2" t="n">
        <v>70330413993</v>
      </c>
      <c r="I193" s="12" t="s">
        <v>314</v>
      </c>
      <c r="J193" s="13" t="n">
        <v>0</v>
      </c>
      <c r="K193" s="13" t="n">
        <v>0</v>
      </c>
      <c r="L193" s="13" t="n">
        <v>50</v>
      </c>
      <c r="M193" s="0" t="n">
        <f aca="false">SUM(J193:L193)</f>
        <v>50</v>
      </c>
      <c r="N193" s="14" t="n">
        <f aca="false">M193*G193</f>
        <v>20</v>
      </c>
    </row>
    <row r="194" customFormat="false" ht="18.55" hidden="false" customHeight="false" outlineLevel="0" collapsed="false">
      <c r="A194" s="11" t="s">
        <v>31</v>
      </c>
      <c r="B194" s="0" t="n">
        <v>8978000190</v>
      </c>
      <c r="C194" s="0" t="s">
        <v>168</v>
      </c>
      <c r="D194" s="0" t="n">
        <v>16</v>
      </c>
      <c r="E194" s="0" t="n">
        <v>1344</v>
      </c>
      <c r="F194" s="0" t="n">
        <f aca="false">60*144</f>
        <v>8640</v>
      </c>
      <c r="G194" s="0" t="n">
        <f aca="false">E194/F194</f>
        <v>0.155555555555556</v>
      </c>
      <c r="H194" s="2" t="n">
        <v>7891360506218</v>
      </c>
      <c r="I194" s="12" t="s">
        <v>315</v>
      </c>
      <c r="J194" s="13" t="n">
        <v>0</v>
      </c>
      <c r="K194" s="13" t="n">
        <v>0</v>
      </c>
      <c r="L194" s="13" t="n">
        <v>27</v>
      </c>
      <c r="M194" s="0" t="n">
        <f aca="false">SUM(J194:L194)</f>
        <v>27</v>
      </c>
      <c r="N194" s="14" t="n">
        <f aca="false">M194*G194</f>
        <v>4.2</v>
      </c>
    </row>
    <row r="195" customFormat="false" ht="18.55" hidden="false" customHeight="false" outlineLevel="0" collapsed="false">
      <c r="A195" s="11" t="s">
        <v>58</v>
      </c>
      <c r="B195" s="0" t="n">
        <v>0</v>
      </c>
      <c r="C195" s="0" t="s">
        <v>17</v>
      </c>
      <c r="D195" s="0" t="n">
        <v>16</v>
      </c>
      <c r="E195" s="0" t="n">
        <v>696.96</v>
      </c>
      <c r="F195" s="0" t="n">
        <v>6336</v>
      </c>
      <c r="G195" s="0" t="n">
        <f aca="false">E195/F195</f>
        <v>0.11</v>
      </c>
      <c r="H195" s="2" t="n">
        <v>7897256242246</v>
      </c>
      <c r="I195" s="12" t="s">
        <v>316</v>
      </c>
      <c r="J195" s="13" t="n">
        <v>1440</v>
      </c>
      <c r="K195" s="13" t="n">
        <v>0</v>
      </c>
      <c r="L195" s="13" t="n">
        <v>0</v>
      </c>
      <c r="M195" s="0" t="n">
        <f aca="false">SUM(J195:L195)</f>
        <v>1440</v>
      </c>
      <c r="N195" s="14" t="n">
        <f aca="false">M195*G195</f>
        <v>158.4</v>
      </c>
    </row>
    <row r="196" customFormat="false" ht="18.55" hidden="false" customHeight="false" outlineLevel="0" collapsed="false">
      <c r="A196" s="11" t="s">
        <v>107</v>
      </c>
      <c r="B196" s="0" t="n">
        <v>62492798000193</v>
      </c>
      <c r="C196" s="0" t="s">
        <v>66</v>
      </c>
      <c r="D196" s="0" t="n">
        <v>16</v>
      </c>
      <c r="E196" s="0" t="n">
        <v>2246.4</v>
      </c>
      <c r="F196" s="0" t="n">
        <v>864</v>
      </c>
      <c r="G196" s="0" t="n">
        <f aca="false">E196/F196</f>
        <v>2.6</v>
      </c>
      <c r="H196" s="2" t="n">
        <v>7897256274056</v>
      </c>
      <c r="I196" s="12" t="s">
        <v>317</v>
      </c>
      <c r="J196" s="13" t="n">
        <v>96</v>
      </c>
      <c r="K196" s="13" t="n">
        <v>0</v>
      </c>
      <c r="L196" s="13" t="n">
        <v>7</v>
      </c>
      <c r="M196" s="0" t="n">
        <f aca="false">SUM(J196:L196)</f>
        <v>103</v>
      </c>
      <c r="N196" s="14" t="n">
        <f aca="false">M196*G196</f>
        <v>267.8</v>
      </c>
    </row>
    <row r="197" customFormat="false" ht="18.55" hidden="false" customHeight="false" outlineLevel="0" collapsed="false">
      <c r="A197" s="11" t="s">
        <v>318</v>
      </c>
      <c r="B197" s="0" t="n">
        <v>62492798000193</v>
      </c>
      <c r="C197" s="0" t="s">
        <v>319</v>
      </c>
      <c r="D197" s="0" t="n">
        <v>16</v>
      </c>
      <c r="E197" s="0" t="n">
        <v>3340</v>
      </c>
      <c r="F197" s="0" t="n">
        <v>1000</v>
      </c>
      <c r="G197" s="0" t="n">
        <f aca="false">E197/F197</f>
        <v>3.34</v>
      </c>
      <c r="H197" s="2" t="n">
        <v>17896342904812</v>
      </c>
      <c r="I197" s="12" t="s">
        <v>320</v>
      </c>
      <c r="J197" s="13" t="n">
        <v>864</v>
      </c>
      <c r="K197" s="13" t="n">
        <v>0</v>
      </c>
      <c r="L197" s="13" t="n">
        <v>41</v>
      </c>
      <c r="M197" s="0" t="n">
        <f aca="false">SUM(J197:L197)</f>
        <v>905</v>
      </c>
      <c r="N197" s="14" t="n">
        <f aca="false">M197*G197</f>
        <v>3022.7</v>
      </c>
    </row>
    <row r="198" customFormat="false" ht="18.55" hidden="false" customHeight="false" outlineLevel="0" collapsed="false">
      <c r="A198" s="11" t="s">
        <v>107</v>
      </c>
      <c r="B198" s="0" t="n">
        <v>0</v>
      </c>
      <c r="C198" s="0" t="s">
        <v>243</v>
      </c>
      <c r="D198" s="0" t="n">
        <v>42</v>
      </c>
      <c r="E198" s="0" t="n">
        <v>2.58</v>
      </c>
      <c r="F198" s="0" t="n">
        <v>2</v>
      </c>
      <c r="G198" s="0" t="n">
        <f aca="false">E198/F198</f>
        <v>1.29</v>
      </c>
      <c r="H198" s="2" t="n">
        <v>0</v>
      </c>
      <c r="I198" s="12" t="s">
        <v>321</v>
      </c>
      <c r="J198" s="13" t="n">
        <v>2</v>
      </c>
      <c r="K198" s="13" t="n">
        <v>0</v>
      </c>
      <c r="L198" s="13" t="n">
        <v>0</v>
      </c>
      <c r="M198" s="0" t="n">
        <f aca="false">SUM(J198:L198)</f>
        <v>2</v>
      </c>
      <c r="N198" s="14" t="n">
        <f aca="false">M198*G198</f>
        <v>2.58</v>
      </c>
    </row>
    <row r="199" customFormat="false" ht="18.55" hidden="false" customHeight="false" outlineLevel="0" collapsed="false">
      <c r="A199" s="11" t="s">
        <v>322</v>
      </c>
      <c r="B199" s="0" t="n">
        <v>1283600000177</v>
      </c>
      <c r="C199" s="0" t="s">
        <v>323</v>
      </c>
      <c r="D199" s="0" t="n">
        <v>24</v>
      </c>
      <c r="E199" s="0" t="n">
        <v>60</v>
      </c>
      <c r="F199" s="0" t="n">
        <v>200</v>
      </c>
      <c r="G199" s="0" t="n">
        <f aca="false">E199/F199</f>
        <v>0.3</v>
      </c>
      <c r="H199" s="2" t="n">
        <v>7894768000951</v>
      </c>
      <c r="I199" s="12" t="s">
        <v>324</v>
      </c>
      <c r="J199" s="13" t="n">
        <v>0</v>
      </c>
      <c r="K199" s="13" t="n">
        <v>0</v>
      </c>
      <c r="L199" s="13" t="n">
        <v>98</v>
      </c>
      <c r="M199" s="0" t="n">
        <f aca="false">SUM(J199:L199)</f>
        <v>98</v>
      </c>
      <c r="N199" s="14" t="n">
        <f aca="false">M199*G199</f>
        <v>29.4</v>
      </c>
    </row>
    <row r="200" customFormat="false" ht="18.55" hidden="false" customHeight="false" outlineLevel="0" collapsed="false">
      <c r="A200" s="11" t="s">
        <v>322</v>
      </c>
      <c r="B200" s="0" t="n">
        <v>1283600000177</v>
      </c>
      <c r="C200" s="0" t="s">
        <v>323</v>
      </c>
      <c r="D200" s="0" t="n">
        <v>24</v>
      </c>
      <c r="E200" s="0" t="n">
        <v>60</v>
      </c>
      <c r="F200" s="0" t="n">
        <v>200</v>
      </c>
      <c r="G200" s="0" t="n">
        <f aca="false">E200/F200</f>
        <v>0.3</v>
      </c>
      <c r="H200" s="2" t="n">
        <v>7898088923129</v>
      </c>
      <c r="I200" s="12" t="s">
        <v>325</v>
      </c>
      <c r="J200" s="13" t="n">
        <v>0</v>
      </c>
      <c r="K200" s="13" t="n">
        <v>0</v>
      </c>
      <c r="L200" s="13" t="n">
        <v>150</v>
      </c>
      <c r="M200" s="0" t="n">
        <f aca="false">SUM(J200:L200)</f>
        <v>150</v>
      </c>
      <c r="N200" s="14" t="n">
        <f aca="false">M200*G200</f>
        <v>45</v>
      </c>
    </row>
    <row r="201" customFormat="false" ht="18.55" hidden="false" customHeight="false" outlineLevel="0" collapsed="false">
      <c r="A201" s="11" t="s">
        <v>58</v>
      </c>
      <c r="B201" s="0" t="n">
        <v>0</v>
      </c>
      <c r="C201" s="0" t="s">
        <v>17</v>
      </c>
      <c r="D201" s="0" t="n">
        <v>24</v>
      </c>
      <c r="E201" s="0" t="n">
        <v>6.2</v>
      </c>
      <c r="F201" s="0" t="n">
        <v>1</v>
      </c>
      <c r="G201" s="0" t="n">
        <f aca="false">E201/F201</f>
        <v>6.2</v>
      </c>
      <c r="H201" s="2" t="n">
        <v>0</v>
      </c>
      <c r="I201" s="12" t="s">
        <v>326</v>
      </c>
      <c r="J201" s="13" t="n">
        <v>0</v>
      </c>
      <c r="K201" s="13" t="n">
        <v>0</v>
      </c>
      <c r="L201" s="13" t="n">
        <v>100</v>
      </c>
      <c r="M201" s="0" t="n">
        <f aca="false">SUM(J201:L201)</f>
        <v>100</v>
      </c>
      <c r="N201" s="14" t="n">
        <f aca="false">M201*G201</f>
        <v>620</v>
      </c>
    </row>
    <row r="202" customFormat="false" ht="18.55" hidden="false" customHeight="false" outlineLevel="0" collapsed="false">
      <c r="A202" s="11" t="s">
        <v>58</v>
      </c>
      <c r="B202" s="0" t="n">
        <v>0</v>
      </c>
      <c r="C202" s="0" t="s">
        <v>17</v>
      </c>
      <c r="D202" s="0" t="n">
        <v>24</v>
      </c>
      <c r="E202" s="0" t="n">
        <v>6.2</v>
      </c>
      <c r="F202" s="0" t="n">
        <v>1</v>
      </c>
      <c r="G202" s="0" t="n">
        <f aca="false">E202/F202</f>
        <v>6.2</v>
      </c>
      <c r="H202" s="2" t="n">
        <v>0</v>
      </c>
      <c r="I202" s="12" t="s">
        <v>327</v>
      </c>
      <c r="J202" s="13" t="n">
        <v>0</v>
      </c>
      <c r="K202" s="13" t="n">
        <v>0</v>
      </c>
      <c r="L202" s="13" t="n">
        <v>4</v>
      </c>
      <c r="M202" s="0" t="n">
        <f aca="false">SUM(J202:L202)</f>
        <v>4</v>
      </c>
      <c r="N202" s="14" t="n">
        <f aca="false">M202*G202</f>
        <v>24.8</v>
      </c>
    </row>
    <row r="203" customFormat="false" ht="18.55" hidden="false" customHeight="false" outlineLevel="0" collapsed="false">
      <c r="A203" s="11" t="s">
        <v>328</v>
      </c>
      <c r="B203" s="0" t="n">
        <v>73589491000121</v>
      </c>
      <c r="C203" s="0" t="s">
        <v>329</v>
      </c>
      <c r="D203" s="0" t="n">
        <v>42</v>
      </c>
      <c r="E203" s="0" t="n">
        <v>125</v>
      </c>
      <c r="F203" s="0" t="n">
        <v>5</v>
      </c>
      <c r="G203" s="0" t="n">
        <f aca="false">E203/F203</f>
        <v>25</v>
      </c>
      <c r="H203" s="2" t="n">
        <v>7886779601271</v>
      </c>
      <c r="I203" s="12" t="s">
        <v>330</v>
      </c>
      <c r="J203" s="13" t="n">
        <v>18</v>
      </c>
      <c r="K203" s="13" t="n">
        <v>0</v>
      </c>
      <c r="L203" s="13" t="n">
        <v>0</v>
      </c>
      <c r="M203" s="0" t="n">
        <f aca="false">SUM(J203:L203)</f>
        <v>18</v>
      </c>
      <c r="N203" s="14" t="n">
        <f aca="false">M203*G203</f>
        <v>450</v>
      </c>
    </row>
    <row r="204" customFormat="false" ht="18.55" hidden="false" customHeight="false" outlineLevel="0" collapsed="false">
      <c r="A204" s="11" t="s">
        <v>31</v>
      </c>
      <c r="B204" s="0" t="n">
        <v>8978381000190</v>
      </c>
      <c r="C204" s="0" t="s">
        <v>168</v>
      </c>
      <c r="D204" s="0" t="n">
        <v>16</v>
      </c>
      <c r="E204" s="0" t="n">
        <v>2246.64</v>
      </c>
      <c r="F204" s="0" t="n">
        <v>4</v>
      </c>
      <c r="G204" s="0" t="n">
        <f aca="false">E204/F204</f>
        <v>561.66</v>
      </c>
      <c r="H204" s="2" t="n">
        <v>0</v>
      </c>
      <c r="I204" s="12" t="s">
        <v>331</v>
      </c>
      <c r="J204" s="13" t="n">
        <v>2</v>
      </c>
      <c r="K204" s="13" t="n">
        <v>0</v>
      </c>
      <c r="L204" s="13" t="n">
        <v>0</v>
      </c>
      <c r="M204" s="0" t="n">
        <f aca="false">SUM(J204:L204)</f>
        <v>2</v>
      </c>
      <c r="N204" s="14" t="n">
        <f aca="false">M204*G204</f>
        <v>1123.32</v>
      </c>
    </row>
    <row r="205" customFormat="false" ht="18.55" hidden="false" customHeight="false" outlineLevel="0" collapsed="false">
      <c r="A205" s="11" t="s">
        <v>189</v>
      </c>
      <c r="B205" s="0" t="n">
        <v>9480197000188</v>
      </c>
      <c r="C205" s="0" t="s">
        <v>190</v>
      </c>
      <c r="D205" s="0" t="n">
        <v>16</v>
      </c>
      <c r="E205" s="0" t="n">
        <v>279.2</v>
      </c>
      <c r="F205" s="0" t="n">
        <f aca="false">20*12</f>
        <v>240</v>
      </c>
      <c r="G205" s="0" t="n">
        <f aca="false">E205/F205</f>
        <v>1.16333333333333</v>
      </c>
      <c r="H205" s="2" t="n">
        <v>7898076002409</v>
      </c>
      <c r="I205" s="12" t="s">
        <v>332</v>
      </c>
      <c r="J205" s="13" t="n">
        <v>0</v>
      </c>
      <c r="K205" s="13" t="n">
        <v>0</v>
      </c>
      <c r="L205" s="13" t="n">
        <v>23</v>
      </c>
      <c r="M205" s="0" t="n">
        <f aca="false">SUM(J205:L205)</f>
        <v>23</v>
      </c>
      <c r="N205" s="14" t="n">
        <f aca="false">M205*G205</f>
        <v>26.7566666666667</v>
      </c>
    </row>
    <row r="206" customFormat="false" ht="18.55" hidden="false" customHeight="false" outlineLevel="0" collapsed="false">
      <c r="A206" s="11" t="s">
        <v>28</v>
      </c>
      <c r="B206" s="0" t="n">
        <v>5075962000123</v>
      </c>
      <c r="C206" s="0" t="s">
        <v>29</v>
      </c>
      <c r="D206" s="0" t="n">
        <v>16</v>
      </c>
      <c r="E206" s="0" t="n">
        <v>374.48</v>
      </c>
      <c r="F206" s="0" t="n">
        <v>604</v>
      </c>
      <c r="G206" s="0" t="n">
        <f aca="false">E206/F206</f>
        <v>0.62</v>
      </c>
      <c r="H206" s="2" t="n">
        <v>7899150701041</v>
      </c>
      <c r="I206" s="12" t="s">
        <v>333</v>
      </c>
      <c r="J206" s="13" t="n">
        <v>432</v>
      </c>
      <c r="K206" s="13" t="n">
        <v>0</v>
      </c>
      <c r="L206" s="13" t="n">
        <v>135</v>
      </c>
      <c r="M206" s="0" t="n">
        <f aca="false">SUM(J206:L206)</f>
        <v>567</v>
      </c>
      <c r="N206" s="14" t="n">
        <f aca="false">M206*G206</f>
        <v>351.54</v>
      </c>
    </row>
    <row r="207" customFormat="false" ht="18.55" hidden="false" customHeight="false" outlineLevel="0" collapsed="false">
      <c r="A207" s="11" t="s">
        <v>28</v>
      </c>
      <c r="B207" s="0" t="n">
        <v>5075962000123</v>
      </c>
      <c r="C207" s="0" t="s">
        <v>29</v>
      </c>
      <c r="D207" s="0" t="n">
        <v>16</v>
      </c>
      <c r="E207" s="0" t="n">
        <v>562.96</v>
      </c>
      <c r="F207" s="0" t="n">
        <v>908</v>
      </c>
      <c r="G207" s="0" t="n">
        <f aca="false">E207/F207</f>
        <v>0.62</v>
      </c>
      <c r="H207" s="2" t="n">
        <v>7899150701027</v>
      </c>
      <c r="I207" s="12" t="s">
        <v>334</v>
      </c>
      <c r="J207" s="13" t="n">
        <v>0</v>
      </c>
      <c r="K207" s="13" t="n">
        <v>0</v>
      </c>
      <c r="L207" s="13" t="n">
        <v>439</v>
      </c>
      <c r="M207" s="0" t="n">
        <f aca="false">SUM(J207:L207)</f>
        <v>439</v>
      </c>
      <c r="N207" s="14" t="n">
        <f aca="false">M207*G207</f>
        <v>272.18</v>
      </c>
    </row>
    <row r="208" customFormat="false" ht="18.55" hidden="false" customHeight="false" outlineLevel="0" collapsed="false">
      <c r="A208" s="11" t="s">
        <v>28</v>
      </c>
      <c r="B208" s="0" t="n">
        <v>5075962000123</v>
      </c>
      <c r="C208" s="0" t="s">
        <v>29</v>
      </c>
      <c r="D208" s="0" t="n">
        <v>16</v>
      </c>
      <c r="E208" s="0" t="n">
        <v>562.96</v>
      </c>
      <c r="F208" s="0" t="n">
        <v>908</v>
      </c>
      <c r="G208" s="0" t="n">
        <f aca="false">E208/F208</f>
        <v>0.62</v>
      </c>
      <c r="H208" s="2" t="n">
        <v>7899150701034</v>
      </c>
      <c r="I208" s="12" t="s">
        <v>335</v>
      </c>
      <c r="J208" s="13" t="n">
        <v>0</v>
      </c>
      <c r="K208" s="13" t="n">
        <v>0</v>
      </c>
      <c r="L208" s="13" t="n">
        <v>585</v>
      </c>
      <c r="M208" s="0" t="n">
        <f aca="false">SUM(J208:L208)</f>
        <v>585</v>
      </c>
      <c r="N208" s="14" t="n">
        <f aca="false">M208*G208</f>
        <v>362.7</v>
      </c>
    </row>
    <row r="209" customFormat="false" ht="18.55" hidden="false" customHeight="false" outlineLevel="0" collapsed="false">
      <c r="A209" s="11" t="s">
        <v>28</v>
      </c>
      <c r="B209" s="0" t="n">
        <v>5075962000123</v>
      </c>
      <c r="C209" s="0" t="s">
        <v>29</v>
      </c>
      <c r="D209" s="0" t="n">
        <v>16</v>
      </c>
      <c r="E209" s="0" t="n">
        <v>562.96</v>
      </c>
      <c r="F209" s="0" t="n">
        <v>908</v>
      </c>
      <c r="G209" s="0" t="n">
        <f aca="false">E209/F209</f>
        <v>0.62</v>
      </c>
      <c r="H209" s="2" t="n">
        <v>7899150701010</v>
      </c>
      <c r="I209" s="12" t="s">
        <v>336</v>
      </c>
      <c r="J209" s="13" t="n">
        <v>564</v>
      </c>
      <c r="K209" s="13" t="n">
        <v>0</v>
      </c>
      <c r="L209" s="13" t="n">
        <v>236</v>
      </c>
      <c r="M209" s="0" t="n">
        <f aca="false">SUM(J209:L209)</f>
        <v>800</v>
      </c>
      <c r="N209" s="14" t="n">
        <f aca="false">M209*G209</f>
        <v>496</v>
      </c>
    </row>
    <row r="210" customFormat="false" ht="18.55" hidden="false" customHeight="false" outlineLevel="0" collapsed="false">
      <c r="A210" s="11" t="s">
        <v>189</v>
      </c>
      <c r="B210" s="0" t="n">
        <v>9480197000188</v>
      </c>
      <c r="C210" s="0" t="s">
        <v>190</v>
      </c>
      <c r="D210" s="0" t="n">
        <v>16</v>
      </c>
      <c r="E210" s="0" t="n">
        <v>279.2</v>
      </c>
      <c r="F210" s="0" t="n">
        <f aca="false">20*12</f>
        <v>240</v>
      </c>
      <c r="G210" s="0" t="n">
        <f aca="false">E210/F210</f>
        <v>1.16333333333333</v>
      </c>
      <c r="H210" s="2" t="n">
        <v>0</v>
      </c>
      <c r="I210" s="12" t="s">
        <v>337</v>
      </c>
      <c r="J210" s="13" t="n">
        <v>288</v>
      </c>
      <c r="K210" s="13" t="n">
        <v>0</v>
      </c>
      <c r="L210" s="13" t="n">
        <v>0</v>
      </c>
      <c r="M210" s="0" t="n">
        <f aca="false">SUM(J210:L210)</f>
        <v>288</v>
      </c>
      <c r="N210" s="14" t="n">
        <f aca="false">M210*G210</f>
        <v>335.04</v>
      </c>
    </row>
    <row r="211" customFormat="false" ht="18.55" hidden="false" customHeight="false" outlineLevel="0" collapsed="false">
      <c r="A211" s="11" t="s">
        <v>189</v>
      </c>
      <c r="B211" s="0" t="n">
        <v>9480197000188</v>
      </c>
      <c r="C211" s="0" t="s">
        <v>190</v>
      </c>
      <c r="D211" s="0" t="n">
        <v>16</v>
      </c>
      <c r="E211" s="0" t="n">
        <v>279.2</v>
      </c>
      <c r="F211" s="0" t="n">
        <f aca="false">20*12</f>
        <v>240</v>
      </c>
      <c r="G211" s="0" t="n">
        <f aca="false">E211/F211</f>
        <v>1.16333333333333</v>
      </c>
      <c r="H211" s="2" t="n">
        <v>0</v>
      </c>
      <c r="I211" s="12" t="s">
        <v>338</v>
      </c>
      <c r="J211" s="13" t="n">
        <v>432</v>
      </c>
      <c r="K211" s="13" t="n">
        <v>0</v>
      </c>
      <c r="L211" s="13" t="n">
        <v>23</v>
      </c>
      <c r="M211" s="0" t="n">
        <f aca="false">SUM(J211:L211)</f>
        <v>455</v>
      </c>
      <c r="N211" s="14" t="n">
        <f aca="false">M211*G211</f>
        <v>529.316666666667</v>
      </c>
    </row>
    <row r="212" customFormat="false" ht="18.55" hidden="false" customHeight="false" outlineLevel="0" collapsed="false">
      <c r="A212" s="11" t="s">
        <v>189</v>
      </c>
      <c r="B212" s="0" t="n">
        <v>9480197000188</v>
      </c>
      <c r="C212" s="0" t="s">
        <v>190</v>
      </c>
      <c r="D212" s="0" t="n">
        <v>16</v>
      </c>
      <c r="E212" s="0" t="n">
        <v>279.2</v>
      </c>
      <c r="F212" s="0" t="n">
        <f aca="false">20*12</f>
        <v>240</v>
      </c>
      <c r="G212" s="0" t="n">
        <f aca="false">E212/F212</f>
        <v>1.16333333333333</v>
      </c>
      <c r="H212" s="2" t="n">
        <v>7898119129438</v>
      </c>
      <c r="I212" s="12" t="s">
        <v>339</v>
      </c>
      <c r="J212" s="13" t="n">
        <v>90</v>
      </c>
      <c r="K212" s="13" t="n">
        <v>0</v>
      </c>
      <c r="L212" s="13" t="n">
        <v>0</v>
      </c>
      <c r="M212" s="0" t="n">
        <f aca="false">SUM(J212:L212)</f>
        <v>90</v>
      </c>
      <c r="N212" s="14" t="n">
        <f aca="false">M212*G212</f>
        <v>104.7</v>
      </c>
    </row>
    <row r="213" customFormat="false" ht="18.55" hidden="false" customHeight="false" outlineLevel="0" collapsed="false">
      <c r="A213" s="11" t="s">
        <v>189</v>
      </c>
      <c r="B213" s="0" t="n">
        <v>9480197000188</v>
      </c>
      <c r="C213" s="0" t="s">
        <v>190</v>
      </c>
      <c r="D213" s="0" t="n">
        <v>16</v>
      </c>
      <c r="E213" s="0" t="n">
        <v>279.2</v>
      </c>
      <c r="F213" s="0" t="n">
        <f aca="false">20*12</f>
        <v>240</v>
      </c>
      <c r="G213" s="0" t="n">
        <f aca="false">E213/F213</f>
        <v>1.16333333333333</v>
      </c>
      <c r="H213" s="2" t="n">
        <v>7898119129438</v>
      </c>
      <c r="I213" s="12" t="s">
        <v>340</v>
      </c>
      <c r="J213" s="13" t="n">
        <v>102</v>
      </c>
      <c r="K213" s="13" t="n">
        <v>0</v>
      </c>
      <c r="L213" s="13" t="n">
        <v>0</v>
      </c>
      <c r="M213" s="0" t="n">
        <f aca="false">SUM(J213:L213)</f>
        <v>102</v>
      </c>
      <c r="N213" s="14" t="n">
        <f aca="false">M213*G213</f>
        <v>118.66</v>
      </c>
    </row>
    <row r="214" customFormat="false" ht="18.55" hidden="false" customHeight="false" outlineLevel="0" collapsed="false">
      <c r="A214" s="11" t="s">
        <v>189</v>
      </c>
      <c r="B214" s="0" t="n">
        <v>9480197000188</v>
      </c>
      <c r="C214" s="0" t="s">
        <v>190</v>
      </c>
      <c r="D214" s="0" t="n">
        <v>16</v>
      </c>
      <c r="E214" s="0" t="n">
        <v>279.2</v>
      </c>
      <c r="F214" s="0" t="n">
        <f aca="false">20*12</f>
        <v>240</v>
      </c>
      <c r="G214" s="0" t="n">
        <f aca="false">E214/F214</f>
        <v>1.16333333333333</v>
      </c>
      <c r="H214" s="2" t="n">
        <v>7898119129438</v>
      </c>
      <c r="I214" s="12" t="s">
        <v>341</v>
      </c>
      <c r="J214" s="13" t="n">
        <v>0</v>
      </c>
      <c r="K214" s="13" t="n">
        <v>0</v>
      </c>
      <c r="L214" s="13" t="n">
        <v>214</v>
      </c>
      <c r="M214" s="0" t="n">
        <f aca="false">SUM(J214:L214)</f>
        <v>214</v>
      </c>
      <c r="N214" s="14" t="n">
        <f aca="false">M214*G214</f>
        <v>248.953333333333</v>
      </c>
    </row>
    <row r="215" customFormat="false" ht="18.55" hidden="false" customHeight="false" outlineLevel="0" collapsed="false">
      <c r="A215" s="11" t="s">
        <v>189</v>
      </c>
      <c r="B215" s="0" t="n">
        <v>9480197000188</v>
      </c>
      <c r="C215" s="0" t="s">
        <v>190</v>
      </c>
      <c r="D215" s="0" t="n">
        <v>16</v>
      </c>
      <c r="E215" s="0" t="n">
        <v>279.2</v>
      </c>
      <c r="F215" s="0" t="n">
        <f aca="false">20*12</f>
        <v>240</v>
      </c>
      <c r="G215" s="0" t="n">
        <f aca="false">E215/F215</f>
        <v>1.16333333333333</v>
      </c>
      <c r="H215" s="2" t="n">
        <v>7898119129421</v>
      </c>
      <c r="I215" s="12" t="s">
        <v>342</v>
      </c>
      <c r="J215" s="13" t="n">
        <v>0</v>
      </c>
      <c r="K215" s="13" t="n">
        <v>0</v>
      </c>
      <c r="L215" s="13" t="n">
        <v>180</v>
      </c>
      <c r="M215" s="0" t="n">
        <f aca="false">SUM(J215:L215)</f>
        <v>180</v>
      </c>
      <c r="N215" s="14" t="n">
        <f aca="false">M215*G215</f>
        <v>209.4</v>
      </c>
    </row>
    <row r="216" customFormat="false" ht="18.55" hidden="false" customHeight="false" outlineLevel="0" collapsed="false">
      <c r="A216" s="11" t="s">
        <v>58</v>
      </c>
      <c r="B216" s="0" t="n">
        <v>0</v>
      </c>
      <c r="C216" s="0" t="s">
        <v>17</v>
      </c>
      <c r="D216" s="0" t="n">
        <v>16</v>
      </c>
      <c r="E216" s="0" t="n">
        <v>197.5</v>
      </c>
      <c r="F216" s="0" t="n">
        <v>250</v>
      </c>
      <c r="G216" s="0" t="n">
        <f aca="false">E216/F216</f>
        <v>0.79</v>
      </c>
      <c r="H216" s="2" t="n">
        <v>7898936754608</v>
      </c>
      <c r="I216" s="12" t="s">
        <v>343</v>
      </c>
      <c r="J216" s="13" t="n">
        <v>216</v>
      </c>
      <c r="K216" s="13" t="n">
        <v>0</v>
      </c>
      <c r="L216" s="13" t="n">
        <v>10</v>
      </c>
      <c r="M216" s="0" t="n">
        <f aca="false">SUM(J216:L216)</f>
        <v>226</v>
      </c>
      <c r="N216" s="14" t="n">
        <f aca="false">M216*G216</f>
        <v>178.54</v>
      </c>
    </row>
    <row r="217" customFormat="false" ht="18.55" hidden="false" customHeight="false" outlineLevel="0" collapsed="false">
      <c r="A217" s="11" t="s">
        <v>58</v>
      </c>
      <c r="B217" s="0" t="n">
        <v>0</v>
      </c>
      <c r="C217" s="0" t="s">
        <v>17</v>
      </c>
      <c r="D217" s="0" t="n">
        <v>16</v>
      </c>
      <c r="E217" s="0" t="n">
        <v>6582.64</v>
      </c>
      <c r="F217" s="0" t="n">
        <v>428</v>
      </c>
      <c r="G217" s="0" t="n">
        <f aca="false">E217/F217</f>
        <v>15.38</v>
      </c>
      <c r="H217" s="2" t="n">
        <v>7891360436737</v>
      </c>
      <c r="I217" s="12" t="s">
        <v>344</v>
      </c>
      <c r="J217" s="13" t="n">
        <v>299</v>
      </c>
      <c r="K217" s="13" t="n">
        <v>0</v>
      </c>
      <c r="L217" s="13" t="n">
        <v>4</v>
      </c>
      <c r="M217" s="0" t="n">
        <f aca="false">SUM(J217:L217)</f>
        <v>303</v>
      </c>
      <c r="N217" s="14" t="n">
        <f aca="false">M217*G217</f>
        <v>4660.14</v>
      </c>
    </row>
    <row r="218" customFormat="false" ht="18.55" hidden="false" customHeight="false" outlineLevel="0" collapsed="false">
      <c r="A218" s="11" t="s">
        <v>58</v>
      </c>
      <c r="B218" s="0" t="n">
        <v>0</v>
      </c>
      <c r="C218" s="0" t="s">
        <v>17</v>
      </c>
      <c r="D218" s="0" t="n">
        <v>16</v>
      </c>
      <c r="E218" s="0" t="n">
        <v>10080</v>
      </c>
      <c r="F218" s="0" t="n">
        <v>2160</v>
      </c>
      <c r="G218" s="0" t="n">
        <f aca="false">E218/F218</f>
        <v>4.66666666666667</v>
      </c>
      <c r="H218" s="2" t="n">
        <v>7898076002058</v>
      </c>
      <c r="I218" s="12" t="s">
        <v>345</v>
      </c>
      <c r="J218" s="13" t="n">
        <v>1356</v>
      </c>
      <c r="K218" s="13" t="n">
        <v>0</v>
      </c>
      <c r="L218" s="13" t="n">
        <v>138</v>
      </c>
      <c r="M218" s="0" t="n">
        <f aca="false">SUM(J218:L218)</f>
        <v>1494</v>
      </c>
      <c r="N218" s="14" t="n">
        <f aca="false">M218*G218</f>
        <v>6972</v>
      </c>
    </row>
    <row r="219" customFormat="false" ht="18.55" hidden="false" customHeight="false" outlineLevel="0" collapsed="false">
      <c r="A219" s="11" t="s">
        <v>58</v>
      </c>
      <c r="B219" s="0" t="n">
        <v>0</v>
      </c>
      <c r="C219" s="0" t="s">
        <v>17</v>
      </c>
      <c r="D219" s="0" t="n">
        <v>16</v>
      </c>
      <c r="E219" s="0" t="n">
        <v>9520</v>
      </c>
      <c r="F219" s="0" t="n">
        <v>2040</v>
      </c>
      <c r="G219" s="0" t="n">
        <f aca="false">E219/F219</f>
        <v>4.66666666666667</v>
      </c>
      <c r="H219" s="2" t="n">
        <v>7898076002072</v>
      </c>
      <c r="I219" s="12" t="s">
        <v>346</v>
      </c>
      <c r="J219" s="13" t="n">
        <v>456</v>
      </c>
      <c r="K219" s="13" t="n">
        <v>0</v>
      </c>
      <c r="L219" s="13" t="n">
        <v>0</v>
      </c>
      <c r="M219" s="0" t="n">
        <f aca="false">SUM(J219:L219)</f>
        <v>456</v>
      </c>
      <c r="N219" s="14" t="n">
        <f aca="false">M219*G219</f>
        <v>2128</v>
      </c>
    </row>
    <row r="220" customFormat="false" ht="18.55" hidden="false" customHeight="false" outlineLevel="0" collapsed="false">
      <c r="A220" s="11" t="s">
        <v>58</v>
      </c>
      <c r="B220" s="0" t="n">
        <v>0</v>
      </c>
      <c r="C220" s="0" t="s">
        <v>17</v>
      </c>
      <c r="D220" s="0" t="n">
        <v>16</v>
      </c>
      <c r="E220" s="0" t="n">
        <v>9520</v>
      </c>
      <c r="F220" s="0" t="n">
        <v>2040</v>
      </c>
      <c r="G220" s="0" t="n">
        <f aca="false">E220/F220</f>
        <v>4.66666666666667</v>
      </c>
      <c r="H220" s="2" t="n">
        <v>7898076002072</v>
      </c>
      <c r="I220" s="12" t="s">
        <v>347</v>
      </c>
      <c r="J220" s="13" t="n">
        <v>1440</v>
      </c>
      <c r="K220" s="13" t="n">
        <v>0</v>
      </c>
      <c r="L220" s="13" t="n">
        <v>38</v>
      </c>
      <c r="M220" s="0" t="n">
        <f aca="false">SUM(J220:L220)</f>
        <v>1478</v>
      </c>
      <c r="N220" s="14" t="n">
        <f aca="false">M220*G220</f>
        <v>6897.33333333333</v>
      </c>
    </row>
    <row r="221" customFormat="false" ht="18.55" hidden="false" customHeight="false" outlineLevel="0" collapsed="false">
      <c r="A221" s="11" t="s">
        <v>348</v>
      </c>
      <c r="B221" s="0" t="n">
        <v>19913591000116</v>
      </c>
      <c r="C221" s="0" t="s">
        <v>349</v>
      </c>
      <c r="D221" s="0" t="n">
        <v>16</v>
      </c>
      <c r="E221" s="0" t="n">
        <v>3250</v>
      </c>
      <c r="F221" s="0" t="n">
        <v>500</v>
      </c>
      <c r="G221" s="0" t="n">
        <f aca="false">E221/F221</f>
        <v>6.5</v>
      </c>
      <c r="H221" s="2" t="n">
        <v>4902505355783</v>
      </c>
      <c r="I221" s="12" t="s">
        <v>350</v>
      </c>
      <c r="J221" s="13" t="n">
        <v>756</v>
      </c>
      <c r="K221" s="13" t="n">
        <v>0</v>
      </c>
      <c r="L221" s="13" t="n">
        <v>72</v>
      </c>
      <c r="M221" s="0" t="n">
        <f aca="false">SUM(J221:L221)</f>
        <v>828</v>
      </c>
      <c r="N221" s="14" t="n">
        <f aca="false">M221*G221</f>
        <v>5382</v>
      </c>
    </row>
    <row r="222" customFormat="false" ht="18.55" hidden="false" customHeight="false" outlineLevel="0" collapsed="false">
      <c r="A222" s="11" t="s">
        <v>348</v>
      </c>
      <c r="B222" s="0" t="n">
        <v>19913591000116</v>
      </c>
      <c r="C222" s="0" t="s">
        <v>349</v>
      </c>
      <c r="D222" s="0" t="n">
        <v>16</v>
      </c>
      <c r="E222" s="0" t="n">
        <v>2100</v>
      </c>
      <c r="F222" s="0" t="n">
        <v>300</v>
      </c>
      <c r="G222" s="0" t="n">
        <f aca="false">E222/F222</f>
        <v>7</v>
      </c>
      <c r="H222" s="2" t="n">
        <v>4902505355769</v>
      </c>
      <c r="I222" s="12" t="s">
        <v>351</v>
      </c>
      <c r="J222" s="13" t="n">
        <v>576</v>
      </c>
      <c r="K222" s="13" t="n">
        <v>0</v>
      </c>
      <c r="L222" s="13" t="n">
        <v>54</v>
      </c>
      <c r="M222" s="0" t="n">
        <f aca="false">SUM(J222:L222)</f>
        <v>630</v>
      </c>
      <c r="N222" s="14" t="n">
        <f aca="false">M222*G222</f>
        <v>4410</v>
      </c>
    </row>
    <row r="223" customFormat="false" ht="18.55" hidden="false" customHeight="false" outlineLevel="0" collapsed="false">
      <c r="A223" s="11" t="s">
        <v>348</v>
      </c>
      <c r="B223" s="0" t="n">
        <v>19913591000116</v>
      </c>
      <c r="C223" s="0" t="s">
        <v>349</v>
      </c>
      <c r="D223" s="0" t="n">
        <v>16</v>
      </c>
      <c r="E223" s="0" t="n">
        <v>1950</v>
      </c>
      <c r="F223" s="0" t="n">
        <v>300</v>
      </c>
      <c r="G223" s="0" t="n">
        <f aca="false">E223/F223</f>
        <v>6.5</v>
      </c>
      <c r="H223" s="2" t="n">
        <v>4902505355776</v>
      </c>
      <c r="I223" s="12" t="s">
        <v>352</v>
      </c>
      <c r="J223" s="13" t="n">
        <v>576</v>
      </c>
      <c r="K223" s="13" t="n">
        <v>0</v>
      </c>
      <c r="L223" s="13" t="n">
        <v>36</v>
      </c>
      <c r="M223" s="0" t="n">
        <f aca="false">SUM(J223:L223)</f>
        <v>612</v>
      </c>
      <c r="N223" s="14" t="n">
        <f aca="false">M223*G223</f>
        <v>3978</v>
      </c>
    </row>
    <row r="224" customFormat="false" ht="18.55" hidden="false" customHeight="false" outlineLevel="0" collapsed="false">
      <c r="A224" s="11" t="s">
        <v>353</v>
      </c>
      <c r="B224" s="0" t="n">
        <v>10390929000128</v>
      </c>
      <c r="C224" s="0" t="s">
        <v>354</v>
      </c>
      <c r="D224" s="0" t="n">
        <v>16</v>
      </c>
      <c r="E224" s="0" t="n">
        <v>4490</v>
      </c>
      <c r="F224" s="0" t="n">
        <v>1000</v>
      </c>
      <c r="G224" s="0" t="n">
        <f aca="false">E224/F224</f>
        <v>4.49</v>
      </c>
      <c r="H224" s="2" t="n">
        <v>7897424081387</v>
      </c>
      <c r="I224" s="12" t="s">
        <v>355</v>
      </c>
      <c r="J224" s="13" t="n">
        <v>24</v>
      </c>
      <c r="K224" s="13" t="n">
        <v>0</v>
      </c>
      <c r="L224" s="13" t="n">
        <v>0</v>
      </c>
      <c r="M224" s="0" t="n">
        <f aca="false">SUM(J224:L224)</f>
        <v>24</v>
      </c>
      <c r="N224" s="14" t="n">
        <f aca="false">M224*G224</f>
        <v>107.76</v>
      </c>
    </row>
    <row r="225" customFormat="false" ht="18.55" hidden="false" customHeight="false" outlineLevel="0" collapsed="false">
      <c r="A225" s="11" t="s">
        <v>348</v>
      </c>
      <c r="B225" s="0" t="n">
        <v>19913591000116</v>
      </c>
      <c r="C225" s="0" t="s">
        <v>349</v>
      </c>
      <c r="D225" s="0" t="n">
        <v>16</v>
      </c>
      <c r="E225" s="0" t="n">
        <v>2100</v>
      </c>
      <c r="F225" s="0" t="n">
        <v>300</v>
      </c>
      <c r="G225" s="0" t="n">
        <f aca="false">E225/F225</f>
        <v>7</v>
      </c>
      <c r="H225" s="2" t="n">
        <v>7897424081400</v>
      </c>
      <c r="I225" s="12" t="s">
        <v>356</v>
      </c>
      <c r="J225" s="13" t="n">
        <v>264</v>
      </c>
      <c r="K225" s="13" t="n">
        <v>0</v>
      </c>
      <c r="L225" s="13" t="n">
        <v>119</v>
      </c>
      <c r="M225" s="0" t="n">
        <f aca="false">SUM(J225:L225)</f>
        <v>383</v>
      </c>
      <c r="N225" s="14" t="n">
        <f aca="false">M225*G225</f>
        <v>2681</v>
      </c>
    </row>
    <row r="226" customFormat="false" ht="18.55" hidden="false" customHeight="false" outlineLevel="0" collapsed="false">
      <c r="A226" s="11" t="s">
        <v>58</v>
      </c>
      <c r="B226" s="0" t="n">
        <v>0</v>
      </c>
      <c r="C226" s="0" t="s">
        <v>17</v>
      </c>
      <c r="D226" s="0" t="n">
        <v>16</v>
      </c>
      <c r="E226" s="0" t="n">
        <v>10080</v>
      </c>
      <c r="F226" s="0" t="n">
        <v>2160</v>
      </c>
      <c r="G226" s="0" t="n">
        <f aca="false">E226/F226</f>
        <v>4.66666666666667</v>
      </c>
      <c r="H226" s="2" t="n">
        <v>7898076002065</v>
      </c>
      <c r="I226" s="12" t="s">
        <v>357</v>
      </c>
      <c r="J226" s="13" t="n">
        <v>2004</v>
      </c>
      <c r="K226" s="13" t="n">
        <v>0</v>
      </c>
      <c r="L226" s="13" t="n">
        <v>75</v>
      </c>
      <c r="M226" s="0" t="n">
        <f aca="false">SUM(J226:L226)</f>
        <v>2079</v>
      </c>
      <c r="N226" s="14" t="n">
        <f aca="false">M226*G226</f>
        <v>9702</v>
      </c>
    </row>
    <row r="227" customFormat="false" ht="18.55" hidden="false" customHeight="false" outlineLevel="0" collapsed="false">
      <c r="A227" s="11" t="s">
        <v>34</v>
      </c>
      <c r="B227" s="0" t="n">
        <v>24005316000134</v>
      </c>
      <c r="C227" s="0" t="s">
        <v>35</v>
      </c>
      <c r="D227" s="0" t="n">
        <v>16</v>
      </c>
      <c r="E227" s="0" t="n">
        <v>1400</v>
      </c>
      <c r="F227" s="0" t="n">
        <f aca="false">25*12</f>
        <v>300</v>
      </c>
      <c r="G227" s="0" t="n">
        <f aca="false">E227/F227</f>
        <v>4.66666666666667</v>
      </c>
      <c r="H227" s="2" t="n">
        <v>7897254116785</v>
      </c>
      <c r="I227" s="12" t="s">
        <v>358</v>
      </c>
      <c r="J227" s="13" t="n">
        <v>0</v>
      </c>
      <c r="K227" s="13" t="n">
        <v>0</v>
      </c>
      <c r="L227" s="13" t="n">
        <v>60</v>
      </c>
      <c r="M227" s="0" t="n">
        <f aca="false">SUM(J227:L227)</f>
        <v>60</v>
      </c>
      <c r="N227" s="14" t="n">
        <f aca="false">M227*G227</f>
        <v>280</v>
      </c>
    </row>
    <row r="228" customFormat="false" ht="18.55" hidden="false" customHeight="false" outlineLevel="0" collapsed="false">
      <c r="A228" s="11" t="s">
        <v>107</v>
      </c>
      <c r="B228" s="0" t="n">
        <v>0</v>
      </c>
      <c r="C228" s="0" t="s">
        <v>243</v>
      </c>
      <c r="D228" s="0" t="n">
        <v>42</v>
      </c>
      <c r="E228" s="0" t="n">
        <v>97.9</v>
      </c>
      <c r="F228" s="0" t="n">
        <v>10</v>
      </c>
      <c r="G228" s="0" t="n">
        <f aca="false">E228/F228</f>
        <v>9.79</v>
      </c>
      <c r="H228" s="2" t="n">
        <v>7898281341195</v>
      </c>
      <c r="I228" s="12" t="s">
        <v>359</v>
      </c>
      <c r="J228" s="13" t="n">
        <v>9</v>
      </c>
      <c r="K228" s="13" t="n">
        <v>0</v>
      </c>
      <c r="L228" s="13" t="n">
        <v>0</v>
      </c>
      <c r="M228" s="0" t="n">
        <f aca="false">SUM(J228:L228)</f>
        <v>9</v>
      </c>
      <c r="N228" s="14" t="n">
        <f aca="false">M228*G228</f>
        <v>88.11</v>
      </c>
    </row>
    <row r="229" customFormat="false" ht="18.55" hidden="false" customHeight="false" outlineLevel="0" collapsed="false">
      <c r="A229" s="11" t="s">
        <v>360</v>
      </c>
      <c r="B229" s="0" t="n">
        <v>8978381000190</v>
      </c>
      <c r="C229" s="0" t="s">
        <v>168</v>
      </c>
      <c r="D229" s="0" t="n">
        <v>17</v>
      </c>
      <c r="E229" s="0" t="n">
        <v>2890.86</v>
      </c>
      <c r="F229" s="0" t="n">
        <f aca="false">42*100</f>
        <v>4200</v>
      </c>
      <c r="G229" s="0" t="n">
        <f aca="false">E229/F229</f>
        <v>0.6883</v>
      </c>
      <c r="H229" s="2" t="n">
        <v>7897013520532</v>
      </c>
      <c r="I229" s="12" t="s">
        <v>361</v>
      </c>
      <c r="J229" s="13" t="n">
        <v>3000</v>
      </c>
      <c r="K229" s="13" t="n">
        <v>0</v>
      </c>
      <c r="L229" s="13" t="n">
        <v>286</v>
      </c>
      <c r="M229" s="0" t="n">
        <f aca="false">SUM(J229:L229)</f>
        <v>3286</v>
      </c>
      <c r="N229" s="14" t="n">
        <f aca="false">M229*G229</f>
        <v>2261.7538</v>
      </c>
    </row>
    <row r="230" customFormat="false" ht="18.55" hidden="false" customHeight="false" outlineLevel="0" collapsed="false">
      <c r="A230" s="11" t="s">
        <v>362</v>
      </c>
      <c r="B230" s="0" t="n">
        <v>7245458000150</v>
      </c>
      <c r="C230" s="0" t="s">
        <v>61</v>
      </c>
      <c r="D230" s="0" t="n">
        <v>17</v>
      </c>
      <c r="E230" s="0" t="n">
        <v>4775</v>
      </c>
      <c r="F230" s="0" t="n">
        <f aca="false">50*100</f>
        <v>5000</v>
      </c>
      <c r="G230" s="0" t="n">
        <f aca="false">E230/F230</f>
        <v>0.955</v>
      </c>
      <c r="H230" s="2" t="n">
        <v>7897975049249</v>
      </c>
      <c r="I230" s="12" t="s">
        <v>363</v>
      </c>
      <c r="J230" s="13" t="n">
        <v>3600</v>
      </c>
      <c r="K230" s="13" t="n">
        <v>0</v>
      </c>
      <c r="L230" s="13" t="n">
        <v>400</v>
      </c>
      <c r="M230" s="0" t="n">
        <f aca="false">SUM(J230:L230)</f>
        <v>4000</v>
      </c>
      <c r="N230" s="14" t="n">
        <f aca="false">M230*G230</f>
        <v>3820</v>
      </c>
    </row>
    <row r="231" customFormat="false" ht="18.55" hidden="false" customHeight="false" outlineLevel="0" collapsed="false">
      <c r="A231" s="11" t="s">
        <v>58</v>
      </c>
      <c r="B231" s="0" t="n">
        <v>0</v>
      </c>
      <c r="C231" s="0" t="s">
        <v>17</v>
      </c>
      <c r="D231" s="0" t="n">
        <v>26</v>
      </c>
      <c r="E231" s="0" t="n">
        <v>6.9</v>
      </c>
      <c r="F231" s="0" t="n">
        <v>1</v>
      </c>
      <c r="G231" s="0" t="n">
        <f aca="false">E231/F231</f>
        <v>6.9</v>
      </c>
      <c r="H231" s="2" t="n">
        <v>7892327521749</v>
      </c>
      <c r="I231" s="12" t="s">
        <v>364</v>
      </c>
      <c r="J231" s="13" t="n">
        <v>0</v>
      </c>
      <c r="K231" s="13" t="n">
        <v>0</v>
      </c>
      <c r="L231" s="13" t="n">
        <v>7</v>
      </c>
      <c r="M231" s="0" t="n">
        <f aca="false">SUM(J231:L231)</f>
        <v>7</v>
      </c>
      <c r="N231" s="14" t="n">
        <f aca="false">M231*G231</f>
        <v>48.3</v>
      </c>
    </row>
    <row r="232" customFormat="false" ht="18.55" hidden="false" customHeight="false" outlineLevel="0" collapsed="false">
      <c r="A232" s="11" t="s">
        <v>58</v>
      </c>
      <c r="B232" s="0" t="n">
        <v>0</v>
      </c>
      <c r="C232" s="0" t="s">
        <v>17</v>
      </c>
      <c r="D232" s="0" t="n">
        <v>26</v>
      </c>
      <c r="E232" s="0" t="n">
        <v>6.9</v>
      </c>
      <c r="F232" s="0" t="n">
        <v>1</v>
      </c>
      <c r="G232" s="0" t="n">
        <f aca="false">E232/F232</f>
        <v>6.9</v>
      </c>
      <c r="H232" s="2" t="n">
        <v>7892327521749</v>
      </c>
      <c r="I232" s="12" t="s">
        <v>365</v>
      </c>
      <c r="J232" s="13" t="n">
        <v>0</v>
      </c>
      <c r="K232" s="13" t="n">
        <v>0</v>
      </c>
      <c r="L232" s="13" t="n">
        <v>2</v>
      </c>
      <c r="M232" s="0" t="n">
        <f aca="false">SUM(J232:L232)</f>
        <v>2</v>
      </c>
      <c r="N232" s="14" t="n">
        <f aca="false">M232*G232</f>
        <v>13.8</v>
      </c>
    </row>
    <row r="233" customFormat="false" ht="18.55" hidden="false" customHeight="false" outlineLevel="0" collapsed="false">
      <c r="A233" s="11" t="s">
        <v>58</v>
      </c>
      <c r="B233" s="0" t="n">
        <v>0</v>
      </c>
      <c r="C233" s="0" t="s">
        <v>17</v>
      </c>
      <c r="D233" s="0" t="n">
        <v>26</v>
      </c>
      <c r="E233" s="0" t="n">
        <v>211.9</v>
      </c>
      <c r="F233" s="0" t="n">
        <v>1</v>
      </c>
      <c r="G233" s="0" t="n">
        <f aca="false">E233/F233</f>
        <v>211.9</v>
      </c>
      <c r="H233" s="2" t="n">
        <v>7892327514222</v>
      </c>
      <c r="I233" s="12" t="s">
        <v>366</v>
      </c>
      <c r="J233" s="13" t="n">
        <v>0</v>
      </c>
      <c r="K233" s="13" t="n">
        <v>0</v>
      </c>
      <c r="L233" s="13" t="n">
        <v>5</v>
      </c>
      <c r="M233" s="0" t="n">
        <f aca="false">SUM(J233:L233)</f>
        <v>5</v>
      </c>
      <c r="N233" s="14" t="n">
        <f aca="false">M233*G233</f>
        <v>1059.5</v>
      </c>
    </row>
    <row r="234" customFormat="false" ht="18.55" hidden="false" customHeight="false" outlineLevel="0" collapsed="false">
      <c r="A234" s="11" t="s">
        <v>58</v>
      </c>
      <c r="B234" s="0" t="n">
        <v>0</v>
      </c>
      <c r="C234" s="0" t="s">
        <v>17</v>
      </c>
      <c r="D234" s="0" t="n">
        <v>26</v>
      </c>
      <c r="E234" s="0" t="n">
        <v>34</v>
      </c>
      <c r="F234" s="0" t="n">
        <v>1</v>
      </c>
      <c r="G234" s="0" t="n">
        <f aca="false">E234/F234</f>
        <v>34</v>
      </c>
      <c r="H234" s="2" t="n">
        <v>7892327514222</v>
      </c>
      <c r="I234" s="12" t="s">
        <v>367</v>
      </c>
      <c r="J234" s="13" t="n">
        <v>0</v>
      </c>
      <c r="K234" s="13" t="n">
        <v>0</v>
      </c>
      <c r="L234" s="13" t="n">
        <v>2</v>
      </c>
      <c r="M234" s="0" t="n">
        <f aca="false">SUM(J234:L234)</f>
        <v>2</v>
      </c>
      <c r="N234" s="14" t="n">
        <f aca="false">M234*G234</f>
        <v>68</v>
      </c>
    </row>
    <row r="235" customFormat="false" ht="18.55" hidden="false" customHeight="false" outlineLevel="0" collapsed="false">
      <c r="A235" s="11" t="s">
        <v>58</v>
      </c>
      <c r="B235" s="0" t="n">
        <v>0</v>
      </c>
      <c r="C235" s="0" t="s">
        <v>17</v>
      </c>
      <c r="D235" s="0" t="n">
        <v>26</v>
      </c>
      <c r="E235" s="0" t="n">
        <v>61.9</v>
      </c>
      <c r="F235" s="0" t="n">
        <v>1</v>
      </c>
      <c r="G235" s="0" t="n">
        <f aca="false">E235/F235</f>
        <v>61.9</v>
      </c>
      <c r="H235" s="2" t="n">
        <v>7892327521954</v>
      </c>
      <c r="I235" s="12" t="s">
        <v>368</v>
      </c>
      <c r="J235" s="13" t="n">
        <v>0</v>
      </c>
      <c r="K235" s="13" t="n">
        <v>0</v>
      </c>
      <c r="L235" s="13" t="n">
        <v>2</v>
      </c>
      <c r="M235" s="0" t="n">
        <f aca="false">SUM(J235:L235)</f>
        <v>2</v>
      </c>
      <c r="N235" s="14" t="n">
        <f aca="false">M235*G235</f>
        <v>123.8</v>
      </c>
    </row>
    <row r="236" customFormat="false" ht="18.55" hidden="false" customHeight="false" outlineLevel="0" collapsed="false">
      <c r="A236" s="11" t="s">
        <v>58</v>
      </c>
      <c r="B236" s="0" t="n">
        <v>0</v>
      </c>
      <c r="C236" s="0" t="s">
        <v>17</v>
      </c>
      <c r="D236" s="0" t="n">
        <v>26</v>
      </c>
      <c r="E236" s="0" t="n">
        <v>61.9</v>
      </c>
      <c r="F236" s="0" t="n">
        <v>1</v>
      </c>
      <c r="G236" s="0" t="n">
        <f aca="false">E236/F236</f>
        <v>61.9</v>
      </c>
      <c r="H236" s="2" t="n">
        <v>7892327521954</v>
      </c>
      <c r="I236" s="12" t="s">
        <v>369</v>
      </c>
      <c r="J236" s="13" t="n">
        <v>0</v>
      </c>
      <c r="K236" s="13" t="n">
        <v>0</v>
      </c>
      <c r="L236" s="13" t="n">
        <v>3</v>
      </c>
      <c r="M236" s="0" t="n">
        <f aca="false">SUM(J236:L236)</f>
        <v>3</v>
      </c>
      <c r="N236" s="14" t="n">
        <f aca="false">M236*G236</f>
        <v>185.7</v>
      </c>
    </row>
    <row r="237" customFormat="false" ht="18.55" hidden="false" customHeight="false" outlineLevel="0" collapsed="false">
      <c r="A237" s="11" t="s">
        <v>58</v>
      </c>
      <c r="B237" s="0" t="n">
        <v>0</v>
      </c>
      <c r="C237" s="0" t="s">
        <v>17</v>
      </c>
      <c r="D237" s="0" t="n">
        <v>26</v>
      </c>
      <c r="E237" s="0" t="n">
        <v>61.9</v>
      </c>
      <c r="F237" s="0" t="n">
        <v>1</v>
      </c>
      <c r="G237" s="0" t="n">
        <f aca="false">E237/F237</f>
        <v>61.9</v>
      </c>
      <c r="H237" s="2" t="n">
        <v>7892327521961</v>
      </c>
      <c r="I237" s="12" t="s">
        <v>370</v>
      </c>
      <c r="J237" s="13" t="n">
        <v>0</v>
      </c>
      <c r="K237" s="13" t="n">
        <v>0</v>
      </c>
      <c r="L237" s="13" t="n">
        <v>6</v>
      </c>
      <c r="M237" s="0" t="n">
        <f aca="false">SUM(J237:L237)</f>
        <v>6</v>
      </c>
      <c r="N237" s="14" t="n">
        <f aca="false">M237*G237</f>
        <v>371.4</v>
      </c>
    </row>
    <row r="238" customFormat="false" ht="18.55" hidden="false" customHeight="false" outlineLevel="0" collapsed="false">
      <c r="A238" s="11" t="s">
        <v>58</v>
      </c>
      <c r="B238" s="0" t="n">
        <v>0</v>
      </c>
      <c r="C238" s="0" t="s">
        <v>17</v>
      </c>
      <c r="D238" s="0" t="n">
        <v>26</v>
      </c>
      <c r="E238" s="0" t="n">
        <v>34</v>
      </c>
      <c r="F238" s="0" t="n">
        <v>1</v>
      </c>
      <c r="G238" s="0" t="n">
        <f aca="false">E238/F238</f>
        <v>34</v>
      </c>
      <c r="H238" s="2" t="n">
        <v>7892327521978</v>
      </c>
      <c r="I238" s="12" t="s">
        <v>371</v>
      </c>
      <c r="J238" s="13" t="n">
        <v>0</v>
      </c>
      <c r="K238" s="13" t="n">
        <v>0</v>
      </c>
      <c r="L238" s="13" t="n">
        <v>3</v>
      </c>
      <c r="M238" s="0" t="n">
        <f aca="false">SUM(J238:L238)</f>
        <v>3</v>
      </c>
      <c r="N238" s="14" t="n">
        <f aca="false">M238*G238</f>
        <v>102</v>
      </c>
    </row>
    <row r="239" customFormat="false" ht="18.55" hidden="false" customHeight="false" outlineLevel="0" collapsed="false">
      <c r="A239" s="11" t="s">
        <v>58</v>
      </c>
      <c r="B239" s="0" t="n">
        <v>0</v>
      </c>
      <c r="C239" s="0" t="s">
        <v>17</v>
      </c>
      <c r="D239" s="0" t="n">
        <v>26</v>
      </c>
      <c r="E239" s="0" t="n">
        <v>61.9</v>
      </c>
      <c r="F239" s="0" t="n">
        <v>1</v>
      </c>
      <c r="G239" s="0" t="n">
        <f aca="false">E239/F239</f>
        <v>61.9</v>
      </c>
      <c r="H239" s="2" t="n">
        <v>7892327521985</v>
      </c>
      <c r="I239" s="12" t="s">
        <v>372</v>
      </c>
      <c r="J239" s="13" t="n">
        <v>0</v>
      </c>
      <c r="K239" s="13" t="n">
        <v>0</v>
      </c>
      <c r="L239" s="13" t="n">
        <v>8</v>
      </c>
      <c r="M239" s="0" t="n">
        <f aca="false">SUM(J239:L239)</f>
        <v>8</v>
      </c>
      <c r="N239" s="14" t="n">
        <f aca="false">M239*G239</f>
        <v>495.2</v>
      </c>
    </row>
    <row r="240" customFormat="false" ht="18.55" hidden="false" customHeight="false" outlineLevel="0" collapsed="false">
      <c r="A240" s="11" t="s">
        <v>373</v>
      </c>
      <c r="B240" s="0" t="n">
        <v>15812762000160</v>
      </c>
      <c r="C240" s="0" t="s">
        <v>374</v>
      </c>
      <c r="D240" s="0" t="n">
        <v>24</v>
      </c>
      <c r="E240" s="0" t="n">
        <v>1779.6</v>
      </c>
      <c r="F240" s="0" t="n">
        <v>20</v>
      </c>
      <c r="G240" s="0" t="n">
        <f aca="false">E240/F240</f>
        <v>88.98</v>
      </c>
      <c r="H240" s="2" t="n">
        <v>7893946184360</v>
      </c>
      <c r="I240" s="12" t="s">
        <v>375</v>
      </c>
      <c r="J240" s="13" t="n">
        <v>20</v>
      </c>
      <c r="K240" s="13" t="n">
        <v>0</v>
      </c>
      <c r="L240" s="13" t="n">
        <v>0</v>
      </c>
      <c r="M240" s="0" t="n">
        <f aca="false">SUM(J240:L240)</f>
        <v>20</v>
      </c>
      <c r="N240" s="14" t="n">
        <f aca="false">M240*G240</f>
        <v>1779.6</v>
      </c>
    </row>
    <row r="241" customFormat="false" ht="18.55" hidden="false" customHeight="false" outlineLevel="0" collapsed="false">
      <c r="A241" s="11" t="s">
        <v>107</v>
      </c>
      <c r="B241" s="0" t="n">
        <v>0</v>
      </c>
      <c r="C241" s="0" t="s">
        <v>243</v>
      </c>
      <c r="D241" s="0" t="n">
        <v>42</v>
      </c>
      <c r="E241" s="0" t="n">
        <v>150.5</v>
      </c>
      <c r="F241" s="0" t="n">
        <v>10</v>
      </c>
      <c r="G241" s="0" t="n">
        <f aca="false">E241/F241</f>
        <v>15.05</v>
      </c>
      <c r="H241" s="2" t="n">
        <v>7893479145890</v>
      </c>
      <c r="I241" s="12" t="s">
        <v>376</v>
      </c>
      <c r="J241" s="13" t="n">
        <v>8</v>
      </c>
      <c r="K241" s="13" t="n">
        <v>0</v>
      </c>
      <c r="L241" s="13" t="n">
        <v>0</v>
      </c>
      <c r="M241" s="0" t="n">
        <f aca="false">SUM(J241:L241)</f>
        <v>8</v>
      </c>
      <c r="N241" s="14" t="n">
        <f aca="false">M241*G241</f>
        <v>120.4</v>
      </c>
    </row>
    <row r="242" customFormat="false" ht="18.55" hidden="false" customHeight="false" outlineLevel="0" collapsed="false">
      <c r="A242" s="11" t="s">
        <v>58</v>
      </c>
      <c r="B242" s="0" t="n">
        <v>0</v>
      </c>
      <c r="C242" s="0" t="s">
        <v>17</v>
      </c>
      <c r="D242" s="0" t="n">
        <v>16</v>
      </c>
      <c r="E242" s="0" t="n">
        <v>5.8</v>
      </c>
      <c r="F242" s="0" t="n">
        <v>10</v>
      </c>
      <c r="G242" s="0" t="n">
        <f aca="false">E242/F242</f>
        <v>0.58</v>
      </c>
      <c r="H242" s="2" t="n">
        <v>0</v>
      </c>
      <c r="I242" s="12" t="s">
        <v>377</v>
      </c>
      <c r="J242" s="13" t="n">
        <v>0</v>
      </c>
      <c r="K242" s="13" t="n">
        <v>90</v>
      </c>
      <c r="L242" s="13" t="n">
        <v>9</v>
      </c>
      <c r="M242" s="0" t="n">
        <f aca="false">SUM(J242:L242)</f>
        <v>99</v>
      </c>
      <c r="N242" s="14" t="n">
        <f aca="false">M242*G242</f>
        <v>57.42</v>
      </c>
    </row>
    <row r="243" customFormat="false" ht="18.55" hidden="false" customHeight="false" outlineLevel="0" collapsed="false">
      <c r="A243" s="11" t="s">
        <v>288</v>
      </c>
      <c r="B243" s="0" t="n">
        <v>37878675000148</v>
      </c>
      <c r="C243" s="0" t="s">
        <v>289</v>
      </c>
      <c r="D243" s="0" t="n">
        <v>16</v>
      </c>
      <c r="E243" s="0" t="n">
        <v>2832</v>
      </c>
      <c r="F243" s="0" t="n">
        <v>300</v>
      </c>
      <c r="G243" s="0" t="n">
        <f aca="false">E243/F243</f>
        <v>9.44</v>
      </c>
      <c r="H243" s="2" t="n">
        <v>7891173023261</v>
      </c>
      <c r="I243" s="12" t="s">
        <v>378</v>
      </c>
      <c r="J243" s="13" t="n">
        <v>0</v>
      </c>
      <c r="K243" s="13" t="n">
        <v>40</v>
      </c>
      <c r="L243" s="13" t="n">
        <v>13</v>
      </c>
      <c r="M243" s="0" t="n">
        <f aca="false">SUM(J243:L243)</f>
        <v>53</v>
      </c>
      <c r="N243" s="14" t="n">
        <f aca="false">M243*G243</f>
        <v>500.32</v>
      </c>
    </row>
    <row r="244" customFormat="false" ht="18.55" hidden="false" customHeight="false" outlineLevel="0" collapsed="false">
      <c r="A244" s="11" t="s">
        <v>58</v>
      </c>
      <c r="B244" s="0" t="n">
        <v>0</v>
      </c>
      <c r="C244" s="0" t="s">
        <v>17</v>
      </c>
      <c r="D244" s="0" t="n">
        <v>16</v>
      </c>
      <c r="E244" s="0" t="n">
        <v>1953</v>
      </c>
      <c r="F244" s="0" t="n">
        <v>180</v>
      </c>
      <c r="G244" s="0" t="n">
        <f aca="false">E244/F244</f>
        <v>10.85</v>
      </c>
      <c r="H244" s="2" t="n">
        <v>7898943607010</v>
      </c>
      <c r="I244" s="12" t="s">
        <v>379</v>
      </c>
      <c r="J244" s="13" t="n">
        <v>0</v>
      </c>
      <c r="K244" s="13" t="n">
        <v>25</v>
      </c>
      <c r="L244" s="13" t="n">
        <v>1</v>
      </c>
      <c r="M244" s="0" t="n">
        <f aca="false">SUM(J244:L244)</f>
        <v>26</v>
      </c>
      <c r="N244" s="14" t="n">
        <f aca="false">M244*G244</f>
        <v>282.1</v>
      </c>
    </row>
    <row r="245" customFormat="false" ht="18.55" hidden="false" customHeight="false" outlineLevel="0" collapsed="false">
      <c r="A245" s="11" t="s">
        <v>58</v>
      </c>
      <c r="B245" s="0" t="n">
        <v>0</v>
      </c>
      <c r="C245" s="0" t="s">
        <v>17</v>
      </c>
      <c r="D245" s="0" t="n">
        <v>16</v>
      </c>
      <c r="E245" s="0" t="n">
        <v>1953</v>
      </c>
      <c r="F245" s="0" t="n">
        <v>180</v>
      </c>
      <c r="G245" s="0" t="n">
        <f aca="false">E245/F245</f>
        <v>10.85</v>
      </c>
      <c r="H245" s="2" t="n">
        <v>0</v>
      </c>
      <c r="I245" s="12" t="s">
        <v>380</v>
      </c>
      <c r="J245" s="13" t="n">
        <v>0</v>
      </c>
      <c r="K245" s="13" t="n">
        <v>7</v>
      </c>
      <c r="L245" s="13" t="n">
        <v>0</v>
      </c>
      <c r="M245" s="0" t="n">
        <f aca="false">SUM(J245:L245)</f>
        <v>7</v>
      </c>
      <c r="N245" s="14" t="n">
        <f aca="false">M245*G245</f>
        <v>75.95</v>
      </c>
    </row>
    <row r="246" customFormat="false" ht="18.55" hidden="false" customHeight="false" outlineLevel="0" collapsed="false">
      <c r="A246" s="11" t="s">
        <v>58</v>
      </c>
      <c r="B246" s="0" t="n">
        <v>0</v>
      </c>
      <c r="C246" s="0" t="s">
        <v>17</v>
      </c>
      <c r="D246" s="0" t="n">
        <v>16</v>
      </c>
      <c r="E246" s="0" t="n">
        <v>1953</v>
      </c>
      <c r="F246" s="0" t="n">
        <v>180</v>
      </c>
      <c r="G246" s="0" t="n">
        <f aca="false">E246/F246</f>
        <v>10.85</v>
      </c>
      <c r="H246" s="2" t="n">
        <v>0</v>
      </c>
      <c r="I246" s="12" t="s">
        <v>381</v>
      </c>
      <c r="J246" s="13" t="n">
        <v>0</v>
      </c>
      <c r="K246" s="13" t="n">
        <v>40</v>
      </c>
      <c r="L246" s="13" t="n">
        <v>2</v>
      </c>
      <c r="M246" s="0" t="n">
        <f aca="false">SUM(J246:L246)</f>
        <v>42</v>
      </c>
      <c r="N246" s="14" t="n">
        <f aca="false">M246*G246</f>
        <v>455.7</v>
      </c>
    </row>
    <row r="247" customFormat="false" ht="18.55" hidden="false" customHeight="false" outlineLevel="0" collapsed="false">
      <c r="A247" s="11" t="s">
        <v>382</v>
      </c>
      <c r="B247" s="0" t="n">
        <v>12210110000167</v>
      </c>
      <c r="C247" s="0" t="s">
        <v>383</v>
      </c>
      <c r="D247" s="0" t="n">
        <v>21</v>
      </c>
      <c r="E247" s="0" t="n">
        <v>967.5</v>
      </c>
      <c r="F247" s="0" t="n">
        <v>150</v>
      </c>
      <c r="G247" s="0" t="n">
        <f aca="false">E247/F247</f>
        <v>6.45</v>
      </c>
      <c r="H247" s="2" t="n">
        <v>0</v>
      </c>
      <c r="I247" s="12" t="s">
        <v>384</v>
      </c>
      <c r="J247" s="13" t="n">
        <v>0</v>
      </c>
      <c r="K247" s="13" t="n">
        <v>19</v>
      </c>
      <c r="L247" s="13" t="n">
        <v>3</v>
      </c>
      <c r="M247" s="0" t="n">
        <f aca="false">SUM(J247:L247)</f>
        <v>22</v>
      </c>
      <c r="N247" s="14" t="n">
        <f aca="false">M247*G247</f>
        <v>141.9</v>
      </c>
    </row>
    <row r="248" customFormat="false" ht="18.55" hidden="false" customHeight="false" outlineLevel="0" collapsed="false">
      <c r="A248" s="11" t="s">
        <v>58</v>
      </c>
      <c r="B248" s="0" t="n">
        <v>0</v>
      </c>
      <c r="C248" s="0" t="s">
        <v>17</v>
      </c>
      <c r="D248" s="0" t="n">
        <v>16</v>
      </c>
      <c r="E248" s="0" t="n">
        <v>1953</v>
      </c>
      <c r="F248" s="0" t="n">
        <v>180</v>
      </c>
      <c r="G248" s="0" t="n">
        <f aca="false">E248/F248</f>
        <v>10.85</v>
      </c>
      <c r="H248" s="2" t="n">
        <v>0</v>
      </c>
      <c r="I248" s="12" t="s">
        <v>385</v>
      </c>
      <c r="J248" s="13" t="n">
        <v>0</v>
      </c>
      <c r="K248" s="13" t="n">
        <v>19</v>
      </c>
      <c r="L248" s="13" t="n">
        <v>8</v>
      </c>
      <c r="M248" s="0" t="n">
        <f aca="false">SUM(J248:L248)</f>
        <v>27</v>
      </c>
      <c r="N248" s="14" t="n">
        <f aca="false">M248*G248</f>
        <v>292.95</v>
      </c>
    </row>
    <row r="249" customFormat="false" ht="18.55" hidden="false" customHeight="false" outlineLevel="0" collapsed="false">
      <c r="A249" s="11" t="s">
        <v>31</v>
      </c>
      <c r="B249" s="0" t="n">
        <v>8978381000190</v>
      </c>
      <c r="C249" s="0" t="s">
        <v>168</v>
      </c>
      <c r="D249" s="0" t="n">
        <v>16</v>
      </c>
      <c r="E249" s="0" t="n">
        <v>159.3</v>
      </c>
      <c r="F249" s="0" t="n">
        <v>27</v>
      </c>
      <c r="G249" s="0" t="n">
        <f aca="false">E249/F249</f>
        <v>5.9</v>
      </c>
      <c r="H249" s="2" t="n">
        <v>7891634376615</v>
      </c>
      <c r="I249" s="12" t="s">
        <v>386</v>
      </c>
      <c r="J249" s="13" t="n">
        <v>80</v>
      </c>
      <c r="K249" s="13" t="n">
        <v>0</v>
      </c>
      <c r="L249" s="13" t="n">
        <v>1</v>
      </c>
      <c r="M249" s="0" t="n">
        <f aca="false">SUM(J249:L249)</f>
        <v>81</v>
      </c>
      <c r="N249" s="14" t="n">
        <f aca="false">M249*G249</f>
        <v>477.9</v>
      </c>
    </row>
    <row r="250" customFormat="false" ht="18.55" hidden="false" customHeight="false" outlineLevel="0" collapsed="false">
      <c r="A250" s="11" t="s">
        <v>387</v>
      </c>
      <c r="B250" s="0" t="n">
        <v>10461277000175</v>
      </c>
      <c r="C250" s="0" t="s">
        <v>388</v>
      </c>
      <c r="D250" s="0" t="n">
        <v>16</v>
      </c>
      <c r="E250" s="0" t="n">
        <v>31200</v>
      </c>
      <c r="F250" s="0" t="n">
        <f aca="false">3000</f>
        <v>3000</v>
      </c>
      <c r="G250" s="0" t="n">
        <f aca="false">E250/F250</f>
        <v>10.4</v>
      </c>
      <c r="H250" s="2" t="n">
        <v>7891191003320</v>
      </c>
      <c r="I250" s="12" t="s">
        <v>389</v>
      </c>
      <c r="J250" s="13" t="n">
        <v>2140</v>
      </c>
      <c r="K250" s="13" t="n">
        <v>0</v>
      </c>
      <c r="L250" s="13" t="n">
        <v>27</v>
      </c>
      <c r="M250" s="0" t="n">
        <f aca="false">SUM(J250:L250)</f>
        <v>2167</v>
      </c>
      <c r="N250" s="14" t="n">
        <f aca="false">M250*G250</f>
        <v>22536.8</v>
      </c>
    </row>
    <row r="251" customFormat="false" ht="18.55" hidden="false" customHeight="false" outlineLevel="0" collapsed="false">
      <c r="A251" s="11" t="s">
        <v>311</v>
      </c>
      <c r="B251" s="0" t="n">
        <v>62492798000193</v>
      </c>
      <c r="C251" s="0" t="s">
        <v>390</v>
      </c>
      <c r="D251" s="0" t="n">
        <v>16</v>
      </c>
      <c r="E251" s="0" t="n">
        <v>1980</v>
      </c>
      <c r="F251" s="0" t="n">
        <v>100</v>
      </c>
      <c r="G251" s="0" t="n">
        <f aca="false">E251/F251</f>
        <v>19.8</v>
      </c>
      <c r="H251" s="2" t="n">
        <v>7891191995199</v>
      </c>
      <c r="I251" s="12" t="s">
        <v>391</v>
      </c>
      <c r="J251" s="13" t="n">
        <v>265</v>
      </c>
      <c r="K251" s="13" t="n">
        <v>0</v>
      </c>
      <c r="L251" s="13" t="n">
        <v>27</v>
      </c>
      <c r="M251" s="0" t="n">
        <f aca="false">SUM(J251:L251)</f>
        <v>292</v>
      </c>
      <c r="N251" s="14" t="n">
        <f aca="false">M251*G251</f>
        <v>5781.6</v>
      </c>
    </row>
    <row r="252" customFormat="false" ht="18.55" hidden="false" customHeight="false" outlineLevel="0" collapsed="false">
      <c r="A252" s="11" t="s">
        <v>58</v>
      </c>
      <c r="B252" s="0" t="n">
        <v>0</v>
      </c>
      <c r="C252" s="0" t="s">
        <v>17</v>
      </c>
      <c r="D252" s="0" t="n">
        <v>16</v>
      </c>
      <c r="E252" s="0" t="n">
        <v>4435.2</v>
      </c>
      <c r="F252" s="0" t="n">
        <v>396</v>
      </c>
      <c r="G252" s="0" t="n">
        <f aca="false">E252/F252</f>
        <v>11.2</v>
      </c>
      <c r="H252" s="2" t="n">
        <v>7891173024152</v>
      </c>
      <c r="I252" s="12" t="s">
        <v>392</v>
      </c>
      <c r="J252" s="13" t="n">
        <v>0</v>
      </c>
      <c r="K252" s="13" t="n">
        <v>340</v>
      </c>
      <c r="L252" s="13" t="n">
        <v>8</v>
      </c>
      <c r="M252" s="0" t="n">
        <f aca="false">SUM(J252:L252)</f>
        <v>348</v>
      </c>
      <c r="N252" s="14" t="n">
        <f aca="false">M252*G252</f>
        <v>3897.6</v>
      </c>
    </row>
    <row r="253" customFormat="false" ht="18.55" hidden="false" customHeight="false" outlineLevel="0" collapsed="false">
      <c r="A253" s="11" t="s">
        <v>58</v>
      </c>
      <c r="B253" s="0" t="n">
        <v>0</v>
      </c>
      <c r="C253" s="0" t="s">
        <v>17</v>
      </c>
      <c r="D253" s="0" t="n">
        <v>16</v>
      </c>
      <c r="E253" s="0" t="n">
        <v>20</v>
      </c>
      <c r="F253" s="0" t="n">
        <v>1</v>
      </c>
      <c r="G253" s="0" t="n">
        <f aca="false">E253/F253</f>
        <v>20</v>
      </c>
      <c r="H253" s="2" t="n">
        <v>0</v>
      </c>
      <c r="I253" s="12" t="s">
        <v>393</v>
      </c>
      <c r="J253" s="13" t="n">
        <v>0</v>
      </c>
      <c r="K253" s="13" t="n">
        <v>0</v>
      </c>
      <c r="L253" s="13" t="n">
        <v>145</v>
      </c>
      <c r="M253" s="0" t="n">
        <f aca="false">SUM(J253:L253)</f>
        <v>145</v>
      </c>
      <c r="N253" s="14" t="n">
        <f aca="false">M253*G253</f>
        <v>2900</v>
      </c>
    </row>
    <row r="254" customFormat="false" ht="18.55" hidden="false" customHeight="false" outlineLevel="0" collapsed="false">
      <c r="A254" s="11" t="s">
        <v>58</v>
      </c>
      <c r="B254" s="0" t="n">
        <v>0</v>
      </c>
      <c r="C254" s="0" t="s">
        <v>17</v>
      </c>
      <c r="D254" s="0" t="n">
        <v>16</v>
      </c>
      <c r="E254" s="0" t="n">
        <v>20.8</v>
      </c>
      <c r="F254" s="0" t="n">
        <v>200</v>
      </c>
      <c r="G254" s="0" t="n">
        <f aca="false">E254/F254</f>
        <v>0.104</v>
      </c>
      <c r="H254" s="2" t="n">
        <v>7898233002044</v>
      </c>
      <c r="I254" s="12" t="s">
        <v>394</v>
      </c>
      <c r="J254" s="13" t="n">
        <v>0</v>
      </c>
      <c r="K254" s="13" t="n">
        <v>0</v>
      </c>
      <c r="L254" s="13" t="n">
        <v>660</v>
      </c>
      <c r="M254" s="0" t="n">
        <f aca="false">SUM(J254:L254)</f>
        <v>660</v>
      </c>
      <c r="N254" s="14" t="n">
        <f aca="false">M254*G254</f>
        <v>68.64</v>
      </c>
    </row>
    <row r="255" customFormat="false" ht="18.55" hidden="false" customHeight="false" outlineLevel="0" collapsed="false">
      <c r="A255" s="11" t="s">
        <v>58</v>
      </c>
      <c r="B255" s="0" t="n">
        <v>0</v>
      </c>
      <c r="C255" s="0" t="s">
        <v>17</v>
      </c>
      <c r="D255" s="0" t="n">
        <v>16</v>
      </c>
      <c r="E255" s="0" t="n">
        <v>20</v>
      </c>
      <c r="F255" s="0" t="n">
        <v>1</v>
      </c>
      <c r="G255" s="0" t="n">
        <f aca="false">E255/F255</f>
        <v>20</v>
      </c>
      <c r="H255" s="2" t="n">
        <v>7891169020113</v>
      </c>
      <c r="I255" s="12" t="s">
        <v>395</v>
      </c>
      <c r="J255" s="13" t="n">
        <v>0</v>
      </c>
      <c r="K255" s="13" t="n">
        <v>0</v>
      </c>
      <c r="L255" s="13" t="n">
        <v>300</v>
      </c>
      <c r="M255" s="0" t="n">
        <f aca="false">SUM(J255:L255)</f>
        <v>300</v>
      </c>
      <c r="N255" s="14" t="n">
        <f aca="false">M255*G255</f>
        <v>6000</v>
      </c>
    </row>
    <row r="256" customFormat="false" ht="18.55" hidden="false" customHeight="false" outlineLevel="0" collapsed="false">
      <c r="A256" s="11" t="s">
        <v>34</v>
      </c>
      <c r="B256" s="0" t="n">
        <v>24005316000134</v>
      </c>
      <c r="C256" s="0" t="s">
        <v>35</v>
      </c>
      <c r="D256" s="0" t="n">
        <v>16</v>
      </c>
      <c r="E256" s="0" t="n">
        <v>490</v>
      </c>
      <c r="F256" s="0" t="n">
        <f aca="false">10*100</f>
        <v>1000</v>
      </c>
      <c r="G256" s="0" t="n">
        <f aca="false">E256/F256</f>
        <v>0.49</v>
      </c>
      <c r="H256" s="2" t="n">
        <v>7897892040459</v>
      </c>
      <c r="I256" s="12" t="s">
        <v>396</v>
      </c>
      <c r="J256" s="13" t="n">
        <v>0</v>
      </c>
      <c r="K256" s="13" t="n">
        <v>60</v>
      </c>
      <c r="L256" s="13" t="n">
        <v>0</v>
      </c>
      <c r="M256" s="0" t="n">
        <f aca="false">SUM(J256:L256)</f>
        <v>60</v>
      </c>
      <c r="N256" s="14" t="n">
        <f aca="false">M256*G256</f>
        <v>29.4</v>
      </c>
    </row>
    <row r="257" customFormat="false" ht="18.55" hidden="false" customHeight="false" outlineLevel="0" collapsed="false">
      <c r="A257" s="11" t="s">
        <v>58</v>
      </c>
      <c r="B257" s="0" t="n">
        <v>0</v>
      </c>
      <c r="C257" s="0" t="s">
        <v>17</v>
      </c>
      <c r="D257" s="0" t="n">
        <v>16</v>
      </c>
      <c r="E257" s="0" t="n">
        <v>5.8</v>
      </c>
      <c r="F257" s="0" t="n">
        <v>10</v>
      </c>
      <c r="G257" s="0" t="n">
        <f aca="false">E257/F257</f>
        <v>0.58</v>
      </c>
      <c r="H257" s="2" t="n">
        <v>0</v>
      </c>
      <c r="I257" s="12" t="s">
        <v>397</v>
      </c>
      <c r="J257" s="13" t="n">
        <v>0</v>
      </c>
      <c r="K257" s="13" t="n">
        <v>80</v>
      </c>
      <c r="L257" s="13" t="n">
        <v>3</v>
      </c>
      <c r="M257" s="0" t="n">
        <f aca="false">SUM(J257:L257)</f>
        <v>83</v>
      </c>
      <c r="N257" s="14" t="n">
        <f aca="false">M257*G257</f>
        <v>48.14</v>
      </c>
    </row>
    <row r="258" customFormat="false" ht="18.55" hidden="false" customHeight="false" outlineLevel="0" collapsed="false">
      <c r="A258" s="11" t="s">
        <v>58</v>
      </c>
      <c r="B258" s="0" t="n">
        <v>0</v>
      </c>
      <c r="C258" s="0" t="s">
        <v>17</v>
      </c>
      <c r="D258" s="0" t="n">
        <v>16</v>
      </c>
      <c r="E258" s="0" t="n">
        <v>5.8</v>
      </c>
      <c r="F258" s="0" t="n">
        <v>10</v>
      </c>
      <c r="G258" s="0" t="n">
        <f aca="false">E258/F258</f>
        <v>0.58</v>
      </c>
      <c r="H258" s="2" t="n">
        <v>0</v>
      </c>
      <c r="I258" s="12" t="s">
        <v>398</v>
      </c>
      <c r="J258" s="13" t="n">
        <v>0</v>
      </c>
      <c r="K258" s="13" t="n">
        <v>275</v>
      </c>
      <c r="L258" s="13" t="n">
        <v>19</v>
      </c>
      <c r="M258" s="0" t="n">
        <f aca="false">SUM(J258:L258)</f>
        <v>294</v>
      </c>
      <c r="N258" s="14" t="n">
        <f aca="false">M258*G258</f>
        <v>170.52</v>
      </c>
    </row>
    <row r="259" customFormat="false" ht="18.55" hidden="false" customHeight="false" outlineLevel="0" collapsed="false">
      <c r="A259" s="11" t="s">
        <v>58</v>
      </c>
      <c r="B259" s="0" t="n">
        <v>0</v>
      </c>
      <c r="C259" s="0" t="s">
        <v>17</v>
      </c>
      <c r="D259" s="0" t="n">
        <v>16</v>
      </c>
      <c r="E259" s="0" t="n">
        <v>5.8</v>
      </c>
      <c r="F259" s="0" t="n">
        <v>10</v>
      </c>
      <c r="G259" s="0" t="n">
        <f aca="false">E259/F259</f>
        <v>0.58</v>
      </c>
      <c r="H259" s="2" t="n">
        <v>0</v>
      </c>
      <c r="I259" s="12" t="s">
        <v>399</v>
      </c>
      <c r="J259" s="13" t="n">
        <v>0</v>
      </c>
      <c r="K259" s="13" t="n">
        <v>50</v>
      </c>
      <c r="L259" s="13" t="n">
        <v>6</v>
      </c>
      <c r="M259" s="0" t="n">
        <f aca="false">SUM(J259:L259)</f>
        <v>56</v>
      </c>
      <c r="N259" s="14" t="n">
        <f aca="false">M259*G259</f>
        <v>32.48</v>
      </c>
    </row>
    <row r="260" customFormat="false" ht="18.55" hidden="false" customHeight="false" outlineLevel="0" collapsed="false">
      <c r="A260" s="11" t="s">
        <v>58</v>
      </c>
      <c r="B260" s="0" t="n">
        <v>0</v>
      </c>
      <c r="C260" s="0" t="s">
        <v>17</v>
      </c>
      <c r="D260" s="0" t="n">
        <v>16</v>
      </c>
      <c r="E260" s="0" t="n">
        <v>13.5</v>
      </c>
      <c r="F260" s="0" t="n">
        <v>1</v>
      </c>
      <c r="G260" s="0" t="n">
        <f aca="false">E260/F260</f>
        <v>13.5</v>
      </c>
      <c r="H260" s="2" t="n">
        <v>0</v>
      </c>
      <c r="I260" s="12" t="s">
        <v>400</v>
      </c>
      <c r="J260" s="13" t="n">
        <v>90</v>
      </c>
      <c r="K260" s="13" t="n">
        <v>0</v>
      </c>
      <c r="L260" s="13" t="n">
        <v>8</v>
      </c>
      <c r="M260" s="0" t="n">
        <f aca="false">SUM(J260:L260)</f>
        <v>98</v>
      </c>
      <c r="N260" s="14" t="n">
        <f aca="false">M260*G260</f>
        <v>1323</v>
      </c>
    </row>
    <row r="261" customFormat="false" ht="18.55" hidden="false" customHeight="false" outlineLevel="0" collapsed="false">
      <c r="A261" s="11" t="s">
        <v>58</v>
      </c>
      <c r="B261" s="0" t="n">
        <v>0</v>
      </c>
      <c r="C261" s="0" t="s">
        <v>17</v>
      </c>
      <c r="D261" s="15" t="n">
        <v>16</v>
      </c>
      <c r="E261" s="15" t="n">
        <v>2132</v>
      </c>
      <c r="F261" s="15" t="n">
        <v>16</v>
      </c>
      <c r="G261" s="15" t="n">
        <f aca="false">E261/F261</f>
        <v>133.25</v>
      </c>
      <c r="H261" s="2" t="n">
        <v>7898150070553</v>
      </c>
      <c r="I261" s="12" t="s">
        <v>401</v>
      </c>
      <c r="J261" s="13" t="n">
        <v>20</v>
      </c>
      <c r="K261" s="13" t="n">
        <v>143</v>
      </c>
      <c r="L261" s="13" t="n">
        <v>0</v>
      </c>
      <c r="M261" s="0" t="n">
        <f aca="false">SUM(J261:L261)</f>
        <v>163</v>
      </c>
      <c r="N261" s="14" t="n">
        <f aca="false">M261*G261</f>
        <v>21719.75</v>
      </c>
    </row>
    <row r="262" customFormat="false" ht="18.55" hidden="false" customHeight="false" outlineLevel="0" collapsed="false">
      <c r="A262" s="11" t="s">
        <v>31</v>
      </c>
      <c r="B262" s="0" t="n">
        <v>8978000190</v>
      </c>
      <c r="C262" s="0" t="s">
        <v>168</v>
      </c>
      <c r="D262" s="0" t="n">
        <v>16</v>
      </c>
      <c r="E262" s="0" t="n">
        <v>205</v>
      </c>
      <c r="F262" s="0" t="n">
        <v>500</v>
      </c>
      <c r="G262" s="0" t="n">
        <f aca="false">E262/F262</f>
        <v>0.41</v>
      </c>
      <c r="H262" s="2" t="n">
        <v>0</v>
      </c>
      <c r="I262" s="12" t="s">
        <v>402</v>
      </c>
      <c r="J262" s="13" t="n">
        <v>0</v>
      </c>
      <c r="K262" s="13" t="n">
        <v>127</v>
      </c>
      <c r="L262" s="13" t="n">
        <v>42</v>
      </c>
      <c r="M262" s="0" t="n">
        <f aca="false">SUM(J262:L262)</f>
        <v>169</v>
      </c>
      <c r="N262" s="14" t="n">
        <f aca="false">M262*G262</f>
        <v>69.29</v>
      </c>
    </row>
    <row r="263" customFormat="false" ht="18.55" hidden="false" customHeight="false" outlineLevel="0" collapsed="false">
      <c r="A263" s="11" t="s">
        <v>403</v>
      </c>
      <c r="B263" s="0" t="n">
        <v>5075962000123</v>
      </c>
      <c r="C263" s="0" t="s">
        <v>404</v>
      </c>
      <c r="D263" s="0" t="n">
        <v>16</v>
      </c>
      <c r="E263" s="0" t="n">
        <v>570</v>
      </c>
      <c r="F263" s="0" t="n">
        <f aca="false">5*50</f>
        <v>250</v>
      </c>
      <c r="G263" s="0" t="n">
        <f aca="false">E263/F263</f>
        <v>2.28</v>
      </c>
      <c r="H263" s="2" t="n">
        <v>7898426275972</v>
      </c>
      <c r="I263" s="12" t="s">
        <v>405</v>
      </c>
      <c r="J263" s="13" t="n">
        <v>0</v>
      </c>
      <c r="K263" s="13" t="n">
        <v>0</v>
      </c>
      <c r="L263" s="13" t="n">
        <v>85</v>
      </c>
      <c r="M263" s="0" t="n">
        <f aca="false">SUM(J263:L263)</f>
        <v>85</v>
      </c>
      <c r="N263" s="14" t="n">
        <f aca="false">M263*G263</f>
        <v>193.8</v>
      </c>
    </row>
    <row r="264" customFormat="false" ht="18.55" hidden="false" customHeight="false" outlineLevel="0" collapsed="false">
      <c r="A264" s="11" t="s">
        <v>406</v>
      </c>
      <c r="B264" s="0" t="n">
        <v>5607802000188</v>
      </c>
      <c r="C264" s="0" t="s">
        <v>407</v>
      </c>
      <c r="D264" s="0" t="n">
        <v>4</v>
      </c>
      <c r="E264" s="0" t="n">
        <v>3000</v>
      </c>
      <c r="F264" s="0" t="n">
        <v>400</v>
      </c>
      <c r="G264" s="0" t="n">
        <f aca="false">E264/F264</f>
        <v>7.5</v>
      </c>
      <c r="H264" s="2" t="n">
        <v>0</v>
      </c>
      <c r="I264" s="12" t="s">
        <v>408</v>
      </c>
      <c r="J264" s="13" t="n">
        <v>2536</v>
      </c>
      <c r="K264" s="13" t="n">
        <v>0</v>
      </c>
      <c r="L264" s="13" t="n">
        <v>1</v>
      </c>
      <c r="M264" s="0" t="n">
        <f aca="false">SUM(J264:L264)</f>
        <v>2537</v>
      </c>
      <c r="N264" s="14" t="n">
        <f aca="false">M264*G264</f>
        <v>19027.5</v>
      </c>
    </row>
    <row r="265" customFormat="false" ht="18.55" hidden="false" customHeight="false" outlineLevel="0" collapsed="false">
      <c r="A265" s="11" t="s">
        <v>409</v>
      </c>
      <c r="B265" s="0" t="n">
        <v>5075962000123</v>
      </c>
      <c r="C265" s="0" t="s">
        <v>404</v>
      </c>
      <c r="D265" s="0" t="n">
        <v>16</v>
      </c>
      <c r="E265" s="0" t="n">
        <v>810</v>
      </c>
      <c r="F265" s="0" t="n">
        <v>1000</v>
      </c>
      <c r="G265" s="0" t="n">
        <f aca="false">E265/F265</f>
        <v>0.81</v>
      </c>
      <c r="H265" s="2" t="n">
        <v>7897027293941</v>
      </c>
      <c r="I265" s="12" t="s">
        <v>410</v>
      </c>
      <c r="J265" s="13" t="n">
        <v>100</v>
      </c>
      <c r="K265" s="13" t="n">
        <v>0</v>
      </c>
      <c r="L265" s="13" t="n">
        <v>36</v>
      </c>
      <c r="M265" s="0" t="n">
        <f aca="false">SUM(J265:L265)</f>
        <v>136</v>
      </c>
      <c r="N265" s="14" t="n">
        <f aca="false">M265*G265</f>
        <v>110.16</v>
      </c>
    </row>
    <row r="266" customFormat="false" ht="18.55" hidden="false" customHeight="false" outlineLevel="0" collapsed="false">
      <c r="A266" s="11" t="s">
        <v>288</v>
      </c>
      <c r="B266" s="0" t="n">
        <v>37878675000148</v>
      </c>
      <c r="C266" s="0" t="s">
        <v>289</v>
      </c>
      <c r="D266" s="0" t="n">
        <v>16</v>
      </c>
      <c r="E266" s="0" t="n">
        <v>350</v>
      </c>
      <c r="F266" s="0" t="n">
        <v>500</v>
      </c>
      <c r="G266" s="0" t="n">
        <f aca="false">E266/F266</f>
        <v>0.7</v>
      </c>
      <c r="H266" s="2" t="n">
        <v>7898434620702</v>
      </c>
      <c r="I266" s="12" t="s">
        <v>411</v>
      </c>
      <c r="J266" s="13" t="n">
        <v>720</v>
      </c>
      <c r="K266" s="13" t="n">
        <v>0</v>
      </c>
      <c r="L266" s="13" t="n">
        <v>0</v>
      </c>
      <c r="M266" s="0" t="n">
        <f aca="false">SUM(J266:L266)</f>
        <v>720</v>
      </c>
      <c r="N266" s="14" t="n">
        <f aca="false">M266*G266</f>
        <v>504</v>
      </c>
    </row>
    <row r="267" customFormat="false" ht="18.55" hidden="false" customHeight="false" outlineLevel="0" collapsed="false">
      <c r="A267" s="11" t="s">
        <v>288</v>
      </c>
      <c r="B267" s="0" t="n">
        <v>37878675000148</v>
      </c>
      <c r="C267" s="0" t="s">
        <v>289</v>
      </c>
      <c r="D267" s="0" t="n">
        <v>16</v>
      </c>
      <c r="E267" s="0" t="n">
        <v>350</v>
      </c>
      <c r="F267" s="0" t="n">
        <v>500</v>
      </c>
      <c r="G267" s="0" t="n">
        <f aca="false">E267/F267</f>
        <v>0.7</v>
      </c>
      <c r="H267" s="2" t="n">
        <v>7898434620733</v>
      </c>
      <c r="I267" s="12" t="s">
        <v>412</v>
      </c>
      <c r="J267" s="13" t="n">
        <v>540</v>
      </c>
      <c r="K267" s="13" t="n">
        <v>0</v>
      </c>
      <c r="L267" s="13" t="n">
        <v>0</v>
      </c>
      <c r="M267" s="0" t="n">
        <f aca="false">SUM(J267:L267)</f>
        <v>540</v>
      </c>
      <c r="N267" s="14" t="n">
        <f aca="false">M267*G267</f>
        <v>378</v>
      </c>
    </row>
    <row r="268" customFormat="false" ht="18.55" hidden="false" customHeight="false" outlineLevel="0" collapsed="false">
      <c r="A268" s="11" t="s">
        <v>58</v>
      </c>
      <c r="B268" s="0" t="n">
        <v>0</v>
      </c>
      <c r="C268" s="0" t="s">
        <v>17</v>
      </c>
      <c r="D268" s="0" t="n">
        <v>16</v>
      </c>
      <c r="E268" s="0" t="n">
        <v>5.6</v>
      </c>
      <c r="F268" s="0" t="n">
        <v>1</v>
      </c>
      <c r="G268" s="0" t="n">
        <f aca="false">E268/F268</f>
        <v>5.6</v>
      </c>
      <c r="H268" s="2" t="n">
        <v>7898434624946</v>
      </c>
      <c r="I268" s="12" t="s">
        <v>413</v>
      </c>
      <c r="J268" s="13" t="n">
        <v>850</v>
      </c>
      <c r="K268" s="13" t="n">
        <v>0</v>
      </c>
      <c r="L268" s="13" t="n">
        <v>21</v>
      </c>
      <c r="M268" s="0" t="n">
        <f aca="false">SUM(J268:L268)</f>
        <v>871</v>
      </c>
      <c r="N268" s="14" t="n">
        <f aca="false">M268*G268</f>
        <v>4877.6</v>
      </c>
    </row>
    <row r="269" customFormat="false" ht="18.55" hidden="false" customHeight="false" outlineLevel="0" collapsed="false">
      <c r="A269" s="11" t="s">
        <v>58</v>
      </c>
      <c r="B269" s="0" t="n">
        <v>0</v>
      </c>
      <c r="C269" s="0" t="s">
        <v>17</v>
      </c>
      <c r="D269" s="0" t="n">
        <v>16</v>
      </c>
      <c r="E269" s="0" t="n">
        <v>1567.5</v>
      </c>
      <c r="F269" s="0" t="n">
        <v>825</v>
      </c>
      <c r="G269" s="0" t="n">
        <f aca="false">E269/F269</f>
        <v>1.9</v>
      </c>
      <c r="H269" s="2" t="n">
        <v>0</v>
      </c>
      <c r="I269" s="12" t="s">
        <v>414</v>
      </c>
      <c r="J269" s="13" t="n">
        <v>250</v>
      </c>
      <c r="K269" s="13" t="n">
        <v>0</v>
      </c>
      <c r="L269" s="13" t="n">
        <v>20</v>
      </c>
      <c r="M269" s="0" t="n">
        <f aca="false">SUM(J269:L269)</f>
        <v>270</v>
      </c>
      <c r="N269" s="14" t="n">
        <f aca="false">M269*G269</f>
        <v>513</v>
      </c>
    </row>
    <row r="270" customFormat="false" ht="18.55" hidden="false" customHeight="false" outlineLevel="0" collapsed="false">
      <c r="A270" s="11" t="s">
        <v>415</v>
      </c>
      <c r="B270" s="0" t="n">
        <v>13181572000166</v>
      </c>
      <c r="C270" s="0" t="s">
        <v>123</v>
      </c>
      <c r="D270" s="0" t="n">
        <v>16</v>
      </c>
      <c r="E270" s="0" t="n">
        <v>595</v>
      </c>
      <c r="F270" s="0" t="n">
        <v>500</v>
      </c>
      <c r="G270" s="0" t="n">
        <f aca="false">E270/F270</f>
        <v>1.19</v>
      </c>
      <c r="H270" s="2" t="n">
        <v>7897237364042</v>
      </c>
      <c r="I270" s="12" t="s">
        <v>416</v>
      </c>
      <c r="J270" s="13" t="n">
        <v>0</v>
      </c>
      <c r="K270" s="13" t="n">
        <v>0</v>
      </c>
      <c r="L270" s="13" t="n">
        <v>18</v>
      </c>
      <c r="M270" s="0" t="n">
        <f aca="false">SUM(J270:L270)</f>
        <v>18</v>
      </c>
      <c r="N270" s="14" t="n">
        <f aca="false">M270*G270</f>
        <v>21.42</v>
      </c>
    </row>
    <row r="271" customFormat="false" ht="18.55" hidden="false" customHeight="false" outlineLevel="0" collapsed="false">
      <c r="A271" s="11" t="s">
        <v>417</v>
      </c>
      <c r="B271" s="0" t="n">
        <v>455659000132</v>
      </c>
      <c r="C271" s="0" t="s">
        <v>418</v>
      </c>
      <c r="D271" s="0" t="n">
        <v>16</v>
      </c>
      <c r="E271" s="0" t="n">
        <v>5200</v>
      </c>
      <c r="F271" s="0" t="n">
        <v>2000</v>
      </c>
      <c r="G271" s="0" t="n">
        <f aca="false">E271/F271</f>
        <v>2.6</v>
      </c>
      <c r="H271" s="2" t="n">
        <v>7897027206842</v>
      </c>
      <c r="I271" s="12" t="s">
        <v>419</v>
      </c>
      <c r="J271" s="13" t="n">
        <v>600</v>
      </c>
      <c r="K271" s="13" t="n">
        <v>0</v>
      </c>
      <c r="L271" s="13" t="n">
        <v>126</v>
      </c>
      <c r="M271" s="0" t="n">
        <f aca="false">SUM(J271:L271)</f>
        <v>726</v>
      </c>
      <c r="N271" s="14" t="n">
        <f aca="false">M271*G271</f>
        <v>1887.6</v>
      </c>
    </row>
    <row r="272" customFormat="false" ht="18.55" hidden="false" customHeight="false" outlineLevel="0" collapsed="false">
      <c r="A272" s="11" t="s">
        <v>28</v>
      </c>
      <c r="B272" s="0" t="n">
        <v>5075962000123</v>
      </c>
      <c r="C272" s="0" t="s">
        <v>29</v>
      </c>
      <c r="D272" s="0" t="n">
        <v>16</v>
      </c>
      <c r="E272" s="0" t="n">
        <v>129.58</v>
      </c>
      <c r="F272" s="0" t="n">
        <v>31</v>
      </c>
      <c r="G272" s="0" t="n">
        <f aca="false">E272/F272</f>
        <v>4.18</v>
      </c>
      <c r="H272" s="2" t="n">
        <v>7897027202110</v>
      </c>
      <c r="I272" s="12" t="s">
        <v>420</v>
      </c>
      <c r="J272" s="13" t="n">
        <v>500</v>
      </c>
      <c r="K272" s="13" t="n">
        <v>0</v>
      </c>
      <c r="L272" s="13" t="n">
        <v>83</v>
      </c>
      <c r="M272" s="0" t="n">
        <f aca="false">SUM(J272:L272)</f>
        <v>583</v>
      </c>
      <c r="N272" s="14" t="n">
        <f aca="false">M272*G272</f>
        <v>2436.94</v>
      </c>
    </row>
    <row r="273" customFormat="false" ht="18.55" hidden="false" customHeight="false" outlineLevel="0" collapsed="false">
      <c r="A273" s="11" t="s">
        <v>409</v>
      </c>
      <c r="B273" s="0" t="n">
        <v>5075962000123</v>
      </c>
      <c r="C273" s="0" t="s">
        <v>404</v>
      </c>
      <c r="D273" s="0" t="n">
        <v>16</v>
      </c>
      <c r="E273" s="0" t="n">
        <v>720</v>
      </c>
      <c r="F273" s="0" t="n">
        <v>2000</v>
      </c>
      <c r="G273" s="0" t="n">
        <f aca="false">E273/F273</f>
        <v>0.36</v>
      </c>
      <c r="H273" s="2" t="n">
        <v>7897027206613</v>
      </c>
      <c r="I273" s="12" t="s">
        <v>421</v>
      </c>
      <c r="J273" s="13" t="n">
        <v>2700</v>
      </c>
      <c r="K273" s="13" t="n">
        <v>0</v>
      </c>
      <c r="L273" s="13" t="n">
        <v>455</v>
      </c>
      <c r="M273" s="0" t="n">
        <f aca="false">SUM(J273:L273)</f>
        <v>3155</v>
      </c>
      <c r="N273" s="14" t="n">
        <f aca="false">M273*G273</f>
        <v>1135.8</v>
      </c>
    </row>
    <row r="274" customFormat="false" ht="18.55" hidden="false" customHeight="false" outlineLevel="0" collapsed="false">
      <c r="A274" s="11" t="s">
        <v>288</v>
      </c>
      <c r="B274" s="0" t="n">
        <v>37878675000148</v>
      </c>
      <c r="C274" s="0" t="s">
        <v>289</v>
      </c>
      <c r="D274" s="0" t="n">
        <v>16</v>
      </c>
      <c r="E274" s="0" t="n">
        <v>1500</v>
      </c>
      <c r="F274" s="0" t="n">
        <v>500</v>
      </c>
      <c r="G274" s="0" t="n">
        <f aca="false">E274/F274</f>
        <v>3</v>
      </c>
      <c r="H274" s="2" t="n">
        <v>7897562204150</v>
      </c>
      <c r="I274" s="12" t="s">
        <v>422</v>
      </c>
      <c r="J274" s="13" t="n">
        <v>460</v>
      </c>
      <c r="K274" s="13" t="n">
        <v>0</v>
      </c>
      <c r="L274" s="13" t="n">
        <v>28</v>
      </c>
      <c r="M274" s="0" t="n">
        <f aca="false">SUM(J274:L274)</f>
        <v>488</v>
      </c>
      <c r="N274" s="14" t="n">
        <f aca="false">M274*G274</f>
        <v>1464</v>
      </c>
    </row>
    <row r="275" customFormat="false" ht="18.55" hidden="false" customHeight="false" outlineLevel="0" collapsed="false">
      <c r="A275" s="11" t="s">
        <v>423</v>
      </c>
      <c r="B275" s="0" t="n">
        <v>6224292000122</v>
      </c>
      <c r="C275" s="0" t="s">
        <v>424</v>
      </c>
      <c r="D275" s="0" t="n">
        <v>16</v>
      </c>
      <c r="E275" s="0" t="n">
        <v>5000</v>
      </c>
      <c r="F275" s="0" t="n">
        <v>5000</v>
      </c>
      <c r="G275" s="0" t="n">
        <f aca="false">E275/F275</f>
        <v>1</v>
      </c>
      <c r="H275" s="2" t="n">
        <v>7897562218805</v>
      </c>
      <c r="I275" s="12" t="s">
        <v>425</v>
      </c>
      <c r="J275" s="13" t="n">
        <v>1950</v>
      </c>
      <c r="K275" s="13" t="n">
        <v>0</v>
      </c>
      <c r="L275" s="13" t="n">
        <v>59</v>
      </c>
      <c r="M275" s="0" t="n">
        <f aca="false">SUM(J275:L275)</f>
        <v>2009</v>
      </c>
      <c r="N275" s="14" t="n">
        <f aca="false">M275*G275</f>
        <v>2009</v>
      </c>
    </row>
    <row r="276" customFormat="false" ht="18.55" hidden="false" customHeight="false" outlineLevel="0" collapsed="false">
      <c r="A276" s="11" t="s">
        <v>423</v>
      </c>
      <c r="B276" s="0" t="n">
        <v>6224292000122</v>
      </c>
      <c r="C276" s="0" t="s">
        <v>424</v>
      </c>
      <c r="D276" s="0" t="n">
        <v>16</v>
      </c>
      <c r="E276" s="0" t="n">
        <v>285</v>
      </c>
      <c r="F276" s="0" t="n">
        <v>300</v>
      </c>
      <c r="G276" s="0" t="n">
        <f aca="false">E276/F276</f>
        <v>0.95</v>
      </c>
      <c r="H276" s="2" t="n">
        <v>7898936754646</v>
      </c>
      <c r="I276" s="12" t="s">
        <v>426</v>
      </c>
      <c r="J276" s="13" t="n">
        <v>260</v>
      </c>
      <c r="K276" s="13" t="n">
        <v>0</v>
      </c>
      <c r="L276" s="13" t="n">
        <v>4</v>
      </c>
      <c r="M276" s="0" t="n">
        <f aca="false">SUM(J276:L276)</f>
        <v>264</v>
      </c>
      <c r="N276" s="14" t="n">
        <f aca="false">M276*G276</f>
        <v>250.8</v>
      </c>
    </row>
    <row r="277" customFormat="false" ht="18.55" hidden="false" customHeight="false" outlineLevel="0" collapsed="false">
      <c r="A277" s="11" t="s">
        <v>427</v>
      </c>
      <c r="B277" s="0" t="n">
        <v>12496814000148</v>
      </c>
      <c r="C277" s="0" t="s">
        <v>428</v>
      </c>
      <c r="D277" s="0" t="n">
        <v>16</v>
      </c>
      <c r="E277" s="0" t="n">
        <v>769</v>
      </c>
      <c r="F277" s="0" t="n">
        <v>10</v>
      </c>
      <c r="G277" s="0" t="n">
        <f aca="false">E277/F277</f>
        <v>76.9</v>
      </c>
      <c r="H277" s="2" t="n">
        <v>7896326932308</v>
      </c>
      <c r="I277" s="12" t="s">
        <v>429</v>
      </c>
      <c r="J277" s="13" t="n">
        <v>3</v>
      </c>
      <c r="K277" s="13" t="n">
        <v>0</v>
      </c>
      <c r="L277" s="13" t="n">
        <v>0</v>
      </c>
      <c r="M277" s="0" t="n">
        <f aca="false">SUM(J277:L277)</f>
        <v>3</v>
      </c>
      <c r="N277" s="14" t="n">
        <f aca="false">M277*G277</f>
        <v>230.7</v>
      </c>
    </row>
    <row r="278" customFormat="false" ht="18.55" hidden="false" customHeight="false" outlineLevel="0" collapsed="false">
      <c r="A278" s="11" t="s">
        <v>58</v>
      </c>
      <c r="B278" s="0" t="n">
        <v>0</v>
      </c>
      <c r="C278" s="0" t="s">
        <v>17</v>
      </c>
      <c r="D278" s="0" t="n">
        <v>16</v>
      </c>
      <c r="E278" s="0" t="n">
        <v>659.2</v>
      </c>
      <c r="F278" s="0" t="n">
        <v>206</v>
      </c>
      <c r="G278" s="0" t="n">
        <f aca="false">E278/F278</f>
        <v>3.2</v>
      </c>
      <c r="H278" s="2" t="n">
        <v>7898923324203</v>
      </c>
      <c r="I278" s="12" t="s">
        <v>430</v>
      </c>
      <c r="J278" s="13" t="n">
        <v>252</v>
      </c>
      <c r="K278" s="13" t="n">
        <v>0</v>
      </c>
      <c r="L278" s="13" t="n">
        <v>10</v>
      </c>
      <c r="M278" s="0" t="n">
        <f aca="false">SUM(J278:L278)</f>
        <v>262</v>
      </c>
      <c r="N278" s="14" t="n">
        <f aca="false">M278*G278</f>
        <v>838.4</v>
      </c>
    </row>
    <row r="279" customFormat="false" ht="18.55" hidden="false" customHeight="false" outlineLevel="0" collapsed="false">
      <c r="A279" s="11" t="s">
        <v>58</v>
      </c>
      <c r="B279" s="0" t="n">
        <v>0</v>
      </c>
      <c r="C279" s="0" t="s">
        <v>17</v>
      </c>
      <c r="D279" s="0" t="n">
        <v>16</v>
      </c>
      <c r="E279" s="0" t="n">
        <v>95.8</v>
      </c>
      <c r="F279" s="0" t="n">
        <v>5</v>
      </c>
      <c r="G279" s="0" t="n">
        <f aca="false">E279/F279</f>
        <v>19.16</v>
      </c>
      <c r="H279" s="2" t="n">
        <v>0</v>
      </c>
      <c r="I279" s="12" t="s">
        <v>431</v>
      </c>
      <c r="J279" s="13" t="n">
        <v>5</v>
      </c>
      <c r="K279" s="13" t="n">
        <v>0</v>
      </c>
      <c r="L279" s="13" t="n">
        <v>1</v>
      </c>
      <c r="M279" s="0" t="n">
        <f aca="false">SUM(J279:L279)</f>
        <v>6</v>
      </c>
      <c r="N279" s="14" t="n">
        <f aca="false">M279*G279</f>
        <v>114.96</v>
      </c>
    </row>
    <row r="280" customFormat="false" ht="18.55" hidden="false" customHeight="false" outlineLevel="0" collapsed="false">
      <c r="A280" s="11" t="s">
        <v>28</v>
      </c>
      <c r="B280" s="0" t="n">
        <v>5075962000123</v>
      </c>
      <c r="C280" s="0" t="s">
        <v>29</v>
      </c>
      <c r="D280" s="0" t="n">
        <v>16</v>
      </c>
      <c r="E280" s="0" t="n">
        <v>659.2</v>
      </c>
      <c r="F280" s="0" t="n">
        <v>206</v>
      </c>
      <c r="G280" s="0" t="n">
        <f aca="false">E280/F280</f>
        <v>3.2</v>
      </c>
      <c r="H280" s="2" t="n">
        <v>7503002941645</v>
      </c>
      <c r="I280" s="12" t="s">
        <v>432</v>
      </c>
      <c r="J280" s="13" t="n">
        <v>168</v>
      </c>
      <c r="K280" s="13" t="n">
        <v>0</v>
      </c>
      <c r="L280" s="13" t="n">
        <v>33</v>
      </c>
      <c r="M280" s="0" t="n">
        <f aca="false">SUM(J280:L280)</f>
        <v>201</v>
      </c>
      <c r="N280" s="14" t="n">
        <f aca="false">M280*G280</f>
        <v>643.2</v>
      </c>
    </row>
    <row r="281" customFormat="false" ht="18.55" hidden="false" customHeight="false" outlineLevel="0" collapsed="false">
      <c r="A281" s="11" t="s">
        <v>433</v>
      </c>
      <c r="B281" s="0" t="n">
        <v>9105910000103</v>
      </c>
      <c r="C281" s="0" t="s">
        <v>434</v>
      </c>
      <c r="D281" s="0" t="n">
        <v>16</v>
      </c>
      <c r="E281" s="0" t="n">
        <v>170</v>
      </c>
      <c r="F281" s="0" t="n">
        <v>200</v>
      </c>
      <c r="G281" s="0" t="n">
        <f aca="false">E281/F281</f>
        <v>0.85</v>
      </c>
      <c r="H281" s="2" t="n">
        <v>7899386510592</v>
      </c>
      <c r="I281" s="12" t="s">
        <v>435</v>
      </c>
      <c r="J281" s="13" t="n">
        <v>0</v>
      </c>
      <c r="K281" s="13" t="n">
        <v>0</v>
      </c>
      <c r="L281" s="13" t="n">
        <v>2</v>
      </c>
      <c r="M281" s="0" t="n">
        <f aca="false">SUM(J281:L281)</f>
        <v>2</v>
      </c>
      <c r="N281" s="14" t="n">
        <f aca="false">M281*G281</f>
        <v>1.7</v>
      </c>
    </row>
    <row r="282" customFormat="false" ht="18.55" hidden="false" customHeight="false" outlineLevel="0" collapsed="false">
      <c r="A282" s="11" t="s">
        <v>13</v>
      </c>
      <c r="B282" s="0" t="n">
        <v>8658622000113</v>
      </c>
      <c r="C282" s="0" t="s">
        <v>14</v>
      </c>
      <c r="D282" s="0" t="n">
        <v>24</v>
      </c>
      <c r="E282" s="0" t="n">
        <v>52</v>
      </c>
      <c r="F282" s="0" t="n">
        <v>2</v>
      </c>
      <c r="G282" s="0" t="n">
        <f aca="false">E282/F282</f>
        <v>26</v>
      </c>
      <c r="H282" s="2" t="n">
        <v>7896326933510</v>
      </c>
      <c r="I282" s="12" t="s">
        <v>436</v>
      </c>
      <c r="J282" s="13" t="n">
        <v>0</v>
      </c>
      <c r="K282" s="13" t="n">
        <v>0</v>
      </c>
      <c r="L282" s="13" t="n">
        <v>2</v>
      </c>
      <c r="M282" s="0" t="n">
        <f aca="false">SUM(J282:L282)</f>
        <v>2</v>
      </c>
      <c r="N282" s="14" t="n">
        <f aca="false">M282*G282</f>
        <v>52</v>
      </c>
    </row>
    <row r="283" customFormat="false" ht="18.55" hidden="false" customHeight="false" outlineLevel="0" collapsed="false">
      <c r="A283" s="11" t="s">
        <v>58</v>
      </c>
      <c r="B283" s="0" t="n">
        <v>0</v>
      </c>
      <c r="C283" s="0" t="s">
        <v>17</v>
      </c>
      <c r="D283" s="0" t="n">
        <v>26</v>
      </c>
      <c r="E283" s="0" t="n">
        <v>8.9</v>
      </c>
      <c r="F283" s="0" t="n">
        <v>1</v>
      </c>
      <c r="G283" s="0" t="n">
        <f aca="false">E283/F283</f>
        <v>8.9</v>
      </c>
      <c r="H283" s="2" t="n">
        <v>7898322641512</v>
      </c>
      <c r="I283" s="12" t="s">
        <v>437</v>
      </c>
      <c r="J283" s="13" t="n">
        <v>0</v>
      </c>
      <c r="K283" s="13" t="n">
        <v>0</v>
      </c>
      <c r="L283" s="13" t="n">
        <v>17</v>
      </c>
      <c r="M283" s="0" t="n">
        <f aca="false">SUM(J283:L283)</f>
        <v>17</v>
      </c>
      <c r="N283" s="14" t="n">
        <f aca="false">M283*G283</f>
        <v>151.3</v>
      </c>
    </row>
    <row r="284" customFormat="false" ht="18.55" hidden="false" customHeight="false" outlineLevel="0" collapsed="false">
      <c r="A284" s="11" t="s">
        <v>438</v>
      </c>
      <c r="B284" s="0" t="n">
        <v>13970625000128</v>
      </c>
      <c r="C284" s="0" t="s">
        <v>46</v>
      </c>
      <c r="D284" s="0" t="n">
        <v>16</v>
      </c>
      <c r="E284" s="0" t="n">
        <v>240</v>
      </c>
      <c r="F284" s="0" t="n">
        <f aca="false">20*12</f>
        <v>240</v>
      </c>
      <c r="G284" s="0" t="n">
        <f aca="false">E284/F284</f>
        <v>1</v>
      </c>
      <c r="H284" s="2" t="n">
        <v>7896326908907</v>
      </c>
      <c r="I284" s="12" t="s">
        <v>439</v>
      </c>
      <c r="J284" s="13" t="n">
        <v>0</v>
      </c>
      <c r="K284" s="13" t="n">
        <v>0</v>
      </c>
      <c r="L284" s="13" t="n">
        <v>72</v>
      </c>
      <c r="M284" s="0" t="n">
        <f aca="false">SUM(J284:L284)</f>
        <v>72</v>
      </c>
      <c r="N284" s="14" t="n">
        <f aca="false">M284*G284</f>
        <v>72</v>
      </c>
    </row>
    <row r="285" customFormat="false" ht="18.55" hidden="false" customHeight="false" outlineLevel="0" collapsed="false">
      <c r="A285" s="11" t="s">
        <v>28</v>
      </c>
      <c r="B285" s="0" t="n">
        <v>5075962000123</v>
      </c>
      <c r="C285" s="0" t="s">
        <v>29</v>
      </c>
      <c r="D285" s="0" t="n">
        <v>16</v>
      </c>
      <c r="E285" s="0" t="n">
        <v>90</v>
      </c>
      <c r="F285" s="0" t="n">
        <v>300</v>
      </c>
      <c r="G285" s="0" t="n">
        <f aca="false">E285/F285</f>
        <v>0.3</v>
      </c>
      <c r="H285" s="2" t="n">
        <v>6921230001077</v>
      </c>
      <c r="I285" s="12" t="s">
        <v>440</v>
      </c>
      <c r="J285" s="13" t="n">
        <v>0</v>
      </c>
      <c r="K285" s="13" t="n">
        <v>0</v>
      </c>
      <c r="L285" s="13" t="n">
        <v>339</v>
      </c>
      <c r="M285" s="0" t="n">
        <f aca="false">SUM(J285:L285)</f>
        <v>339</v>
      </c>
      <c r="N285" s="14" t="n">
        <f aca="false">M285*G285</f>
        <v>101.7</v>
      </c>
    </row>
    <row r="286" customFormat="false" ht="18.55" hidden="false" customHeight="false" outlineLevel="0" collapsed="false">
      <c r="A286" s="11" t="s">
        <v>58</v>
      </c>
      <c r="B286" s="0" t="n">
        <v>0</v>
      </c>
      <c r="C286" s="0" t="s">
        <v>17</v>
      </c>
      <c r="D286" s="0" t="n">
        <v>16</v>
      </c>
      <c r="E286" s="0" t="n">
        <v>90</v>
      </c>
      <c r="F286" s="0" t="n">
        <v>300</v>
      </c>
      <c r="G286" s="0" t="n">
        <f aca="false">E286/F286</f>
        <v>0.3</v>
      </c>
      <c r="H286" s="2" t="n">
        <v>7897476617633</v>
      </c>
      <c r="I286" s="12" t="s">
        <v>441</v>
      </c>
      <c r="J286" s="13" t="n">
        <v>0</v>
      </c>
      <c r="K286" s="13" t="n">
        <v>0</v>
      </c>
      <c r="L286" s="13" t="n">
        <v>7</v>
      </c>
      <c r="M286" s="0" t="n">
        <f aca="false">SUM(J286:L286)</f>
        <v>7</v>
      </c>
      <c r="N286" s="14" t="n">
        <f aca="false">M286*G286</f>
        <v>2.1</v>
      </c>
    </row>
    <row r="287" customFormat="false" ht="18.55" hidden="false" customHeight="false" outlineLevel="0" collapsed="false">
      <c r="A287" s="11" t="s">
        <v>438</v>
      </c>
      <c r="B287" s="0" t="n">
        <v>13970625000128</v>
      </c>
      <c r="C287" s="0" t="s">
        <v>46</v>
      </c>
      <c r="D287" s="0" t="n">
        <v>16</v>
      </c>
      <c r="E287" s="0" t="n">
        <v>239.8</v>
      </c>
      <c r="F287" s="0" t="n">
        <f aca="false">20*12</f>
        <v>240</v>
      </c>
      <c r="G287" s="0" t="n">
        <f aca="false">E287/F287</f>
        <v>0.999166666666667</v>
      </c>
      <c r="H287" s="2" t="n">
        <v>7897629205625</v>
      </c>
      <c r="I287" s="12" t="s">
        <v>442</v>
      </c>
      <c r="J287" s="13" t="n">
        <v>0</v>
      </c>
      <c r="K287" s="13" t="n">
        <v>0</v>
      </c>
      <c r="L287" s="13" t="n">
        <v>108</v>
      </c>
      <c r="M287" s="0" t="n">
        <f aca="false">SUM(J287:L287)</f>
        <v>108</v>
      </c>
      <c r="N287" s="14" t="n">
        <f aca="false">M287*G287</f>
        <v>107.91</v>
      </c>
    </row>
    <row r="288" customFormat="false" ht="18.55" hidden="false" customHeight="false" outlineLevel="0" collapsed="false">
      <c r="A288" s="11" t="s">
        <v>58</v>
      </c>
      <c r="B288" s="0" t="n">
        <v>0</v>
      </c>
      <c r="C288" s="0" t="s">
        <v>17</v>
      </c>
      <c r="D288" s="0" t="n">
        <v>16</v>
      </c>
      <c r="E288" s="0" t="n">
        <v>90</v>
      </c>
      <c r="F288" s="0" t="n">
        <v>300</v>
      </c>
      <c r="G288" s="0" t="n">
        <f aca="false">E288/F288</f>
        <v>0.3</v>
      </c>
      <c r="H288" s="2" t="n">
        <v>7898929094803</v>
      </c>
      <c r="I288" s="12" t="s">
        <v>443</v>
      </c>
      <c r="J288" s="13" t="n">
        <v>0</v>
      </c>
      <c r="K288" s="13" t="n">
        <v>0</v>
      </c>
      <c r="L288" s="13" t="n">
        <v>120</v>
      </c>
      <c r="M288" s="0" t="n">
        <f aca="false">SUM(J288:L288)</f>
        <v>120</v>
      </c>
      <c r="N288" s="14" t="n">
        <f aca="false">M288*G288</f>
        <v>36</v>
      </c>
    </row>
    <row r="289" customFormat="false" ht="18.55" hidden="false" customHeight="false" outlineLevel="0" collapsed="false">
      <c r="A289" s="11" t="s">
        <v>444</v>
      </c>
      <c r="B289" s="0" t="n">
        <v>33514001000103</v>
      </c>
      <c r="C289" s="0" t="s">
        <v>445</v>
      </c>
      <c r="D289" s="0" t="n">
        <v>16</v>
      </c>
      <c r="E289" s="0" t="n">
        <v>2690</v>
      </c>
      <c r="F289" s="0" t="n">
        <f aca="false">1000*3</f>
        <v>3000</v>
      </c>
      <c r="G289" s="0" t="n">
        <f aca="false">E289/F289</f>
        <v>0.896666666666667</v>
      </c>
      <c r="H289" s="2" t="n">
        <v>4902505343650</v>
      </c>
      <c r="I289" s="12" t="s">
        <v>446</v>
      </c>
      <c r="J289" s="13" t="n">
        <v>0</v>
      </c>
      <c r="K289" s="13" t="n">
        <v>0</v>
      </c>
      <c r="L289" s="13" t="n">
        <v>835</v>
      </c>
      <c r="M289" s="0" t="n">
        <f aca="false">SUM(J289:L289)</f>
        <v>835</v>
      </c>
      <c r="N289" s="14" t="n">
        <f aca="false">M289*G289</f>
        <v>748.716666666667</v>
      </c>
    </row>
    <row r="290" customFormat="false" ht="18.55" hidden="false" customHeight="false" outlineLevel="0" collapsed="false">
      <c r="A290" s="11" t="s">
        <v>58</v>
      </c>
      <c r="B290" s="0" t="n">
        <v>0</v>
      </c>
      <c r="C290" s="0" t="s">
        <v>17</v>
      </c>
      <c r="D290" s="0" t="n">
        <v>16</v>
      </c>
      <c r="E290" s="0" t="n">
        <v>22.5</v>
      </c>
      <c r="F290" s="0" t="n">
        <v>9</v>
      </c>
      <c r="G290" s="0" t="n">
        <f aca="false">E290/F290</f>
        <v>2.5</v>
      </c>
      <c r="H290" s="2" t="n">
        <v>7897798502068</v>
      </c>
      <c r="I290" s="12" t="s">
        <v>447</v>
      </c>
      <c r="J290" s="13" t="n">
        <v>51</v>
      </c>
      <c r="K290" s="13" t="n">
        <v>0</v>
      </c>
      <c r="L290" s="13" t="n">
        <v>2</v>
      </c>
      <c r="M290" s="0" t="n">
        <f aca="false">SUM(J290:L290)</f>
        <v>53</v>
      </c>
      <c r="N290" s="14" t="n">
        <f aca="false">M290*G290</f>
        <v>132.5</v>
      </c>
    </row>
    <row r="291" customFormat="false" ht="18.55" hidden="false" customHeight="false" outlineLevel="0" collapsed="false">
      <c r="A291" s="11" t="s">
        <v>28</v>
      </c>
      <c r="B291" s="0" t="n">
        <v>5075962000123</v>
      </c>
      <c r="C291" s="0" t="s">
        <v>29</v>
      </c>
      <c r="D291" s="0" t="n">
        <v>16</v>
      </c>
      <c r="E291" s="0" t="n">
        <v>336.02</v>
      </c>
      <c r="F291" s="0" t="n">
        <v>53</v>
      </c>
      <c r="G291" s="0" t="n">
        <f aca="false">E291/F291</f>
        <v>6.34</v>
      </c>
      <c r="H291" s="2" t="n">
        <v>7897075802836</v>
      </c>
      <c r="I291" s="12" t="s">
        <v>448</v>
      </c>
      <c r="J291" s="13" t="n">
        <v>0</v>
      </c>
      <c r="K291" s="13" t="n">
        <v>0</v>
      </c>
      <c r="L291" s="13" t="n">
        <v>8</v>
      </c>
      <c r="M291" s="0" t="n">
        <f aca="false">SUM(J291:L291)</f>
        <v>8</v>
      </c>
      <c r="N291" s="14" t="n">
        <f aca="false">M291*G291</f>
        <v>50.72</v>
      </c>
    </row>
    <row r="292" customFormat="false" ht="18.55" hidden="false" customHeight="false" outlineLevel="0" collapsed="false">
      <c r="A292" s="11" t="s">
        <v>28</v>
      </c>
      <c r="B292" s="0" t="n">
        <v>5075962000123</v>
      </c>
      <c r="C292" s="0" t="s">
        <v>449</v>
      </c>
      <c r="D292" s="0" t="n">
        <v>16</v>
      </c>
      <c r="E292" s="0" t="n">
        <v>1150</v>
      </c>
      <c r="F292" s="0" t="n">
        <v>50</v>
      </c>
      <c r="G292" s="0" t="n">
        <f aca="false">E292/F292</f>
        <v>23</v>
      </c>
      <c r="H292" s="2" t="n">
        <v>7897798501191</v>
      </c>
      <c r="I292" s="12" t="s">
        <v>450</v>
      </c>
      <c r="J292" s="13" t="n">
        <v>6</v>
      </c>
      <c r="K292" s="13" t="n">
        <v>0</v>
      </c>
      <c r="L292" s="13" t="n">
        <v>0</v>
      </c>
      <c r="M292" s="0" t="n">
        <f aca="false">SUM(J292:L292)</f>
        <v>6</v>
      </c>
      <c r="N292" s="14" t="n">
        <f aca="false">M292*G292</f>
        <v>138</v>
      </c>
    </row>
    <row r="293" customFormat="false" ht="18.55" hidden="false" customHeight="false" outlineLevel="0" collapsed="false">
      <c r="A293" s="11" t="s">
        <v>28</v>
      </c>
      <c r="B293" s="0" t="n">
        <v>5075962000123</v>
      </c>
      <c r="C293" s="0" t="s">
        <v>29</v>
      </c>
      <c r="D293" s="0" t="n">
        <v>16</v>
      </c>
      <c r="E293" s="0" t="n">
        <v>1155</v>
      </c>
      <c r="F293" s="0" t="n">
        <v>50</v>
      </c>
      <c r="G293" s="0" t="n">
        <f aca="false">E293/F293</f>
        <v>23.1</v>
      </c>
      <c r="H293" s="2" t="n">
        <v>7898030050897</v>
      </c>
      <c r="I293" s="12" t="s">
        <v>451</v>
      </c>
      <c r="J293" s="13" t="n">
        <v>24</v>
      </c>
      <c r="K293" s="13" t="n">
        <v>0</v>
      </c>
      <c r="L293" s="13" t="n">
        <v>3</v>
      </c>
      <c r="M293" s="0" t="n">
        <f aca="false">SUM(J293:L293)</f>
        <v>27</v>
      </c>
      <c r="N293" s="14" t="n">
        <f aca="false">M293*G293</f>
        <v>623.7</v>
      </c>
    </row>
    <row r="294" customFormat="false" ht="18.55" hidden="false" customHeight="false" outlineLevel="0" collapsed="false">
      <c r="A294" s="11" t="s">
        <v>73</v>
      </c>
      <c r="B294" s="0" t="n">
        <v>7188943000139</v>
      </c>
      <c r="C294" s="0" t="s">
        <v>74</v>
      </c>
      <c r="D294" s="0" t="n">
        <v>24</v>
      </c>
      <c r="E294" s="0" t="n">
        <v>1799.85</v>
      </c>
      <c r="F294" s="0" t="n">
        <v>15</v>
      </c>
      <c r="G294" s="0" t="n">
        <f aca="false">E294/F294</f>
        <v>119.99</v>
      </c>
      <c r="H294" s="2" t="n">
        <v>0</v>
      </c>
      <c r="I294" s="12" t="s">
        <v>452</v>
      </c>
      <c r="J294" s="13" t="n">
        <v>4</v>
      </c>
      <c r="K294" s="13" t="n">
        <v>0</v>
      </c>
      <c r="L294" s="13" t="n">
        <v>0</v>
      </c>
      <c r="M294" s="0" t="n">
        <f aca="false">SUM(J294:L294)</f>
        <v>4</v>
      </c>
      <c r="N294" s="14" t="n">
        <f aca="false">M294*G294</f>
        <v>479.96</v>
      </c>
    </row>
    <row r="295" customFormat="false" ht="18.55" hidden="false" customHeight="false" outlineLevel="0" collapsed="false">
      <c r="A295" s="11" t="s">
        <v>73</v>
      </c>
      <c r="B295" s="0" t="n">
        <v>7188943000139</v>
      </c>
      <c r="C295" s="0" t="s">
        <v>74</v>
      </c>
      <c r="D295" s="0" t="n">
        <v>24</v>
      </c>
      <c r="E295" s="0" t="n">
        <v>1799.85</v>
      </c>
      <c r="F295" s="0" t="n">
        <v>15</v>
      </c>
      <c r="G295" s="0" t="n">
        <f aca="false">E295/F295</f>
        <v>119.99</v>
      </c>
      <c r="H295" s="2" t="n">
        <v>0</v>
      </c>
      <c r="I295" s="12" t="s">
        <v>453</v>
      </c>
      <c r="J295" s="13" t="n">
        <v>5</v>
      </c>
      <c r="K295" s="13" t="n">
        <v>0</v>
      </c>
      <c r="L295" s="13" t="n">
        <v>0</v>
      </c>
      <c r="M295" s="0" t="n">
        <f aca="false">SUM(J295:L295)</f>
        <v>5</v>
      </c>
      <c r="N295" s="14" t="n">
        <f aca="false">M295*G295</f>
        <v>599.95</v>
      </c>
    </row>
    <row r="296" customFormat="false" ht="18.55" hidden="false" customHeight="false" outlineLevel="0" collapsed="false">
      <c r="A296" s="11" t="s">
        <v>58</v>
      </c>
      <c r="B296" s="0" t="n">
        <v>0</v>
      </c>
      <c r="C296" s="0" t="s">
        <v>17</v>
      </c>
      <c r="D296" s="0" t="n">
        <v>16</v>
      </c>
      <c r="E296" s="0" t="n">
        <v>410.31</v>
      </c>
      <c r="F296" s="0" t="n">
        <v>97</v>
      </c>
      <c r="G296" s="0" t="n">
        <f aca="false">E296/F296</f>
        <v>4.23</v>
      </c>
      <c r="H296" s="2" t="n">
        <v>7898030050705</v>
      </c>
      <c r="I296" s="12" t="s">
        <v>454</v>
      </c>
      <c r="J296" s="13" t="n">
        <v>36</v>
      </c>
      <c r="K296" s="13" t="n">
        <v>0</v>
      </c>
      <c r="L296" s="13" t="n">
        <v>3</v>
      </c>
      <c r="M296" s="0" t="n">
        <f aca="false">SUM(J296:L296)</f>
        <v>39</v>
      </c>
      <c r="N296" s="14" t="n">
        <f aca="false">M296*G296</f>
        <v>164.97</v>
      </c>
    </row>
    <row r="297" customFormat="false" ht="18.55" hidden="false" customHeight="false" outlineLevel="0" collapsed="false">
      <c r="A297" s="11" t="s">
        <v>31</v>
      </c>
      <c r="B297" s="0" t="n">
        <v>8978381000190</v>
      </c>
      <c r="C297" s="0" t="s">
        <v>168</v>
      </c>
      <c r="D297" s="0" t="n">
        <v>16</v>
      </c>
      <c r="E297" s="0" t="n">
        <v>10719</v>
      </c>
      <c r="F297" s="0" t="n">
        <v>100</v>
      </c>
      <c r="G297" s="0" t="n">
        <f aca="false">E297/F297</f>
        <v>107.19</v>
      </c>
      <c r="H297" s="2" t="n">
        <v>7896774023214</v>
      </c>
      <c r="I297" s="12" t="s">
        <v>455</v>
      </c>
      <c r="J297" s="13" t="n">
        <v>57</v>
      </c>
      <c r="K297" s="13" t="n">
        <v>0</v>
      </c>
      <c r="L297" s="13" t="n">
        <v>0</v>
      </c>
      <c r="M297" s="0" t="n">
        <f aca="false">SUM(J297:L297)</f>
        <v>57</v>
      </c>
      <c r="N297" s="14" t="n">
        <f aca="false">M297*G297</f>
        <v>6109.83</v>
      </c>
    </row>
    <row r="298" customFormat="false" ht="18.55" hidden="false" customHeight="false" outlineLevel="0" collapsed="false">
      <c r="A298" s="11" t="s">
        <v>58</v>
      </c>
      <c r="B298" s="0" t="n">
        <v>0</v>
      </c>
      <c r="C298" s="0" t="s">
        <v>17</v>
      </c>
      <c r="D298" s="0" t="n">
        <v>26</v>
      </c>
      <c r="E298" s="0" t="n">
        <v>21.73</v>
      </c>
      <c r="F298" s="0" t="n">
        <v>1</v>
      </c>
      <c r="G298" s="0" t="n">
        <f aca="false">E298/F298</f>
        <v>21.73</v>
      </c>
      <c r="H298" s="2" t="n">
        <v>7899052576457</v>
      </c>
      <c r="I298" s="12" t="s">
        <v>456</v>
      </c>
      <c r="J298" s="13" t="n">
        <v>4</v>
      </c>
      <c r="K298" s="13" t="n">
        <v>0</v>
      </c>
      <c r="L298" s="13" t="n">
        <v>0</v>
      </c>
      <c r="M298" s="0" t="n">
        <f aca="false">SUM(J298:L298)</f>
        <v>4</v>
      </c>
      <c r="N298" s="14" t="n">
        <f aca="false">M298*G298</f>
        <v>86.92</v>
      </c>
    </row>
    <row r="299" customFormat="false" ht="18.55" hidden="false" customHeight="false" outlineLevel="0" collapsed="false">
      <c r="A299" s="11" t="s">
        <v>58</v>
      </c>
      <c r="B299" s="0" t="n">
        <v>0</v>
      </c>
      <c r="C299" s="0" t="s">
        <v>17</v>
      </c>
      <c r="D299" s="0" t="n">
        <v>26</v>
      </c>
      <c r="E299" s="0" t="n">
        <v>32.9</v>
      </c>
      <c r="F299" s="0" t="n">
        <v>1</v>
      </c>
      <c r="G299" s="0" t="n">
        <f aca="false">E299/F299</f>
        <v>32.9</v>
      </c>
      <c r="H299" s="2" t="n">
        <v>7899052576471</v>
      </c>
      <c r="I299" s="12" t="s">
        <v>457</v>
      </c>
      <c r="J299" s="13" t="n">
        <v>11</v>
      </c>
      <c r="K299" s="13" t="n">
        <v>0</v>
      </c>
      <c r="L299" s="13" t="n">
        <v>0</v>
      </c>
      <c r="M299" s="0" t="n">
        <f aca="false">SUM(J299:L299)</f>
        <v>11</v>
      </c>
      <c r="N299" s="14" t="n">
        <f aca="false">M299*G299</f>
        <v>361.9</v>
      </c>
    </row>
    <row r="300" customFormat="false" ht="18.55" hidden="false" customHeight="false" outlineLevel="0" collapsed="false">
      <c r="A300" s="11" t="s">
        <v>58</v>
      </c>
      <c r="B300" s="0" t="n">
        <v>0</v>
      </c>
      <c r="C300" s="0" t="s">
        <v>17</v>
      </c>
      <c r="D300" s="0" t="n">
        <v>26</v>
      </c>
      <c r="E300" s="0" t="n">
        <v>48.9</v>
      </c>
      <c r="F300" s="0" t="n">
        <v>1</v>
      </c>
      <c r="G300" s="0" t="n">
        <f aca="false">E300/F300</f>
        <v>48.9</v>
      </c>
      <c r="H300" s="2" t="n">
        <v>7899052576495</v>
      </c>
      <c r="I300" s="12" t="s">
        <v>458</v>
      </c>
      <c r="J300" s="13" t="n">
        <v>5</v>
      </c>
      <c r="K300" s="13" t="n">
        <v>0</v>
      </c>
      <c r="L300" s="13" t="n">
        <v>0</v>
      </c>
      <c r="M300" s="0" t="n">
        <f aca="false">SUM(J300:L300)</f>
        <v>5</v>
      </c>
      <c r="N300" s="14" t="n">
        <f aca="false">M300*G300</f>
        <v>244.5</v>
      </c>
    </row>
    <row r="301" customFormat="false" ht="18.55" hidden="false" customHeight="false" outlineLevel="0" collapsed="false">
      <c r="A301" s="11" t="s">
        <v>58</v>
      </c>
      <c r="B301" s="0" t="n">
        <v>0</v>
      </c>
      <c r="C301" s="0" t="s">
        <v>17</v>
      </c>
      <c r="D301" s="0" t="n">
        <v>26</v>
      </c>
      <c r="E301" s="0" t="n">
        <v>19.6</v>
      </c>
      <c r="F301" s="0" t="n">
        <v>2</v>
      </c>
      <c r="G301" s="0" t="n">
        <f aca="false">E301/F301</f>
        <v>9.8</v>
      </c>
      <c r="H301" s="2" t="n">
        <v>7898347360085</v>
      </c>
      <c r="I301" s="12" t="s">
        <v>459</v>
      </c>
      <c r="J301" s="13" t="n">
        <v>0</v>
      </c>
      <c r="K301" s="13" t="n">
        <v>0</v>
      </c>
      <c r="L301" s="13" t="n">
        <v>2</v>
      </c>
      <c r="M301" s="0" t="n">
        <f aca="false">SUM(J301:L301)</f>
        <v>2</v>
      </c>
      <c r="N301" s="14" t="n">
        <f aca="false">M301*G301</f>
        <v>19.6</v>
      </c>
    </row>
    <row r="302" customFormat="false" ht="18.55" hidden="false" customHeight="false" outlineLevel="0" collapsed="false">
      <c r="A302" s="11" t="s">
        <v>58</v>
      </c>
      <c r="B302" s="0" t="n">
        <v>0</v>
      </c>
      <c r="C302" s="0" t="s">
        <v>17</v>
      </c>
      <c r="D302" s="0" t="n">
        <v>26</v>
      </c>
      <c r="E302" s="0" t="n">
        <v>19.6</v>
      </c>
      <c r="F302" s="0" t="n">
        <v>2</v>
      </c>
      <c r="G302" s="0" t="n">
        <f aca="false">E302/F302</f>
        <v>9.8</v>
      </c>
      <c r="H302" s="2" t="n">
        <v>7893071012316</v>
      </c>
      <c r="I302" s="12" t="s">
        <v>460</v>
      </c>
      <c r="J302" s="13" t="n">
        <v>0</v>
      </c>
      <c r="K302" s="13" t="n">
        <v>0</v>
      </c>
      <c r="L302" s="13" t="n">
        <v>18</v>
      </c>
      <c r="M302" s="0" t="n">
        <f aca="false">SUM(J302:L302)</f>
        <v>18</v>
      </c>
      <c r="N302" s="14" t="n">
        <f aca="false">M302*G302</f>
        <v>176.4</v>
      </c>
    </row>
    <row r="303" customFormat="false" ht="18.55" hidden="false" customHeight="false" outlineLevel="0" collapsed="false">
      <c r="A303" s="11" t="s">
        <v>58</v>
      </c>
      <c r="B303" s="0" t="n">
        <v>0</v>
      </c>
      <c r="C303" s="0" t="s">
        <v>17</v>
      </c>
      <c r="D303" s="0" t="n">
        <v>26</v>
      </c>
      <c r="E303" s="0" t="n">
        <v>114.73</v>
      </c>
      <c r="F303" s="0" t="n">
        <v>11</v>
      </c>
      <c r="G303" s="0" t="n">
        <f aca="false">E303/F303</f>
        <v>10.43</v>
      </c>
      <c r="H303" s="2" t="n">
        <v>7893071022742</v>
      </c>
      <c r="I303" s="12" t="s">
        <v>461</v>
      </c>
      <c r="J303" s="13" t="n">
        <v>0</v>
      </c>
      <c r="K303" s="13" t="n">
        <v>0</v>
      </c>
      <c r="L303" s="13" t="n">
        <v>8</v>
      </c>
      <c r="M303" s="0" t="n">
        <f aca="false">SUM(J303:L303)</f>
        <v>8</v>
      </c>
      <c r="N303" s="14" t="n">
        <f aca="false">M303*G303</f>
        <v>83.44</v>
      </c>
    </row>
    <row r="304" customFormat="false" ht="18.55" hidden="false" customHeight="false" outlineLevel="0" collapsed="false">
      <c r="A304" s="11" t="s">
        <v>58</v>
      </c>
      <c r="B304" s="0" t="n">
        <v>0</v>
      </c>
      <c r="C304" s="0" t="s">
        <v>17</v>
      </c>
      <c r="D304" s="0" t="n">
        <v>26</v>
      </c>
      <c r="E304" s="0" t="n">
        <v>114.73</v>
      </c>
      <c r="F304" s="0" t="n">
        <v>11</v>
      </c>
      <c r="G304" s="0" t="n">
        <f aca="false">E304/F304</f>
        <v>10.43</v>
      </c>
      <c r="H304" s="2" t="n">
        <v>0</v>
      </c>
      <c r="I304" s="12" t="s">
        <v>462</v>
      </c>
      <c r="J304" s="13" t="n">
        <v>0</v>
      </c>
      <c r="K304" s="13" t="n">
        <v>0</v>
      </c>
      <c r="L304" s="13" t="n">
        <v>13</v>
      </c>
      <c r="M304" s="0" t="n">
        <f aca="false">SUM(J304:L304)</f>
        <v>13</v>
      </c>
      <c r="N304" s="14" t="n">
        <f aca="false">M304*G304</f>
        <v>135.59</v>
      </c>
    </row>
    <row r="305" customFormat="false" ht="18.55" hidden="false" customHeight="false" outlineLevel="0" collapsed="false">
      <c r="A305" s="11" t="s">
        <v>463</v>
      </c>
      <c r="B305" s="0" t="n">
        <v>14117454000151</v>
      </c>
      <c r="C305" s="0" t="s">
        <v>464</v>
      </c>
      <c r="D305" s="0" t="n">
        <v>21</v>
      </c>
      <c r="E305" s="0" t="n">
        <v>1600</v>
      </c>
      <c r="F305" s="0" t="n">
        <v>20</v>
      </c>
      <c r="G305" s="0" t="n">
        <f aca="false">E305/F305</f>
        <v>80</v>
      </c>
      <c r="H305" s="2" t="n">
        <v>7898931242995</v>
      </c>
      <c r="I305" s="12" t="s">
        <v>465</v>
      </c>
      <c r="J305" s="13" t="n">
        <v>0</v>
      </c>
      <c r="K305" s="13" t="n">
        <v>0</v>
      </c>
      <c r="L305" s="13" t="n">
        <v>15</v>
      </c>
      <c r="M305" s="0" t="n">
        <f aca="false">SUM(J305:L305)</f>
        <v>15</v>
      </c>
      <c r="N305" s="14" t="n">
        <f aca="false">M305*G305</f>
        <v>1200</v>
      </c>
    </row>
    <row r="306" customFormat="false" ht="18.55" hidden="false" customHeight="false" outlineLevel="0" collapsed="false">
      <c r="A306" s="11" t="s">
        <v>466</v>
      </c>
      <c r="B306" s="0" t="n">
        <v>3019930000185</v>
      </c>
      <c r="C306" s="0" t="s">
        <v>467</v>
      </c>
      <c r="D306" s="0" t="n">
        <v>16</v>
      </c>
      <c r="E306" s="0" t="n">
        <v>4950</v>
      </c>
      <c r="F306" s="0" t="n">
        <v>3000</v>
      </c>
      <c r="G306" s="0" t="n">
        <f aca="false">E306/F306</f>
        <v>1.65</v>
      </c>
      <c r="H306" s="2" t="n">
        <v>4902505343568</v>
      </c>
      <c r="I306" s="12" t="s">
        <v>468</v>
      </c>
      <c r="J306" s="13" t="n">
        <v>4320</v>
      </c>
      <c r="K306" s="13" t="n">
        <v>0</v>
      </c>
      <c r="L306" s="13" t="n">
        <v>396</v>
      </c>
      <c r="M306" s="0" t="n">
        <f aca="false">SUM(J306:L306)</f>
        <v>4716</v>
      </c>
      <c r="N306" s="14" t="n">
        <f aca="false">M306*G306</f>
        <v>7781.4</v>
      </c>
    </row>
    <row r="307" customFormat="false" ht="18.55" hidden="false" customHeight="false" outlineLevel="0" collapsed="false">
      <c r="A307" s="11" t="s">
        <v>348</v>
      </c>
      <c r="B307" s="0" t="n">
        <v>19913591000116</v>
      </c>
      <c r="C307" s="0" t="s">
        <v>349</v>
      </c>
      <c r="D307" s="0" t="n">
        <v>16</v>
      </c>
      <c r="E307" s="0" t="n">
        <v>4950</v>
      </c>
      <c r="F307" s="0" t="n">
        <v>3000</v>
      </c>
      <c r="G307" s="0" t="n">
        <f aca="false">E307/F307</f>
        <v>1.65</v>
      </c>
      <c r="H307" s="2" t="n">
        <v>4902505343544</v>
      </c>
      <c r="I307" s="12" t="s">
        <v>469</v>
      </c>
      <c r="J307" s="13" t="n">
        <v>4320</v>
      </c>
      <c r="K307" s="13" t="n">
        <v>0</v>
      </c>
      <c r="L307" s="13" t="n">
        <v>304</v>
      </c>
      <c r="M307" s="0" t="n">
        <f aca="false">SUM(J307:L307)</f>
        <v>4624</v>
      </c>
      <c r="N307" s="14" t="n">
        <f aca="false">M307*G307</f>
        <v>7629.6</v>
      </c>
    </row>
    <row r="308" customFormat="false" ht="18.55" hidden="false" customHeight="false" outlineLevel="0" collapsed="false">
      <c r="A308" s="11" t="s">
        <v>348</v>
      </c>
      <c r="B308" s="0" t="n">
        <v>19913591000116</v>
      </c>
      <c r="C308" s="0" t="s">
        <v>349</v>
      </c>
      <c r="D308" s="0" t="n">
        <v>16</v>
      </c>
      <c r="E308" s="0" t="n">
        <v>4950</v>
      </c>
      <c r="F308" s="0" t="n">
        <v>3000</v>
      </c>
      <c r="G308" s="0" t="n">
        <f aca="false">E308/F308</f>
        <v>1.65</v>
      </c>
      <c r="H308" s="2" t="n">
        <v>4902505343575</v>
      </c>
      <c r="I308" s="12" t="s">
        <v>470</v>
      </c>
      <c r="J308" s="13" t="n">
        <v>2592</v>
      </c>
      <c r="K308" s="13" t="n">
        <v>0</v>
      </c>
      <c r="L308" s="13" t="n">
        <v>247</v>
      </c>
      <c r="M308" s="0" t="n">
        <f aca="false">SUM(J308:L308)</f>
        <v>2839</v>
      </c>
      <c r="N308" s="14" t="n">
        <f aca="false">M308*G308</f>
        <v>4684.35</v>
      </c>
    </row>
    <row r="309" customFormat="false" ht="18.55" hidden="false" customHeight="false" outlineLevel="0" collapsed="false">
      <c r="A309" s="11" t="s">
        <v>348</v>
      </c>
      <c r="B309" s="0" t="n">
        <v>19913591000116</v>
      </c>
      <c r="C309" s="0" t="s">
        <v>349</v>
      </c>
      <c r="D309" s="0" t="n">
        <v>16</v>
      </c>
      <c r="E309" s="0" t="n">
        <v>4950</v>
      </c>
      <c r="F309" s="0" t="n">
        <v>3000</v>
      </c>
      <c r="G309" s="0" t="n">
        <f aca="false">E309/F309</f>
        <v>1.65</v>
      </c>
      <c r="H309" s="2" t="n">
        <v>4902505343551</v>
      </c>
      <c r="I309" s="12" t="s">
        <v>471</v>
      </c>
      <c r="J309" s="13" t="n">
        <v>3024</v>
      </c>
      <c r="K309" s="13" t="n">
        <v>0</v>
      </c>
      <c r="L309" s="13" t="n">
        <v>416</v>
      </c>
      <c r="M309" s="0" t="n">
        <f aca="false">SUM(J309:L309)</f>
        <v>3440</v>
      </c>
      <c r="N309" s="14" t="n">
        <f aca="false">M309*G309</f>
        <v>5676</v>
      </c>
    </row>
    <row r="310" customFormat="false" ht="18.55" hidden="false" customHeight="false" outlineLevel="0" collapsed="false">
      <c r="A310" s="11" t="s">
        <v>472</v>
      </c>
      <c r="B310" s="0" t="n">
        <v>5659878000157</v>
      </c>
      <c r="C310" s="0" t="s">
        <v>473</v>
      </c>
      <c r="D310" s="0" t="n">
        <v>16</v>
      </c>
      <c r="E310" s="0" t="n">
        <v>94.5</v>
      </c>
      <c r="F310" s="0" t="n">
        <f aca="false">50*10</f>
        <v>500</v>
      </c>
      <c r="G310" s="0" t="n">
        <f aca="false">E310/F310</f>
        <v>0.189</v>
      </c>
      <c r="H310" s="2" t="n">
        <v>7897294400240</v>
      </c>
      <c r="I310" s="12" t="s">
        <v>474</v>
      </c>
      <c r="J310" s="13" t="n">
        <v>820</v>
      </c>
      <c r="K310" s="13" t="n">
        <v>0</v>
      </c>
      <c r="L310" s="13" t="n">
        <v>22</v>
      </c>
      <c r="M310" s="0" t="n">
        <f aca="false">SUM(J310:L310)</f>
        <v>842</v>
      </c>
      <c r="N310" s="14" t="n">
        <f aca="false">M310*G310</f>
        <v>159.138</v>
      </c>
    </row>
    <row r="311" customFormat="false" ht="18.55" hidden="false" customHeight="false" outlineLevel="0" collapsed="false">
      <c r="A311" s="11" t="s">
        <v>107</v>
      </c>
      <c r="B311" s="0" t="n">
        <v>0</v>
      </c>
      <c r="C311" s="0" t="s">
        <v>243</v>
      </c>
      <c r="D311" s="0" t="n">
        <v>28</v>
      </c>
      <c r="E311" s="0" t="n">
        <v>2835</v>
      </c>
      <c r="F311" s="0" t="n">
        <v>15</v>
      </c>
      <c r="G311" s="0" t="n">
        <f aca="false">E311/F311</f>
        <v>189</v>
      </c>
      <c r="H311" s="2" t="n">
        <v>7898161063049</v>
      </c>
      <c r="I311" s="12" t="s">
        <v>475</v>
      </c>
      <c r="J311" s="13" t="n">
        <v>13</v>
      </c>
      <c r="K311" s="13" t="n">
        <v>0</v>
      </c>
      <c r="L311" s="13" t="n">
        <v>0</v>
      </c>
      <c r="M311" s="0" t="n">
        <f aca="false">SUM(J311:L311)</f>
        <v>13</v>
      </c>
      <c r="N311" s="14" t="n">
        <f aca="false">M311*G311</f>
        <v>2457</v>
      </c>
    </row>
    <row r="312" customFormat="false" ht="18.55" hidden="false" customHeight="false" outlineLevel="0" collapsed="false">
      <c r="A312" s="11" t="s">
        <v>476</v>
      </c>
      <c r="B312" s="0" t="n">
        <v>41149410000186</v>
      </c>
      <c r="C312" s="0" t="s">
        <v>477</v>
      </c>
      <c r="D312" s="0" t="n">
        <v>24</v>
      </c>
      <c r="E312" s="0" t="n">
        <v>243.5</v>
      </c>
      <c r="F312" s="0" t="n">
        <v>25</v>
      </c>
      <c r="G312" s="0" t="n">
        <f aca="false">E312/F312</f>
        <v>9.74</v>
      </c>
      <c r="H312" s="2" t="n">
        <v>7891595000208</v>
      </c>
      <c r="I312" s="12" t="s">
        <v>478</v>
      </c>
      <c r="J312" s="13" t="n">
        <v>0</v>
      </c>
      <c r="K312" s="13" t="n">
        <v>0</v>
      </c>
      <c r="L312" s="13" t="n">
        <v>37</v>
      </c>
      <c r="M312" s="0" t="n">
        <f aca="false">SUM(J312:L312)</f>
        <v>37</v>
      </c>
      <c r="N312" s="14" t="n">
        <f aca="false">M312*G312</f>
        <v>360.38</v>
      </c>
    </row>
    <row r="313" customFormat="false" ht="18.55" hidden="false" customHeight="false" outlineLevel="0" collapsed="false">
      <c r="A313" s="11" t="s">
        <v>93</v>
      </c>
      <c r="B313" s="0" t="n">
        <v>8658622000113</v>
      </c>
      <c r="C313" s="0" t="s">
        <v>14</v>
      </c>
      <c r="D313" s="0" t="n">
        <v>24</v>
      </c>
      <c r="E313" s="0" t="n">
        <v>191.6</v>
      </c>
      <c r="F313" s="0" t="n">
        <v>30</v>
      </c>
      <c r="G313" s="0" t="n">
        <f aca="false">E313/F313</f>
        <v>6.38666666666667</v>
      </c>
      <c r="H313" s="2" t="n">
        <v>7898315130139</v>
      </c>
      <c r="I313" s="12" t="s">
        <v>479</v>
      </c>
      <c r="J313" s="13" t="n">
        <v>0</v>
      </c>
      <c r="K313" s="13" t="n">
        <v>0</v>
      </c>
      <c r="L313" s="13" t="n">
        <v>5</v>
      </c>
      <c r="M313" s="0" t="n">
        <f aca="false">SUM(J313:L313)</f>
        <v>5</v>
      </c>
      <c r="N313" s="14" t="n">
        <f aca="false">M313*G313</f>
        <v>31.9333333333333</v>
      </c>
    </row>
    <row r="314" customFormat="false" ht="18.55" hidden="false" customHeight="false" outlineLevel="0" collapsed="false">
      <c r="A314" s="11" t="s">
        <v>322</v>
      </c>
      <c r="B314" s="0" t="n">
        <v>1283600000177</v>
      </c>
      <c r="C314" s="0" t="s">
        <v>323</v>
      </c>
      <c r="D314" s="0" t="n">
        <v>24</v>
      </c>
      <c r="E314" s="0" t="n">
        <v>243.5</v>
      </c>
      <c r="F314" s="0" t="n">
        <v>25</v>
      </c>
      <c r="G314" s="0" t="n">
        <f aca="false">E314/F314</f>
        <v>9.74</v>
      </c>
      <c r="H314" s="2" t="n">
        <v>7898315130146</v>
      </c>
      <c r="I314" s="12" t="s">
        <v>480</v>
      </c>
      <c r="J314" s="13" t="n">
        <v>0</v>
      </c>
      <c r="K314" s="13" t="n">
        <v>0</v>
      </c>
      <c r="L314" s="13" t="n">
        <v>25</v>
      </c>
      <c r="M314" s="0" t="n">
        <f aca="false">SUM(J314:L314)</f>
        <v>25</v>
      </c>
      <c r="N314" s="14" t="n">
        <f aca="false">M314*G314</f>
        <v>243.5</v>
      </c>
    </row>
    <row r="315" customFormat="false" ht="18.55" hidden="false" customHeight="false" outlineLevel="0" collapsed="false">
      <c r="A315" s="11" t="s">
        <v>16</v>
      </c>
      <c r="B315" s="0" t="n">
        <v>0</v>
      </c>
      <c r="C315" s="0" t="s">
        <v>17</v>
      </c>
      <c r="D315" s="0" t="n">
        <v>16</v>
      </c>
      <c r="E315" s="0" t="n">
        <v>329</v>
      </c>
      <c r="F315" s="0" t="n">
        <v>7</v>
      </c>
      <c r="G315" s="0" t="n">
        <f aca="false">E315/F315</f>
        <v>47</v>
      </c>
      <c r="H315" s="2" t="n">
        <v>7898117650293</v>
      </c>
      <c r="I315" s="12" t="s">
        <v>481</v>
      </c>
      <c r="J315" s="13" t="n">
        <v>0</v>
      </c>
      <c r="K315" s="13" t="n">
        <v>0</v>
      </c>
      <c r="L315" s="13" t="n">
        <v>2</v>
      </c>
      <c r="M315" s="0" t="n">
        <f aca="false">SUM(J315:L315)</f>
        <v>2</v>
      </c>
      <c r="N315" s="14" t="n">
        <f aca="false">M315*G315</f>
        <v>94</v>
      </c>
    </row>
    <row r="316" customFormat="false" ht="18.55" hidden="false" customHeight="false" outlineLevel="0" collapsed="false">
      <c r="A316" s="11" t="s">
        <v>107</v>
      </c>
      <c r="B316" s="0" t="n">
        <v>0</v>
      </c>
      <c r="C316" s="0" t="s">
        <v>243</v>
      </c>
      <c r="D316" s="0" t="n">
        <v>42</v>
      </c>
      <c r="E316" s="0" t="n">
        <v>173.64</v>
      </c>
      <c r="F316" s="0" t="n">
        <v>12</v>
      </c>
      <c r="G316" s="0" t="n">
        <f aca="false">E316/F316</f>
        <v>14.47</v>
      </c>
      <c r="H316" s="2" t="n">
        <v>7899009024390</v>
      </c>
      <c r="I316" s="12" t="s">
        <v>482</v>
      </c>
      <c r="J316" s="13" t="n">
        <v>11</v>
      </c>
      <c r="K316" s="13" t="n">
        <v>0</v>
      </c>
      <c r="L316" s="13" t="n">
        <v>1</v>
      </c>
      <c r="M316" s="0" t="n">
        <f aca="false">SUM(J316:L316)</f>
        <v>12</v>
      </c>
      <c r="N316" s="14" t="n">
        <f aca="false">M316*G316</f>
        <v>173.64</v>
      </c>
    </row>
    <row r="317" customFormat="false" ht="18.55" hidden="false" customHeight="false" outlineLevel="0" collapsed="false">
      <c r="A317" s="11" t="s">
        <v>28</v>
      </c>
      <c r="B317" s="0" t="n">
        <v>5075962000123</v>
      </c>
      <c r="C317" s="0" t="s">
        <v>29</v>
      </c>
      <c r="D317" s="0" t="n">
        <v>16</v>
      </c>
      <c r="E317" s="0" t="n">
        <v>165</v>
      </c>
      <c r="F317" s="0" t="n">
        <v>50</v>
      </c>
      <c r="G317" s="0" t="n">
        <f aca="false">E317/F317</f>
        <v>3.3</v>
      </c>
      <c r="H317" s="2" t="n">
        <v>7898904869020</v>
      </c>
      <c r="I317" s="12" t="s">
        <v>483</v>
      </c>
      <c r="J317" s="13" t="n">
        <v>8</v>
      </c>
      <c r="K317" s="13" t="n">
        <v>0</v>
      </c>
      <c r="L317" s="13" t="n">
        <v>8</v>
      </c>
      <c r="M317" s="0" t="n">
        <f aca="false">SUM(J317:L317)</f>
        <v>16</v>
      </c>
      <c r="N317" s="14" t="n">
        <f aca="false">M317*G317</f>
        <v>52.8</v>
      </c>
    </row>
    <row r="318" customFormat="false" ht="18.55" hidden="false" customHeight="false" outlineLevel="0" collapsed="false">
      <c r="A318" s="11" t="s">
        <v>58</v>
      </c>
      <c r="B318" s="0" t="n">
        <v>0</v>
      </c>
      <c r="C318" s="0" t="s">
        <v>17</v>
      </c>
      <c r="D318" s="0" t="n">
        <v>26</v>
      </c>
      <c r="E318" s="0" t="n">
        <v>432.4</v>
      </c>
      <c r="F318" s="0" t="n">
        <v>46</v>
      </c>
      <c r="G318" s="0" t="n">
        <f aca="false">E318/F318</f>
        <v>9.4</v>
      </c>
      <c r="H318" s="2" t="n">
        <v>7898010139246</v>
      </c>
      <c r="I318" s="12" t="s">
        <v>484</v>
      </c>
      <c r="J318" s="13" t="n">
        <v>0</v>
      </c>
      <c r="K318" s="13" t="n">
        <v>0</v>
      </c>
      <c r="L318" s="13" t="n">
        <v>28</v>
      </c>
      <c r="M318" s="0" t="n">
        <f aca="false">SUM(J318:L318)</f>
        <v>28</v>
      </c>
      <c r="N318" s="14" t="n">
        <f aca="false">M318*G318</f>
        <v>263.2</v>
      </c>
    </row>
    <row r="319" customFormat="false" ht="18.55" hidden="false" customHeight="false" outlineLevel="0" collapsed="false">
      <c r="A319" s="11" t="s">
        <v>58</v>
      </c>
      <c r="B319" s="0" t="n">
        <v>0</v>
      </c>
      <c r="C319" s="0" t="s">
        <v>17</v>
      </c>
      <c r="D319" s="0" t="n">
        <v>26</v>
      </c>
      <c r="E319" s="0" t="n">
        <v>432.4</v>
      </c>
      <c r="F319" s="0" t="n">
        <v>46</v>
      </c>
      <c r="G319" s="0" t="n">
        <f aca="false">E319/F319</f>
        <v>9.4</v>
      </c>
      <c r="H319" s="2" t="n">
        <v>7898195641138</v>
      </c>
      <c r="I319" s="12" t="s">
        <v>485</v>
      </c>
      <c r="J319" s="13" t="n">
        <v>0</v>
      </c>
      <c r="K319" s="13" t="n">
        <v>0</v>
      </c>
      <c r="L319" s="13" t="n">
        <v>31</v>
      </c>
      <c r="M319" s="0" t="n">
        <f aca="false">SUM(J319:L319)</f>
        <v>31</v>
      </c>
      <c r="N319" s="14" t="n">
        <f aca="false">M319*G319</f>
        <v>291.4</v>
      </c>
    </row>
    <row r="320" customFormat="false" ht="18.55" hidden="false" customHeight="false" outlineLevel="0" collapsed="false">
      <c r="A320" s="11" t="s">
        <v>58</v>
      </c>
      <c r="B320" s="0" t="n">
        <v>0</v>
      </c>
      <c r="C320" s="0" t="s">
        <v>17</v>
      </c>
      <c r="D320" s="0" t="n">
        <v>26</v>
      </c>
      <c r="E320" s="0" t="n">
        <v>432.4</v>
      </c>
      <c r="F320" s="0" t="n">
        <v>46</v>
      </c>
      <c r="G320" s="0" t="n">
        <f aca="false">E320/F320</f>
        <v>9.4</v>
      </c>
      <c r="H320" s="2" t="n">
        <v>0</v>
      </c>
      <c r="I320" s="12" t="s">
        <v>486</v>
      </c>
      <c r="J320" s="13" t="n">
        <v>0</v>
      </c>
      <c r="K320" s="13" t="n">
        <v>0</v>
      </c>
      <c r="L320" s="13" t="n">
        <v>15</v>
      </c>
      <c r="M320" s="0" t="n">
        <f aca="false">SUM(J320:L320)</f>
        <v>15</v>
      </c>
      <c r="N320" s="14" t="n">
        <f aca="false">M320*G320</f>
        <v>141</v>
      </c>
    </row>
    <row r="321" customFormat="false" ht="18.55" hidden="false" customHeight="false" outlineLevel="0" collapsed="false">
      <c r="A321" s="11" t="s">
        <v>58</v>
      </c>
      <c r="B321" s="0" t="n">
        <v>0</v>
      </c>
      <c r="C321" s="0" t="s">
        <v>17</v>
      </c>
      <c r="D321" s="0" t="n">
        <v>26</v>
      </c>
      <c r="E321" s="0" t="n">
        <v>432.4</v>
      </c>
      <c r="F321" s="0" t="n">
        <v>46</v>
      </c>
      <c r="G321" s="0" t="n">
        <f aca="false">E321/F321</f>
        <v>9.4</v>
      </c>
      <c r="H321" s="2" t="n">
        <v>7892904068841</v>
      </c>
      <c r="I321" s="12" t="s">
        <v>487</v>
      </c>
      <c r="J321" s="13" t="n">
        <v>0</v>
      </c>
      <c r="K321" s="13" t="n">
        <v>0</v>
      </c>
      <c r="L321" s="13" t="n">
        <v>26</v>
      </c>
      <c r="M321" s="0" t="n">
        <f aca="false">SUM(J321:L321)</f>
        <v>26</v>
      </c>
      <c r="N321" s="14" t="n">
        <f aca="false">M321*G321</f>
        <v>244.4</v>
      </c>
    </row>
    <row r="322" customFormat="false" ht="18.55" hidden="false" customHeight="false" outlineLevel="0" collapsed="false">
      <c r="A322" s="11" t="s">
        <v>28</v>
      </c>
      <c r="B322" s="0" t="n">
        <v>5075962000123</v>
      </c>
      <c r="C322" s="0" t="s">
        <v>29</v>
      </c>
      <c r="D322" s="0" t="n">
        <v>16</v>
      </c>
      <c r="E322" s="0" t="n">
        <v>630</v>
      </c>
      <c r="F322" s="0" t="n">
        <v>200</v>
      </c>
      <c r="G322" s="0" t="n">
        <f aca="false">E322/F322</f>
        <v>3.15</v>
      </c>
      <c r="H322" s="2" t="n">
        <v>7897256292142</v>
      </c>
      <c r="I322" s="12" t="s">
        <v>488</v>
      </c>
      <c r="J322" s="13" t="n">
        <v>0</v>
      </c>
      <c r="K322" s="13" t="n">
        <v>0</v>
      </c>
      <c r="L322" s="13" t="n">
        <v>16</v>
      </c>
      <c r="M322" s="0" t="n">
        <f aca="false">SUM(J322:L322)</f>
        <v>16</v>
      </c>
      <c r="N322" s="14" t="n">
        <f aca="false">M322*G322</f>
        <v>50.4</v>
      </c>
    </row>
    <row r="323" customFormat="false" ht="18.55" hidden="false" customHeight="false" outlineLevel="0" collapsed="false">
      <c r="A323" s="11" t="s">
        <v>438</v>
      </c>
      <c r="B323" s="0" t="n">
        <v>13970625000128</v>
      </c>
      <c r="C323" s="0" t="s">
        <v>46</v>
      </c>
      <c r="D323" s="0" t="n">
        <v>16</v>
      </c>
      <c r="E323" s="0" t="n">
        <v>658</v>
      </c>
      <c r="F323" s="0" t="n">
        <v>200</v>
      </c>
      <c r="G323" s="0" t="n">
        <f aca="false">E323/F323</f>
        <v>3.29</v>
      </c>
      <c r="H323" s="2" t="n">
        <v>7897256292142</v>
      </c>
      <c r="I323" s="12" t="s">
        <v>489</v>
      </c>
      <c r="J323" s="13" t="n">
        <v>156</v>
      </c>
      <c r="K323" s="13" t="n">
        <v>0</v>
      </c>
      <c r="L323" s="13" t="n">
        <v>10</v>
      </c>
      <c r="M323" s="0" t="n">
        <f aca="false">SUM(J323:L323)</f>
        <v>166</v>
      </c>
      <c r="N323" s="14" t="n">
        <f aca="false">M323*G323</f>
        <v>546.14</v>
      </c>
    </row>
    <row r="324" customFormat="false" ht="18.55" hidden="false" customHeight="false" outlineLevel="0" collapsed="false">
      <c r="A324" s="11" t="s">
        <v>28</v>
      </c>
      <c r="B324" s="0" t="n">
        <v>5075962000123</v>
      </c>
      <c r="C324" s="0" t="s">
        <v>29</v>
      </c>
      <c r="D324" s="0" t="n">
        <v>16</v>
      </c>
      <c r="E324" s="0" t="n">
        <v>166</v>
      </c>
      <c r="F324" s="0" t="n">
        <v>200</v>
      </c>
      <c r="G324" s="0" t="n">
        <f aca="false">E324/F324</f>
        <v>0.83</v>
      </c>
      <c r="H324" s="2" t="n">
        <v>7503002941324</v>
      </c>
      <c r="I324" s="12" t="s">
        <v>490</v>
      </c>
      <c r="J324" s="13" t="n">
        <v>180</v>
      </c>
      <c r="K324" s="13" t="n">
        <v>0</v>
      </c>
      <c r="L324" s="13" t="n">
        <v>3</v>
      </c>
      <c r="M324" s="0" t="n">
        <f aca="false">SUM(J324:L324)</f>
        <v>183</v>
      </c>
      <c r="N324" s="14" t="n">
        <f aca="false">M324*G324</f>
        <v>151.89</v>
      </c>
    </row>
    <row r="325" customFormat="false" ht="18.55" hidden="false" customHeight="false" outlineLevel="0" collapsed="false">
      <c r="A325" s="11" t="s">
        <v>311</v>
      </c>
      <c r="B325" s="0" t="n">
        <v>10764307000465</v>
      </c>
      <c r="C325" s="0" t="s">
        <v>312</v>
      </c>
      <c r="D325" s="0" t="n">
        <v>16</v>
      </c>
      <c r="E325" s="0" t="n">
        <v>142.2</v>
      </c>
      <c r="F325" s="0" t="n">
        <v>30</v>
      </c>
      <c r="G325" s="0" t="n">
        <f aca="false">E325/F325</f>
        <v>4.74</v>
      </c>
      <c r="H325" s="2" t="n">
        <v>7897254103013</v>
      </c>
      <c r="I325" s="12" t="s">
        <v>491</v>
      </c>
      <c r="J325" s="13" t="n">
        <v>0</v>
      </c>
      <c r="K325" s="13" t="n">
        <v>0</v>
      </c>
      <c r="L325" s="13" t="n">
        <v>54</v>
      </c>
      <c r="M325" s="0" t="n">
        <f aca="false">SUM(J325:L325)</f>
        <v>54</v>
      </c>
      <c r="N325" s="14" t="n">
        <f aca="false">M325*G325</f>
        <v>255.96</v>
      </c>
    </row>
    <row r="326" customFormat="false" ht="18.55" hidden="false" customHeight="false" outlineLevel="0" collapsed="false">
      <c r="A326" s="11" t="s">
        <v>311</v>
      </c>
      <c r="B326" s="0" t="n">
        <v>10764307000465</v>
      </c>
      <c r="C326" s="0" t="s">
        <v>312</v>
      </c>
      <c r="D326" s="0" t="n">
        <v>16</v>
      </c>
      <c r="E326" s="0" t="n">
        <v>142.2</v>
      </c>
      <c r="F326" s="0" t="n">
        <v>30</v>
      </c>
      <c r="G326" s="0" t="n">
        <f aca="false">E326/F326</f>
        <v>4.74</v>
      </c>
      <c r="H326" s="2" t="n">
        <v>7897254103051</v>
      </c>
      <c r="I326" s="12" t="s">
        <v>492</v>
      </c>
      <c r="J326" s="13" t="n">
        <v>0</v>
      </c>
      <c r="K326" s="13" t="n">
        <v>0</v>
      </c>
      <c r="L326" s="13" t="n">
        <v>1</v>
      </c>
      <c r="M326" s="0" t="n">
        <f aca="false">SUM(J326:L326)</f>
        <v>1</v>
      </c>
      <c r="N326" s="14" t="n">
        <f aca="false">M326*G326</f>
        <v>4.74</v>
      </c>
    </row>
    <row r="327" customFormat="false" ht="18.55" hidden="false" customHeight="false" outlineLevel="0" collapsed="false">
      <c r="A327" s="11" t="s">
        <v>311</v>
      </c>
      <c r="B327" s="0" t="n">
        <v>10764307000465</v>
      </c>
      <c r="C327" s="0" t="s">
        <v>312</v>
      </c>
      <c r="D327" s="0" t="n">
        <v>16</v>
      </c>
      <c r="E327" s="0" t="n">
        <v>142.2</v>
      </c>
      <c r="F327" s="0" t="n">
        <v>30</v>
      </c>
      <c r="G327" s="0" t="n">
        <f aca="false">E327/F327</f>
        <v>4.74</v>
      </c>
      <c r="H327" s="2" t="n">
        <v>7897254103037</v>
      </c>
      <c r="I327" s="12" t="s">
        <v>493</v>
      </c>
      <c r="J327" s="13" t="n">
        <v>0</v>
      </c>
      <c r="K327" s="13" t="n">
        <v>0</v>
      </c>
      <c r="L327" s="13" t="n">
        <v>34</v>
      </c>
      <c r="M327" s="0" t="n">
        <f aca="false">SUM(J327:L327)</f>
        <v>34</v>
      </c>
      <c r="N327" s="14" t="n">
        <f aca="false">M327*G327</f>
        <v>161.16</v>
      </c>
    </row>
    <row r="328" customFormat="false" ht="18.55" hidden="false" customHeight="false" outlineLevel="0" collapsed="false">
      <c r="A328" s="11" t="s">
        <v>112</v>
      </c>
      <c r="B328" s="0" t="n">
        <v>2430360000159</v>
      </c>
      <c r="C328" s="0" t="s">
        <v>113</v>
      </c>
      <c r="D328" s="0" t="n">
        <v>26</v>
      </c>
      <c r="E328" s="0" t="n">
        <v>177</v>
      </c>
      <c r="F328" s="0" t="n">
        <v>30</v>
      </c>
      <c r="G328" s="0" t="n">
        <f aca="false">E328/F328</f>
        <v>5.9</v>
      </c>
      <c r="H328" s="2" t="n">
        <v>7898493992529</v>
      </c>
      <c r="I328" s="12" t="s">
        <v>494</v>
      </c>
      <c r="J328" s="13" t="n">
        <v>0</v>
      </c>
      <c r="K328" s="13" t="n">
        <v>0</v>
      </c>
      <c r="L328" s="13" t="n">
        <v>14</v>
      </c>
      <c r="M328" s="0" t="n">
        <f aca="false">SUM(J328:L328)</f>
        <v>14</v>
      </c>
      <c r="N328" s="14" t="n">
        <f aca="false">M328*G328</f>
        <v>82.6</v>
      </c>
    </row>
    <row r="329" customFormat="false" ht="18.55" hidden="false" customHeight="false" outlineLevel="0" collapsed="false">
      <c r="A329" s="11" t="s">
        <v>58</v>
      </c>
      <c r="B329" s="0" t="n">
        <v>0</v>
      </c>
      <c r="C329" s="0" t="s">
        <v>17</v>
      </c>
      <c r="D329" s="0" t="n">
        <v>26</v>
      </c>
      <c r="E329" s="0" t="n">
        <v>432.4</v>
      </c>
      <c r="F329" s="0" t="n">
        <v>46</v>
      </c>
      <c r="G329" s="0" t="n">
        <f aca="false">E329/F329</f>
        <v>9.4</v>
      </c>
      <c r="H329" s="2" t="n">
        <v>7898195642173</v>
      </c>
      <c r="I329" s="12" t="s">
        <v>495</v>
      </c>
      <c r="J329" s="13" t="n">
        <v>0</v>
      </c>
      <c r="K329" s="13" t="n">
        <v>0</v>
      </c>
      <c r="L329" s="13" t="n">
        <v>12</v>
      </c>
      <c r="M329" s="0" t="n">
        <f aca="false">SUM(J329:L329)</f>
        <v>12</v>
      </c>
      <c r="N329" s="14" t="n">
        <f aca="false">M329*G329</f>
        <v>112.8</v>
      </c>
    </row>
    <row r="330" customFormat="false" ht="18.55" hidden="false" customHeight="false" outlineLevel="0" collapsed="false">
      <c r="A330" s="11" t="s">
        <v>13</v>
      </c>
      <c r="B330" s="0" t="n">
        <v>8658622000113</v>
      </c>
      <c r="C330" s="0" t="s">
        <v>14</v>
      </c>
      <c r="D330" s="0" t="n">
        <v>24</v>
      </c>
      <c r="E330" s="0" t="n">
        <v>240</v>
      </c>
      <c r="F330" s="0" t="n">
        <v>8</v>
      </c>
      <c r="G330" s="0" t="n">
        <f aca="false">E330/F330</f>
        <v>30</v>
      </c>
      <c r="H330" s="2" t="n">
        <v>7898455151377</v>
      </c>
      <c r="I330" s="12" t="s">
        <v>496</v>
      </c>
      <c r="J330" s="13" t="n">
        <v>0</v>
      </c>
      <c r="K330" s="13" t="n">
        <v>0</v>
      </c>
      <c r="L330" s="13" t="n">
        <v>5</v>
      </c>
      <c r="M330" s="0" t="n">
        <f aca="false">SUM(J330:L330)</f>
        <v>5</v>
      </c>
      <c r="N330" s="14" t="n">
        <f aca="false">M330*G330</f>
        <v>150</v>
      </c>
    </row>
    <row r="331" customFormat="false" ht="18.55" hidden="false" customHeight="false" outlineLevel="0" collapsed="false">
      <c r="A331" s="11" t="s">
        <v>58</v>
      </c>
      <c r="B331" s="0" t="n">
        <v>0</v>
      </c>
      <c r="C331" s="0" t="s">
        <v>17</v>
      </c>
      <c r="D331" s="0" t="n">
        <v>16</v>
      </c>
      <c r="E331" s="0" t="n">
        <v>31.9</v>
      </c>
      <c r="F331" s="0" t="n">
        <v>1</v>
      </c>
      <c r="G331" s="0" t="n">
        <f aca="false">E331/F331</f>
        <v>31.9</v>
      </c>
      <c r="H331" s="2" t="n">
        <v>7897876105884</v>
      </c>
      <c r="I331" s="12" t="s">
        <v>497</v>
      </c>
      <c r="J331" s="13" t="n">
        <v>0</v>
      </c>
      <c r="K331" s="13" t="n">
        <v>0</v>
      </c>
      <c r="L331" s="13" t="n">
        <v>47</v>
      </c>
      <c r="M331" s="0" t="n">
        <f aca="false">SUM(J331:L331)</f>
        <v>47</v>
      </c>
      <c r="N331" s="14" t="n">
        <f aca="false">M331*G331</f>
        <v>1499.3</v>
      </c>
    </row>
    <row r="332" customFormat="false" ht="18.55" hidden="false" customHeight="false" outlineLevel="0" collapsed="false">
      <c r="A332" s="11" t="s">
        <v>13</v>
      </c>
      <c r="B332" s="0" t="n">
        <v>8658622000113</v>
      </c>
      <c r="C332" s="0" t="s">
        <v>14</v>
      </c>
      <c r="D332" s="0" t="n">
        <v>24</v>
      </c>
      <c r="E332" s="0" t="n">
        <v>108</v>
      </c>
      <c r="F332" s="0" t="n">
        <v>18</v>
      </c>
      <c r="G332" s="0" t="n">
        <f aca="false">E332/F332</f>
        <v>6</v>
      </c>
      <c r="H332" s="2" t="n">
        <v>7898455156914</v>
      </c>
      <c r="I332" s="12" t="s">
        <v>498</v>
      </c>
      <c r="J332" s="13" t="n">
        <v>0</v>
      </c>
      <c r="K332" s="13" t="n">
        <v>0</v>
      </c>
      <c r="L332" s="13" t="n">
        <v>4</v>
      </c>
      <c r="M332" s="0" t="n">
        <f aca="false">SUM(J332:L332)</f>
        <v>4</v>
      </c>
      <c r="N332" s="14" t="n">
        <f aca="false">M332*G332</f>
        <v>24</v>
      </c>
    </row>
  </sheetData>
  <autoFilter ref="A1:N3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15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2016-06-30T12:30:55Z</dcterms:created>
  <dc:creator>Almoxerifado</dc:creator>
  <dc:description/>
  <dc:language>pt-BR</dc:language>
  <cp:lastModifiedBy/>
  <cp:lastPrinted>2016-08-03T20:04:16Z</cp:lastPrinted>
  <dcterms:modified xsi:type="dcterms:W3CDTF">2017-02-24T15:49:21Z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